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ml.chartshapes+xml"/>
  <Override PartName="/xl/charts/chart12.xml" ContentType="application/vnd.openxmlformats-officedocument.drawingml.chart+xml"/>
  <Override PartName="/xl/drawings/drawing8.xml" ContentType="application/vnd.openxmlformats-officedocument.drawingml.chartshapes+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9.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fileSharing readOnlyRecommended="1"/>
  <workbookPr defaultThemeVersion="166925"/>
  <mc:AlternateContent xmlns:mc="http://schemas.openxmlformats.org/markup-compatibility/2006">
    <mc:Choice Requires="x15">
      <x15ac:absPath xmlns:x15ac="http://schemas.microsoft.com/office/spreadsheetml/2010/11/ac" url="G:\NHS CB\Analytical Services (Finance)\Allocations\2023_24 allocations\Publications\Waterfalls\"/>
    </mc:Choice>
  </mc:AlternateContent>
  <xr:revisionPtr revIDLastSave="0" documentId="13_ncr:1_{5485D548-4D9E-47A2-A3B9-B7838AAEDE55}" xr6:coauthVersionLast="45" xr6:coauthVersionMax="45" xr10:uidLastSave="{00000000-0000-0000-0000-000000000000}"/>
  <bookViews>
    <workbookView xWindow="-120" yWindow="-120" windowWidth="38640" windowHeight="21240" xr2:uid="{DBC559A9-46B1-4332-B7C0-D91A9EAE4049}"/>
  </bookViews>
  <sheets>
    <sheet name="Notes" sheetId="24" r:id="rId1"/>
    <sheet name="Waterfalls analysis" sheetId="13" r:id="rId2"/>
    <sheet name="Hidden sheets &gt;&gt;&gt;" sheetId="25" state="hidden" r:id="rId3"/>
    <sheet name="graph data" sheetId="12" state="hidden" r:id="rId4"/>
    <sheet name="change in dft" sheetId="26" state="hidden" r:id="rId5"/>
    <sheet name="impacts model 5" sheetId="8" state="hidden" r:id="rId6"/>
    <sheet name="baseline changes" sheetId="9" state="hidden" r:id="rId7"/>
    <sheet name="IMD by ICB" sheetId="16" state="hidden" r:id="rId8"/>
    <sheet name="projected" sheetId="21" state="hidden" r:id="rId9"/>
    <sheet name="base22vsProj" sheetId="18" state="hidden" r:id="rId10"/>
    <sheet name="Core22" sheetId="14"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___net1" localSheetId="10" hidden="1">{"NET",#N/A,FALSE,"401C11"}</definedName>
    <definedName name="____net1" localSheetId="7" hidden="1">{"NET",#N/A,FALSE,"401C11"}</definedName>
    <definedName name="____net1" localSheetId="0" hidden="1">{"NET",#N/A,FALSE,"401C11"}</definedName>
    <definedName name="____net1" hidden="1">{"NET",#N/A,FALSE,"401C11"}</definedName>
    <definedName name="___INDEX_SHEET___ASAP_Utilities" localSheetId="10">#REF!</definedName>
    <definedName name="___INDEX_SHEET___ASAP_Utilities" localSheetId="7">#REF!</definedName>
    <definedName name="___INDEX_SHEET___ASAP_Utilities" localSheetId="0">#REF!</definedName>
    <definedName name="___INDEX_SHEET___ASAP_Utilities">#REF!</definedName>
    <definedName name="__123Graph_A" localSheetId="10" hidden="1">'[1]2002PCTs'!#REF!</definedName>
    <definedName name="__123Graph_A" localSheetId="7" hidden="1">'[1]2002PCTs'!#REF!</definedName>
    <definedName name="__123Graph_A" localSheetId="0" hidden="1">'[1]2002PCTs'!#REF!</definedName>
    <definedName name="__123Graph_A" hidden="1">'[1]2002PCTs'!#REF!</definedName>
    <definedName name="__123Graph_B" localSheetId="7" hidden="1">[2]Dnurse!#REF!</definedName>
    <definedName name="__123Graph_B" localSheetId="0" hidden="1">[2]Dnurse!#REF!</definedName>
    <definedName name="__123Graph_B" hidden="1">[2]Dnurse!#REF!</definedName>
    <definedName name="__123Graph_C" hidden="1">[2]Dnurse!#REF!</definedName>
    <definedName name="__123Graph_X" hidden="1">[2]Dnurse!#REF!</definedName>
    <definedName name="__net1" localSheetId="10" hidden="1">{"NET",#N/A,FALSE,"401C11"}</definedName>
    <definedName name="__net1" localSheetId="7" hidden="1">{"NET",#N/A,FALSE,"401C11"}</definedName>
    <definedName name="__net1" localSheetId="0" hidden="1">{"NET",#N/A,FALSE,"401C11"}</definedName>
    <definedName name="__net1" hidden="1">{"NET",#N/A,FALSE,"401C11"}</definedName>
    <definedName name="_1_0__123Grap" hidden="1">'[3]#REF'!#REF!</definedName>
    <definedName name="_1_01_Chapters" localSheetId="10">#REF!</definedName>
    <definedName name="_1_01_Chapters" localSheetId="7">#REF!</definedName>
    <definedName name="_1_01_Chapters" localSheetId="0">#REF!</definedName>
    <definedName name="_1_01_Chapters">#REF!</definedName>
    <definedName name="_1_123Grap" localSheetId="10" hidden="1">'[4]#REF'!#REF!</definedName>
    <definedName name="_1_123Grap" localSheetId="7" hidden="1">'[4]#REF'!#REF!</definedName>
    <definedName name="_1_123Grap" localSheetId="0" hidden="1">'[4]#REF'!#REF!</definedName>
    <definedName name="_1_123Grap" hidden="1">'[4]#REF'!#REF!</definedName>
    <definedName name="_10_10_Other_Lists" localSheetId="10">#REF!</definedName>
    <definedName name="_10_10_Other_Lists" localSheetId="7">#REF!</definedName>
    <definedName name="_10_10_Other_Lists" localSheetId="0">#REF!</definedName>
    <definedName name="_10_10_Other_Lists">#REF!</definedName>
    <definedName name="_11_11_U_Groups" localSheetId="10">#REF!</definedName>
    <definedName name="_11_11_U_Groups" localSheetId="7">#REF!</definedName>
    <definedName name="_11_11_U_Groups">#REF!</definedName>
    <definedName name="_12_12_PBCs" localSheetId="10">#REF!</definedName>
    <definedName name="_12_12_PBCs" localSheetId="7">#REF!</definedName>
    <definedName name="_12_12_PBCs">#REF!</definedName>
    <definedName name="_123Graph_A_1" localSheetId="10" hidden="1">'[5]2002PCTs'!#REF!</definedName>
    <definedName name="_123Graph_A_1" localSheetId="7" hidden="1">'[5]2002PCTs'!#REF!</definedName>
    <definedName name="_123Graph_A_1" hidden="1">'[5]2002PCTs'!#REF!</definedName>
    <definedName name="_123Graph_B_1" localSheetId="10" hidden="1">[6]Dnurse!#REF!</definedName>
    <definedName name="_123Graph_B_1" localSheetId="7" hidden="1">[6]Dnurse!#REF!</definedName>
    <definedName name="_123Graph_B_1" hidden="1">[6]Dnurse!#REF!</definedName>
    <definedName name="_2_0__123Grap" localSheetId="7" hidden="1">'[4]#REF'!#REF!</definedName>
    <definedName name="_2_0__123Grap" hidden="1">'[4]#REF'!#REF!</definedName>
    <definedName name="_2_02_Subchapters" localSheetId="10">#REF!</definedName>
    <definedName name="_2_02_Subchapters" localSheetId="7">#REF!</definedName>
    <definedName name="_2_02_Subchapters" localSheetId="0">#REF!</definedName>
    <definedName name="_2_02_Subchapters">#REF!</definedName>
    <definedName name="_2_123Grap" localSheetId="10" hidden="1">'[2]#REF'!#REF!</definedName>
    <definedName name="_2_123Grap" localSheetId="7" hidden="1">'[2]#REF'!#REF!</definedName>
    <definedName name="_2_123Grap" localSheetId="0" hidden="1">'[2]#REF'!#REF!</definedName>
    <definedName name="_2_123Grap" hidden="1">'[2]#REF'!#REF!</definedName>
    <definedName name="_3_0_S" localSheetId="7" hidden="1">'[3]#REF'!#REF!</definedName>
    <definedName name="_3_0_S" localSheetId="0" hidden="1">'[3]#REF'!#REF!</definedName>
    <definedName name="_3_0_S" hidden="1">'[3]#REF'!#REF!</definedName>
    <definedName name="_3_03_HRGs" localSheetId="10">#REF!</definedName>
    <definedName name="_3_03_HRGs" localSheetId="7">#REF!</definedName>
    <definedName name="_3_03_HRGs" localSheetId="0">#REF!</definedName>
    <definedName name="_3_03_HRGs">#REF!</definedName>
    <definedName name="_3_123Grap" localSheetId="10" hidden="1">'[4]#REF'!#REF!</definedName>
    <definedName name="_3_123Grap" localSheetId="7" hidden="1">'[4]#REF'!#REF!</definedName>
    <definedName name="_3_123Grap" localSheetId="0" hidden="1">'[4]#REF'!#REF!</definedName>
    <definedName name="_3_123Grap" hidden="1">'[4]#REF'!#REF!</definedName>
    <definedName name="_34_123Grap" localSheetId="7" hidden="1">'[4]#REF'!#REF!</definedName>
    <definedName name="_34_123Grap" localSheetId="0" hidden="1">'[4]#REF'!#REF!</definedName>
    <definedName name="_34_123Grap" hidden="1">'[4]#REF'!#REF!</definedName>
    <definedName name="_4_04_Code_to_Group_Table" localSheetId="10">#REF!</definedName>
    <definedName name="_4_04_Code_to_Group_Table" localSheetId="7">#REF!</definedName>
    <definedName name="_4_04_Code_to_Group_Table" localSheetId="0">#REF!</definedName>
    <definedName name="_4_04_Code_to_Group_Table">#REF!</definedName>
    <definedName name="_42S" localSheetId="10" hidden="1">'[4]#REF'!#REF!</definedName>
    <definedName name="_42S" localSheetId="7" hidden="1">'[4]#REF'!#REF!</definedName>
    <definedName name="_42S" localSheetId="0" hidden="1">'[4]#REF'!#REF!</definedName>
    <definedName name="_42S" hidden="1">'[4]#REF'!#REF!</definedName>
    <definedName name="_4S" localSheetId="7" hidden="1">'[4]#REF'!#REF!</definedName>
    <definedName name="_4S" localSheetId="0" hidden="1">'[4]#REF'!#REF!</definedName>
    <definedName name="_4S" hidden="1">'[4]#REF'!#REF!</definedName>
    <definedName name="_5_0__123Grap" localSheetId="7" hidden="1">'[4]#REF'!#REF!</definedName>
    <definedName name="_5_0__123Grap" hidden="1">'[4]#REF'!#REF!</definedName>
    <definedName name="_5_05_Group_to_Split_Table" localSheetId="10">#REF!</definedName>
    <definedName name="_5_05_Group_to_Split_Table" localSheetId="7">#REF!</definedName>
    <definedName name="_5_05_Group_to_Split_Table" localSheetId="0">#REF!</definedName>
    <definedName name="_5_05_Group_to_Split_Table">#REF!</definedName>
    <definedName name="_6_0_S" localSheetId="10" hidden="1">'[4]#REF'!#REF!</definedName>
    <definedName name="_6_0_S" localSheetId="7" hidden="1">'[4]#REF'!#REF!</definedName>
    <definedName name="_6_0_S" localSheetId="0" hidden="1">'[4]#REF'!#REF!</definedName>
    <definedName name="_6_0_S" hidden="1">'[4]#REF'!#REF!</definedName>
    <definedName name="_6_06_Flags" localSheetId="10">#REF!</definedName>
    <definedName name="_6_06_Flags" localSheetId="7">#REF!</definedName>
    <definedName name="_6_06_Flags" localSheetId="0">#REF!</definedName>
    <definedName name="_6_06_Flags">#REF!</definedName>
    <definedName name="_6_123Grap" localSheetId="10" hidden="1">'[2]#REF'!#REF!</definedName>
    <definedName name="_6_123Grap" localSheetId="7" hidden="1">'[2]#REF'!#REF!</definedName>
    <definedName name="_6_123Grap" localSheetId="0" hidden="1">'[2]#REF'!#REF!</definedName>
    <definedName name="_6_123Grap" hidden="1">'[2]#REF'!#REF!</definedName>
    <definedName name="_7_07_Hierarchy_Lists" localSheetId="10">#REF!</definedName>
    <definedName name="_7_07_Hierarchy_Lists" localSheetId="7">#REF!</definedName>
    <definedName name="_7_07_Hierarchy_Lists" localSheetId="0">#REF!</definedName>
    <definedName name="_7_07_Hierarchy_Lists">#REF!</definedName>
    <definedName name="_8_08_Global_Lists" localSheetId="10">#REF!</definedName>
    <definedName name="_8_08_Global_Lists" localSheetId="7">#REF!</definedName>
    <definedName name="_8_08_Global_Lists">#REF!</definedName>
    <definedName name="_8_123Grap" localSheetId="10" hidden="1">'[4]#REF'!#REF!</definedName>
    <definedName name="_8_123Grap" localSheetId="7" hidden="1">'[4]#REF'!#REF!</definedName>
    <definedName name="_8_123Grap" hidden="1">'[4]#REF'!#REF!</definedName>
    <definedName name="_8S" localSheetId="10" hidden="1">'[2]#REF'!#REF!</definedName>
    <definedName name="_8S" localSheetId="7" hidden="1">'[2]#REF'!#REF!</definedName>
    <definedName name="_8S" hidden="1">'[2]#REF'!#REF!</definedName>
    <definedName name="_9_09_CC_Lists" localSheetId="10">#REF!</definedName>
    <definedName name="_9_09_CC_Lists" localSheetId="7">#REF!</definedName>
    <definedName name="_9_09_CC_Lists" localSheetId="0">#REF!</definedName>
    <definedName name="_9_09_CC_Lists">#REF!</definedName>
    <definedName name="_ADS2010">[7]ADS2010_Map!$G$7:$G$388</definedName>
    <definedName name="_AMO_UniqueIdentifier" localSheetId="10" hidden="1">"'fae9f4c5-50d1-450b-8d5d-61afb6336b01'"</definedName>
    <definedName name="_AMO_UniqueIdentifier" localSheetId="0" hidden="1">"'fae9f4c5-50d1-450b-8d5d-61afb6336b01'"</definedName>
    <definedName name="_AMO_UniqueIdentifier" hidden="1">"'95855f14-3708-42be-827a-67de891e7598'"</definedName>
    <definedName name="_AMO_UniqueIdentifier2" hidden="1">"'f6a48cb9-158b-447f-a1b7-2ab5a8bc2aae'"</definedName>
    <definedName name="_C2G_Including_Desc___ChapterSub_and_Crosstab" localSheetId="10">#REF!</definedName>
    <definedName name="_C2G_Including_Desc___ChapterSub_and_Crosstab" localSheetId="7">#REF!</definedName>
    <definedName name="_C2G_Including_Desc___ChapterSub_and_Crosstab" localSheetId="0">#REF!</definedName>
    <definedName name="_C2G_Including_Desc___ChapterSub_and_Crosstab">#REF!</definedName>
    <definedName name="_C2G_Split_inc_Desc_Crosstab" localSheetId="10">#REF!</definedName>
    <definedName name="_C2G_Split_inc_Desc_Crosstab" localSheetId="7">#REF!</definedName>
    <definedName name="_C2G_Split_inc_Desc_Crosstab">#REF!</definedName>
    <definedName name="_xlnm._FilterDatabase" localSheetId="10" hidden="1">Core22!$A$8:$Z$56</definedName>
    <definedName name="_Key1" localSheetId="10" hidden="1">'[2]#REF'!#REF!</definedName>
    <definedName name="_Key1" localSheetId="7" hidden="1">'[2]#REF'!#REF!</definedName>
    <definedName name="_Key1" localSheetId="0" hidden="1">'[2]#REF'!#REF!</definedName>
    <definedName name="_Key1" hidden="1">'[2]#REF'!#REF!</definedName>
    <definedName name="_net1" localSheetId="10" hidden="1">{"NET",#N/A,FALSE,"401C11"}</definedName>
    <definedName name="_net1" localSheetId="7" hidden="1">{"NET",#N/A,FALSE,"401C11"}</definedName>
    <definedName name="_net1" localSheetId="0" hidden="1">{"NET",#N/A,FALSE,"401C11"}</definedName>
    <definedName name="_net1" hidden="1">{"NET",#N/A,FALSE,"401C11"}</definedName>
    <definedName name="_Order1" hidden="1">0</definedName>
    <definedName name="_Sort" hidden="1">[2]ComPsy!#REF!</definedName>
    <definedName name="_xlcn.WorksheetConnection_findCCGslikeminesimilar10andclustersApril2018testv5combinedAsian.xlsxTable191" localSheetId="10" hidden="1">Table19</definedName>
    <definedName name="_xlcn.WorksheetConnection_findCCGslikeminesimilar10andclustersApril2018testv5combinedAsian.xlsxTable191" localSheetId="7" hidden="1">Table19</definedName>
    <definedName name="_xlcn.WorksheetConnection_findCCGslikeminesimilar10andclustersApril2018testv5combinedAsian.xlsxTable191" localSheetId="0" hidden="1">Table19</definedName>
    <definedName name="_xlcn.WorksheetConnection_findCCGslikeminesimilar10andclustersApril2018testv5combinedAsian.xlsxTable191" hidden="1">Table19</definedName>
    <definedName name="_xlcn.WorksheetConnection_findCCGslikeminesimilar10andclustersApril2018testv5combinedAsian.xlsxTable201" localSheetId="10" hidden="1">Table20</definedName>
    <definedName name="_xlcn.WorksheetConnection_findCCGslikeminesimilar10andclustersApril2018testv5combinedAsian.xlsxTable201" localSheetId="7" hidden="1">Table20</definedName>
    <definedName name="_xlcn.WorksheetConnection_findCCGslikeminesimilar10andclustersApril2018testv5combinedAsian.xlsxTable201" localSheetId="0" hidden="1">Table20</definedName>
    <definedName name="_xlcn.WorksheetConnection_findCCGslikeminesimilar10andclustersApril2018testv5combinedAsian.xlsxTable201" hidden="1">Table20</definedName>
    <definedName name="a" localSheetId="10" hidden="1">{"CHARGE",#N/A,FALSE,"401C11"}</definedName>
    <definedName name="a" localSheetId="7" hidden="1">{"CHARGE",#N/A,FALSE,"401C11"}</definedName>
    <definedName name="a" localSheetId="0" hidden="1">{"CHARGE",#N/A,FALSE,"401C11"}</definedName>
    <definedName name="a" hidden="1">{"CHARGE",#N/A,FALSE,"401C11"}</definedName>
    <definedName name="aa" localSheetId="10" hidden="1">{"CHARGE",#N/A,FALSE,"401C11"}</definedName>
    <definedName name="aa" localSheetId="7" hidden="1">{"CHARGE",#N/A,FALSE,"401C11"}</definedName>
    <definedName name="aa" localSheetId="0" hidden="1">{"CHARGE",#N/A,FALSE,"401C11"}</definedName>
    <definedName name="aa" hidden="1">{"CHARGE",#N/A,FALSE,"401C11"}</definedName>
    <definedName name="aaa" localSheetId="10" hidden="1">{"CHARGE",#N/A,FALSE,"401C11"}</definedName>
    <definedName name="aaa" localSheetId="7" hidden="1">{"CHARGE",#N/A,FALSE,"401C11"}</definedName>
    <definedName name="aaa" localSheetId="0" hidden="1">{"CHARGE",#N/A,FALSE,"401C11"}</definedName>
    <definedName name="aaa" hidden="1">{"CHARGE",#N/A,FALSE,"401C11"}</definedName>
    <definedName name="aaaa" localSheetId="10" hidden="1">{"CHARGE",#N/A,FALSE,"401C11"}</definedName>
    <definedName name="aaaa" localSheetId="7" hidden="1">{"CHARGE",#N/A,FALSE,"401C11"}</definedName>
    <definedName name="aaaa" localSheetId="0" hidden="1">{"CHARGE",#N/A,FALSE,"401C11"}</definedName>
    <definedName name="aaaa" hidden="1">{"CHARGE",#N/A,FALSE,"401C11"}</definedName>
    <definedName name="abc" localSheetId="10" hidden="1">{"NET",#N/A,FALSE,"401C11"}</definedName>
    <definedName name="abc" localSheetId="7" hidden="1">{"NET",#N/A,FALSE,"401C11"}</definedName>
    <definedName name="abc" localSheetId="0" hidden="1">{"NET",#N/A,FALSE,"401C11"}</definedName>
    <definedName name="abc" hidden="1">{"NET",#N/A,FALSE,"401C11"}</definedName>
    <definedName name="AcqStage">[8]Capital!$C$299:$C$301</definedName>
    <definedName name="Act" localSheetId="1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7"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0" hidden="1">{"CHARGE",#N/A,FALSE,"401C11"}</definedName>
    <definedName name="adbr" localSheetId="7" hidden="1">{"CHARGE",#N/A,FALSE,"401C11"}</definedName>
    <definedName name="adbr" localSheetId="0" hidden="1">{"CHARGE",#N/A,FALSE,"401C11"}</definedName>
    <definedName name="adbr" hidden="1">{"CHARGE",#N/A,FALSE,"401C11"}</definedName>
    <definedName name="AgeQuintiles" localSheetId="10">[9]CCG1819!$T$9:$T$200</definedName>
    <definedName name="AgeQuintiles" localSheetId="7">[10]CCG1819!$T$9:$T$200</definedName>
    <definedName name="AgeQuintiles" localSheetId="0">[9]CCG1819!$T$9:$T$200</definedName>
    <definedName name="AgeQuintiles">[11]CCG1819!$T$9:$T$200</definedName>
    <definedName name="Agg2Baseline1516" localSheetId="7">#REF!</definedName>
    <definedName name="Agg2Baseline1516" localSheetId="0">#REF!</definedName>
    <definedName name="Agg2Baseline1516">#REF!</definedName>
    <definedName name="Agg2Baseline1819">#REF!</definedName>
    <definedName name="Agg2CloseDfT1516" localSheetId="0">#REF!</definedName>
    <definedName name="Agg2CloseDfT1516">#REF!</definedName>
    <definedName name="Agg2CloseDfT1819">#REF!</definedName>
    <definedName name="Agg2CloseTarget1617FirstRow" localSheetId="0">#REF!</definedName>
    <definedName name="Agg2CloseTarget1617FirstRow">#REF!</definedName>
    <definedName name="Agg2CloseTarget1920FirstRow">#REF!</definedName>
    <definedName name="Agg2OpenTarget1617FirstRow">#REF!</definedName>
    <definedName name="Agg2OpenTarget1920FirstRow">#REF!</definedName>
    <definedName name="Agg2WgtPop1920FirstRow">#REF!</definedName>
    <definedName name="AggCloseTarget1617FirstRow">#REF!</definedName>
    <definedName name="AggCloseTarget1920FirstRow">#REF!</definedName>
    <definedName name="AggOpenTarget1617FirstRow">#REF!</definedName>
    <definedName name="AggOpenTarget1920FirstRow">#REF!</definedName>
    <definedName name="AggWgtPop1920FirstRow">#REF!</definedName>
    <definedName name="AggXPCOBaseline1516">#REF!</definedName>
    <definedName name="AggXPCOBaseline1819">#REF!</definedName>
    <definedName name="AggXPCOCloseDfT1516">#REF!</definedName>
    <definedName name="AggXPCOCloseDfT1819">#REF!</definedName>
    <definedName name="AKI_Tariff_Calc" localSheetId="7">#REF!</definedName>
    <definedName name="AKI_Tariff_Calc">#REF!</definedName>
    <definedName name="Alloc1920">#REF!</definedName>
    <definedName name="Alloc2021">#REF!</definedName>
    <definedName name="Alloc2122">#REF!</definedName>
    <definedName name="Alloc2223">#REF!</definedName>
    <definedName name="Alloc2324">#REF!</definedName>
    <definedName name="Allocations_2" localSheetId="0">'[12]Master File'!$C$7:$AC$264</definedName>
    <definedName name="Allocations_2">'[13]Master File'!$C$7:$AC$264</definedName>
    <definedName name="Area" hidden="1">[14]Data!$B$3:$B$6</definedName>
    <definedName name="b" localSheetId="10" hidden="1">{"CHARGE",#N/A,FALSE,"401C11"}</definedName>
    <definedName name="b" localSheetId="7" hidden="1">{"CHARGE",#N/A,FALSE,"401C11"}</definedName>
    <definedName name="b" localSheetId="0" hidden="1">{"CHARGE",#N/A,FALSE,"401C11"}</definedName>
    <definedName name="b" hidden="1">{"CHARGE",#N/A,FALSE,"401C11"}</definedName>
    <definedName name="BaseYear" localSheetId="10">#REF!</definedName>
    <definedName name="BaseYear" localSheetId="0">#REF!</definedName>
    <definedName name="BaseYear">[11]ReportingYears!$B$3</definedName>
    <definedName name="Births_Total">'[15]NHSE Assumptions'!$B$7</definedName>
    <definedName name="BMGHIndex" hidden="1">"O"</definedName>
    <definedName name="bn" localSheetId="7" hidden="1">#REF!</definedName>
    <definedName name="bn" localSheetId="0" hidden="1">#REF!</definedName>
    <definedName name="bn" hidden="1">#REF!</definedName>
    <definedName name="bpth" localSheetId="10">#REF!</definedName>
    <definedName name="bpth" localSheetId="7">#REF!</definedName>
    <definedName name="bpth" localSheetId="0">#REF!</definedName>
    <definedName name="bpth">#REF!</definedName>
    <definedName name="BPTHOME" localSheetId="10">#REF!</definedName>
    <definedName name="BPTHOME" localSheetId="7">#REF!</definedName>
    <definedName name="BPTHOME" localSheetId="0">#REF!</definedName>
    <definedName name="BPTHOME">#REF!</definedName>
    <definedName name="Building_Weight">'[16]Base MFF calcs'!$G$3</definedName>
    <definedName name="CapSchemes">OFFSET([17]!Tbl_Capital[[#Headers],[Scheme Ref]],1,0,COUNTA([17]!Tbl_Capital[[#Data],[Scheme Ref]]),1)</definedName>
    <definedName name="Casemix_categories">'[15]NHSE Currency Design'!$A$10:$A$12</definedName>
    <definedName name="CB_Other_Mandatory">'[18]Price Adjustments'!$K$10</definedName>
    <definedName name="CB_Renal_CKD">'[19]Price Adjustments'!$K$8</definedName>
    <definedName name="CB_Unbundled">'[19]Price Adjustments'!$K$7</definedName>
    <definedName name="CC_ACT" localSheetId="10">#REF!</definedName>
    <definedName name="CC_ACT" localSheetId="7">#REF!</definedName>
    <definedName name="CC_ACT" localSheetId="0">#REF!</definedName>
    <definedName name="CC_ACT">#REF!</definedName>
    <definedName name="CC_UC" localSheetId="10">#REF!</definedName>
    <definedName name="CC_UC" localSheetId="7">#REF!</definedName>
    <definedName name="CC_UC">#REF!</definedName>
    <definedName name="CCG18Age65decile">[11]CCG1819!$Q$9:$Q$200</definedName>
    <definedName name="CCG18IMDdecile">[11]CCG1819!$P$9:$P$200</definedName>
    <definedName name="CCG18IMDxAge10x10">[11]CCG1819!$R$9:$R$200</definedName>
    <definedName name="CCG18InOutLdn" localSheetId="10">[9]CCG1819!$F$9:$F$200</definedName>
    <definedName name="CCG18InOutLdn" localSheetId="7">[10]CCG1819!$F$9:$F$200</definedName>
    <definedName name="CCG18InOutLdn" localSheetId="0">[9]CCG1819!$F$9:$F$200</definedName>
    <definedName name="CCG18InOutLdn">[11]CCG1819!$F$9:$F$200</definedName>
    <definedName name="CCGAdjBaseline1819" localSheetId="7">#REF!</definedName>
    <definedName name="CCGAdjBaseline1819" localSheetId="0">#REF!</definedName>
    <definedName name="CCGAdjBaseline1819">#REF!</definedName>
    <definedName name="CCGCloseDfT1819" localSheetId="7">#REF!</definedName>
    <definedName name="CCGCloseDfT1819" localSheetId="0">#REF!</definedName>
    <definedName name="CCGCloseDfT1819">#REF!</definedName>
    <definedName name="CCGCloseTarget1920FirstRow" localSheetId="7">#REF!</definedName>
    <definedName name="CCGCloseTarget1920FirstRow" localSheetId="0">#REF!</definedName>
    <definedName name="CCGCloseTarget1920FirstRow">#REF!</definedName>
    <definedName name="CCGCodeList1819" localSheetId="10">[20]CCG1819!$B$9:$B$200</definedName>
    <definedName name="CCGCodeList1819" localSheetId="0">[20]CCG1819!$B$9:$B$200</definedName>
    <definedName name="CCGCodeList1819">[11]CCG1819!$B$9:$B$200</definedName>
    <definedName name="CCGOpenTarget1920FirstRow" localSheetId="10">#REF!</definedName>
    <definedName name="CCGOpenTarget1920FirstRow" localSheetId="7">#REF!</definedName>
    <definedName name="CCGOpenTarget1920FirstRow" localSheetId="0">#REF!</definedName>
    <definedName name="CCGOpenTarget1920FirstRow">#REF!</definedName>
    <definedName name="CCGQuanta" localSheetId="10">#REF!</definedName>
    <definedName name="CCGQuanta" localSheetId="0">#REF!</definedName>
    <definedName name="CCGQuanta">#REF!</definedName>
    <definedName name="CCGQuanta1819" localSheetId="10">#REF!</definedName>
    <definedName name="CCGQuanta1819">#REF!</definedName>
    <definedName name="CCGWgtPop1920FirstRow">#REF!</definedName>
    <definedName name="CCGWPop1819" localSheetId="10">#REF!</definedName>
    <definedName name="CCGWPop1819" localSheetId="0">#REF!</definedName>
    <definedName name="CCGWPop1819">'[11]BaseWeightedPopulations 1819'!$E$9:$E$200</definedName>
    <definedName name="change1" localSheetId="10" hidden="1">{"CHARGE",#N/A,FALSE,"401C11"}</definedName>
    <definedName name="change1" localSheetId="7" hidden="1">{"CHARGE",#N/A,FALSE,"401C11"}</definedName>
    <definedName name="change1" localSheetId="0" hidden="1">{"CHARGE",#N/A,FALSE,"401C11"}</definedName>
    <definedName name="change1" hidden="1">{"CHARGE",#N/A,FALSE,"401C11"}</definedName>
    <definedName name="charge" localSheetId="10" hidden="1">{"CHARGE",#N/A,FALSE,"401C11"}</definedName>
    <definedName name="charge" localSheetId="7" hidden="1">{"CHARGE",#N/A,FALSE,"401C11"}</definedName>
    <definedName name="charge" localSheetId="0" hidden="1">{"CHARGE",#N/A,FALSE,"401C11"}</definedName>
    <definedName name="charge" hidden="1">{"CHARGE",#N/A,FALSE,"401C11"}</definedName>
    <definedName name="CHEM_ACT" localSheetId="7">#REF!</definedName>
    <definedName name="CHEM_ACT" localSheetId="0">#REF!</definedName>
    <definedName name="CHEM_ACT">#REF!</definedName>
    <definedName name="Chem_Tariff_Calc">[19]Chem_Calc!$B$15:$X$20</definedName>
    <definedName name="CHEM_UC" localSheetId="10">#REF!</definedName>
    <definedName name="CHEM_UC" localSheetId="7">#REF!</definedName>
    <definedName name="CHEM_UC" localSheetId="0">#REF!</definedName>
    <definedName name="CHEM_UC">#REF!</definedName>
    <definedName name="ClosingDfTAGG1617" localSheetId="10">#REF!</definedName>
    <definedName name="ClosingDfTAGG1617">#REF!</definedName>
    <definedName name="ClosingDfTAGG1718" localSheetId="10">#REF!</definedName>
    <definedName name="ClosingDfTAGG1718">#REF!</definedName>
    <definedName name="ClosingDfTAGG1819">#REF!</definedName>
    <definedName name="ClosingDfTAGG1920">#REF!</definedName>
    <definedName name="ClosingDfTAGG2021">#REF!</definedName>
    <definedName name="ClosingDfTAGG2122">#REF!</definedName>
    <definedName name="ClosingDfTAGG2223">#REF!</definedName>
    <definedName name="ClosingDfTAGG2324">#REF!</definedName>
    <definedName name="ClosingDfTCCG1617">#REF!</definedName>
    <definedName name="ClosingDfTCCG1718">#REF!</definedName>
    <definedName name="ClosingDfTCCG1819">#REF!</definedName>
    <definedName name="ClosingDfTCCG1920">#REF!</definedName>
    <definedName name="ClosingDfTCCG2021">#REF!</definedName>
    <definedName name="ClosingDfTCCG2122">#REF!</definedName>
    <definedName name="ClosingDfTCCG2223">#REF!</definedName>
    <definedName name="ClosingDfTCCG2324">#REF!</definedName>
    <definedName name="ClosingDfTPCM1617">#REF!</definedName>
    <definedName name="ClosingDfTPCM1718">#REF!</definedName>
    <definedName name="ClosingDfTPCM1819">#REF!</definedName>
    <definedName name="ClosingDfTPCM1920">#REF!</definedName>
    <definedName name="ClosingDfTPCM2021">#REF!</definedName>
    <definedName name="ClosingDfTPCM2122">#REF!</definedName>
    <definedName name="ClosingDfTPCM2223">#REF!</definedName>
    <definedName name="ClosingDfTPCM2324">#REF!</definedName>
    <definedName name="ClosingDfTSS1617">#REF!</definedName>
    <definedName name="ClosingDfTSS1718">#REF!</definedName>
    <definedName name="ClosingDfTSS1819">#REF!</definedName>
    <definedName name="ClosingDfTSS1920">#REF!</definedName>
    <definedName name="ClosingDfTSS2021">#REF!</definedName>
    <definedName name="ClosingDfTSS2122">#REF!</definedName>
    <definedName name="ClosingDfTSS2223">#REF!</definedName>
    <definedName name="ClosingDfTSS2324">#REF!</definedName>
    <definedName name="CNST_Table">'[19]Price Adjustments'!$B$18:$G$106</definedName>
    <definedName name="Codes" localSheetId="10">#REF!</definedName>
    <definedName name="Codes" localSheetId="7">#REF!</definedName>
    <definedName name="Codes" localSheetId="0">#REF!</definedName>
    <definedName name="Codes">#REF!</definedName>
    <definedName name="CommStream" localSheetId="10">#REF!</definedName>
    <definedName name="CommStream">#REF!</definedName>
    <definedName name="ConsolSheets">[21]ListOfSheets!$A$1:$A$24</definedName>
    <definedName name="CQUIN_2021_22" localSheetId="0">#REF!</definedName>
    <definedName name="CQUIN_2021_22">#REF!</definedName>
    <definedName name="Currency_Description_RC1314">'[22]Currency Descriptions'!$A$1:$B$2291</definedName>
    <definedName name="DADS_ACT" localSheetId="10">#REF!</definedName>
    <definedName name="DADS_ACT" localSheetId="7">#REF!</definedName>
    <definedName name="DADS_ACT" localSheetId="0">#REF!</definedName>
    <definedName name="DADS_ACT">#REF!</definedName>
    <definedName name="DADS_UC" localSheetId="10">#REF!</definedName>
    <definedName name="DADS_UC" localSheetId="7">#REF!</definedName>
    <definedName name="DADS_UC">#REF!</definedName>
    <definedName name="DC_ACT" localSheetId="10">#REF!</definedName>
    <definedName name="DC_ACT" localSheetId="7">#REF!</definedName>
    <definedName name="DC_ACT">#REF!</definedName>
    <definedName name="DC_UC">#REF!</definedName>
    <definedName name="DCOInnerOuterLondon1819">[11]CCG1819!$G$9:$G$200</definedName>
    <definedName name="ddd" localSheetId="10" hidden="1">{#N/A,#N/A,FALSE,"Summary";#N/A,#N/A,FALSE,"Retail";#N/A,#N/A,FALSE,"Ret Sensitivity";#N/A,#N/A,FALSE,"Manufacturing";#N/A,#N/A,FALSE,"Man Sensitivity";#N/A,#N/A,FALSE,"Ops UK &amp; I HO";#N/A,#N/A,FALSE,"UK &amp; I HO sensitivity "}</definedName>
    <definedName name="ddd" localSheetId="7" hidden="1">{#N/A,#N/A,FALSE,"Summary";#N/A,#N/A,FALSE,"Retail";#N/A,#N/A,FALSE,"Ret Sensitivity";#N/A,#N/A,FALSE,"Manufacturing";#N/A,#N/A,FALSE,"Man Sensitivity";#N/A,#N/A,FALSE,"Ops UK &amp; I HO";#N/A,#N/A,FALSE,"UK &amp; I HO sensitivity "}</definedName>
    <definedName name="ddd" localSheetId="0"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ivery_casemix_categories">'[15]NHSE Currency Design'!$A$15:$A$16</definedName>
    <definedName name="Delivery_Complications_Flag">'[15]NHSE Currency Design'!$D$22:$D$156</definedName>
    <definedName name="DI_Cost_of_Rep_Calc">[19]DI_Calc!$B$115:$U$213</definedName>
    <definedName name="DI_Tariff_Calc">[19]DI_Calc!$B$14:$U$112</definedName>
    <definedName name="Direct_Access_Tariff_Calc">[23]Calculation!$B$19:$O$27</definedName>
    <definedName name="dog" localSheetId="10" hidden="1">{"NET",#N/A,FALSE,"401C11"}</definedName>
    <definedName name="dog" localSheetId="7" hidden="1">{"NET",#N/A,FALSE,"401C11"}</definedName>
    <definedName name="dog" localSheetId="0" hidden="1">{"NET",#N/A,FALSE,"401C11"}</definedName>
    <definedName name="dog" hidden="1">{"NET",#N/A,FALSE,"401C11"}</definedName>
    <definedName name="eff_update" localSheetId="7">#REF!</definedName>
    <definedName name="eff_update" localSheetId="0">#REF!</definedName>
    <definedName name="eff_update">#REF!</definedName>
    <definedName name="Efficiency_1617">'[23]Price Adjustments'!$F$5</definedName>
    <definedName name="EL_ACT" localSheetId="10">#REF!</definedName>
    <definedName name="EL_ACT" localSheetId="7">#REF!</definedName>
    <definedName name="EL_ACT" localSheetId="0">#REF!</definedName>
    <definedName name="EL_ACT">#REF!</definedName>
    <definedName name="EL_UC" localSheetId="10">#REF!</definedName>
    <definedName name="EL_UC" localSheetId="7">#REF!</definedName>
    <definedName name="EL_UC">#REF!</definedName>
    <definedName name="EL_XS_ACT" localSheetId="10">#REF!</definedName>
    <definedName name="EL_XS_ACT" localSheetId="7">#REF!</definedName>
    <definedName name="EL_XS_ACT">#REF!</definedName>
    <definedName name="EL_XS_UC">#REF!</definedName>
    <definedName name="EM_ACT">#REF!</definedName>
    <definedName name="EM_UC">#REF!</definedName>
    <definedName name="EV__LASTREFTIME__" hidden="1">40339.4799074074</definedName>
    <definedName name="Expired" hidden="1">FALSE</definedName>
    <definedName name="Fccg" localSheetId="10">INDIRECT("Threshold!$U$3:$U$"&amp;[24]Threshold!$AH$2)</definedName>
    <definedName name="Fccg">INDIRECT("Threshold!$U$3:$U$"&amp;[25]Threshold!$AH$2)</definedName>
    <definedName name="female" localSheetId="10">#REF!</definedName>
    <definedName name="female" localSheetId="7">#REF!</definedName>
    <definedName name="female" localSheetId="0">#REF!</definedName>
    <definedName name="female">#REF!</definedName>
    <definedName name="femaleimprove" localSheetId="10">#REF!</definedName>
    <definedName name="femaleimprove" localSheetId="7">#REF!</definedName>
    <definedName name="femaleimprove" localSheetId="0">#REF!</definedName>
    <definedName name="femaleimprove">#REF!</definedName>
    <definedName name="Females" localSheetId="10">#REF!</definedName>
    <definedName name="Females" localSheetId="7">#REF!</definedName>
    <definedName name="Females" localSheetId="0">#REF!</definedName>
    <definedName name="Females">#REF!</definedName>
    <definedName name="femaletab">#REF!</definedName>
    <definedName name="FinAllocAGG1617">#REF!</definedName>
    <definedName name="FinAllocAGG1718">#REF!</definedName>
    <definedName name="FinAllocAGG1819">#REF!</definedName>
    <definedName name="FinAllocAGG1920">#REF!</definedName>
    <definedName name="FinAllocAGG2021">#REF!</definedName>
    <definedName name="FinAllocAGG2122">#REF!</definedName>
    <definedName name="FinAllocAGG2223">#REF!</definedName>
    <definedName name="FinAllocAGG2324">#REF!</definedName>
    <definedName name="FinAllocCCG1617">#REF!</definedName>
    <definedName name="FinAllocCCG1718">#REF!</definedName>
    <definedName name="FinAllocCCG1819">#REF!</definedName>
    <definedName name="FinAllocCCG1920">#REF!</definedName>
    <definedName name="FinAllocCCG2021">#REF!</definedName>
    <definedName name="FinAllocCCG2122">#REF!</definedName>
    <definedName name="FinAllocCCG2223">#REF!</definedName>
    <definedName name="FinAllocCCG2324">#REF!</definedName>
    <definedName name="FinAllocPCM1617">#REF!</definedName>
    <definedName name="FinAllocPCM1718">#REF!</definedName>
    <definedName name="FinAllocPCM1819">#REF!</definedName>
    <definedName name="FinAllocPCM1920">#REF!</definedName>
    <definedName name="FinAllocPCM2021">#REF!</definedName>
    <definedName name="FinAllocPCM2122">#REF!</definedName>
    <definedName name="FinAllocPCM2223">#REF!</definedName>
    <definedName name="FinAllocPCM2324">#REF!</definedName>
    <definedName name="FinAllocSS1617">#REF!</definedName>
    <definedName name="FinAllocSS1718">#REF!</definedName>
    <definedName name="FinAllocSS1819">#REF!</definedName>
    <definedName name="FinAllocSS1920">#REF!</definedName>
    <definedName name="FinAllocSS2021">#REF!</definedName>
    <definedName name="FinAllocSS2122">#REF!</definedName>
    <definedName name="FinAllocSS2223">#REF!</definedName>
    <definedName name="FinAllocSS2324">#REF!</definedName>
    <definedName name="fn">[26]Intro!$B$1</definedName>
    <definedName name="FormerAreaTeams" localSheetId="10">#REF!</definedName>
    <definedName name="FormerAreaTeams" localSheetId="7">#REF!</definedName>
    <definedName name="FormerAreaTeams" localSheetId="0">#REF!</definedName>
    <definedName name="FormerAreaTeams">#REF!</definedName>
    <definedName name="Fstpccg" localSheetId="10">INDIRECT("Threshold!$S$3:$S$"&amp;[24]Threshold!$AH$2)</definedName>
    <definedName name="Fstpccg">INDIRECT("Threshold!$S$3:$S$"&amp;[25]Threshold!$AH$2)</definedName>
    <definedName name="Fstptrust" localSheetId="10">INDIRECT("Threshold!$W$3:$W$"&amp;[24]Threshold!$AH$2)</definedName>
    <definedName name="Fstptrust">INDIRECT("Threshold!$W$3:$W$"&amp;[25]Threshold!$AH$2)</definedName>
    <definedName name="Ftrust">"INDIRECT(""Threshold!$Y$3:$Y$""&amp;$AH$2)"</definedName>
    <definedName name="gfff" localSheetId="10" hidden="1">{"CHARGE",#N/A,FALSE,"401C11"}</definedName>
    <definedName name="gfff" localSheetId="7" hidden="1">{"CHARGE",#N/A,FALSE,"401C11"}</definedName>
    <definedName name="gfff" localSheetId="0" hidden="1">{"CHARGE",#N/A,FALSE,"401C11"}</definedName>
    <definedName name="gfff" hidden="1">{"CHARGE",#N/A,FALSE,"401C11"}</definedName>
    <definedName name="GG" hidden="1">[6]Dnurse!#REF!</definedName>
    <definedName name="GrantStage">[8]Capital!$D$299:$D$303</definedName>
    <definedName name="gross" localSheetId="10" hidden="1">{"GROSS",#N/A,FALSE,"401C11"}</definedName>
    <definedName name="gross" localSheetId="7" hidden="1">{"GROSS",#N/A,FALSE,"401C11"}</definedName>
    <definedName name="gross" localSheetId="0" hidden="1">{"GROSS",#N/A,FALSE,"401C11"}</definedName>
    <definedName name="gross" hidden="1">{"GROSS",#N/A,FALSE,"401C11"}</definedName>
    <definedName name="gross1" localSheetId="10" hidden="1">{"GROSS",#N/A,FALSE,"401C11"}</definedName>
    <definedName name="gross1" localSheetId="7" hidden="1">{"GROSS",#N/A,FALSE,"401C11"}</definedName>
    <definedName name="gross1" localSheetId="0" hidden="1">{"GROSS",#N/A,FALSE,"401C11"}</definedName>
    <definedName name="gross1" hidden="1">{"GROSS",#N/A,FALSE,"401C11"}</definedName>
    <definedName name="hasdfjklhklj" localSheetId="10" hidden="1">{"NET",#N/A,FALSE,"401C11"}</definedName>
    <definedName name="hasdfjklhklj" localSheetId="7" hidden="1">{"NET",#N/A,FALSE,"401C11"}</definedName>
    <definedName name="hasdfjklhklj" localSheetId="0" hidden="1">{"NET",#N/A,FALSE,"401C11"}</definedName>
    <definedName name="hasdfjklhklj" hidden="1">{"NET",#N/A,FALSE,"401C11"}</definedName>
    <definedName name="HCD_ACT" localSheetId="7">#REF!</definedName>
    <definedName name="HCD_ACT" localSheetId="0">#REF!</definedName>
    <definedName name="HCD_ACT">#REF!</definedName>
    <definedName name="HCD_UC" localSheetId="7">#REF!</definedName>
    <definedName name="HCD_UC" localSheetId="0">#REF!</definedName>
    <definedName name="HCD_UC">#REF!</definedName>
    <definedName name="help" localSheetId="10" hidden="1">{"CHARGE",#N/A,FALSE,"401C11"}</definedName>
    <definedName name="help" localSheetId="7" hidden="1">{"CHARGE",#N/A,FALSE,"401C11"}</definedName>
    <definedName name="help" localSheetId="0" hidden="1">{"CHARGE",#N/A,FALSE,"401C11"}</definedName>
    <definedName name="help" hidden="1">{"CHARGE",#N/A,FALSE,"401C11"}</definedName>
    <definedName name="hghghhj" localSheetId="10" hidden="1">{"CHARGE",#N/A,FALSE,"401C11"}</definedName>
    <definedName name="hghghhj" localSheetId="7" hidden="1">{"CHARGE",#N/A,FALSE,"401C11"}</definedName>
    <definedName name="hghghhj" localSheetId="0" hidden="1">{"CHARGE",#N/A,FALSE,"401C11"}</definedName>
    <definedName name="hghghhj" hidden="1">{"CHARGE",#N/A,FALSE,"401C11"}</definedName>
    <definedName name="HRG_Codes" localSheetId="10">#REF!</definedName>
    <definedName name="HRG_Codes" localSheetId="7">#REF!</definedName>
    <definedName name="HRG_Codes" localSheetId="0">#REF!</definedName>
    <definedName name="HRG_Codes">#REF!</definedName>
    <definedName name="HTML_CodePage" hidden="1">1252</definedName>
    <definedName name="HTML_Control" localSheetId="10" hidden="1">{"'Trust by name'!$A$6:$E$350","'Trust by name'!$A$1:$D$348"}</definedName>
    <definedName name="HTML_Control" localSheetId="7"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 localSheetId="10">#REF!</definedName>
    <definedName name="ICD_Codes" localSheetId="7">#REF!</definedName>
    <definedName name="ICD_Codes" localSheetId="0">#REF!</definedName>
    <definedName name="ICD_Codes">#REF!</definedName>
    <definedName name="IMAG_ACT" localSheetId="10">#REF!</definedName>
    <definedName name="IMAG_ACT" localSheetId="7">#REF!</definedName>
    <definedName name="IMAG_ACT">#REF!</definedName>
    <definedName name="IMAG_UC" localSheetId="10">#REF!</definedName>
    <definedName name="IMAG_UC" localSheetId="7">#REF!</definedName>
    <definedName name="IMAG_UC">#REF!</definedName>
    <definedName name="IMDAgeMatrix" localSheetId="10">[9]CCG1819!$U$9:$U$200</definedName>
    <definedName name="IMDAgeMatrix" localSheetId="7">[10]CCG1819!$U$9:$U$200</definedName>
    <definedName name="IMDAgeMatrix" localSheetId="0">[9]CCG1819!$U$9:$U$200</definedName>
    <definedName name="IMDAgeMatrix">[11]CCG1819!$U$9:$U$200</definedName>
    <definedName name="IMDdecile" localSheetId="7">#REF!</definedName>
    <definedName name="IMDdecile" localSheetId="0">#REF!</definedName>
    <definedName name="IMDdecile">#REF!</definedName>
    <definedName name="IMDQuintiles" localSheetId="10">[9]CCG1819!$S$9:$S$200</definedName>
    <definedName name="IMDQuintiles" localSheetId="7">[10]CCG1819!$S$9:$S$200</definedName>
    <definedName name="IMDQuintiles" localSheetId="0">[9]CCG1819!$S$9:$S$200</definedName>
    <definedName name="IMDQuintiles">[11]CCG1819!$S$9:$S$200</definedName>
    <definedName name="Inflation_1617">'[23]Price Adjustments'!$F$4</definedName>
    <definedName name="Inflation_2015_16" localSheetId="10">#REF!</definedName>
    <definedName name="Inflation_2015_16" localSheetId="7">#REF!</definedName>
    <definedName name="Inflation_2015_16" localSheetId="0">#REF!</definedName>
    <definedName name="Inflation_2015_16">#REF!</definedName>
    <definedName name="Inflation_and_Efficiency_1617">'[23]Price Adjustments'!$F$6</definedName>
    <definedName name="Inflation_and_Efficiency_1718">'[18]Price Adjustments'!$F$6</definedName>
    <definedName name="Inflation_Efficiency_2021_22" localSheetId="0">#REF!</definedName>
    <definedName name="Inflation_Efficiency_2021_22">#REF!</definedName>
    <definedName name="Inflation_Efficiency_PA">'[19]Price Adjustments'!$F$6</definedName>
    <definedName name="JFELL" localSheetId="10" hidden="1">#REF!</definedName>
    <definedName name="JFELL" localSheetId="7" hidden="1">#REF!</definedName>
    <definedName name="JFELL" localSheetId="0" hidden="1">#REF!</definedName>
    <definedName name="JFELL" hidden="1">#REF!</definedName>
    <definedName name="Land_Weight">'[16]Base MFF calcs'!$H$3</definedName>
    <definedName name="LONDON" localSheetId="10">#REF!</definedName>
    <definedName name="LONDON" localSheetId="7">#REF!</definedName>
    <definedName name="LONDON" localSheetId="0">#REF!</definedName>
    <definedName name="LONDON">#REF!</definedName>
    <definedName name="Lowest_Underlying_MFF">'[16]All Trusts'!$D$2</definedName>
    <definedName name="male" localSheetId="10">#REF!</definedName>
    <definedName name="male" localSheetId="7">#REF!</definedName>
    <definedName name="male" localSheetId="0">#REF!</definedName>
    <definedName name="male">#REF!</definedName>
    <definedName name="maleimprove" localSheetId="10">#REF!</definedName>
    <definedName name="maleimprove">#REF!</definedName>
    <definedName name="maletab" localSheetId="10">#REF!</definedName>
    <definedName name="maletab">#REF!</definedName>
    <definedName name="mbn" hidden="1">#REF!</definedName>
    <definedName name="MFF_2014_15">#REF!</definedName>
    <definedName name="MFF_2016_17">'[27]2016-17 MFF Payment values'!$A$3:$D$241</definedName>
    <definedName name="MinAllocCCG1617" localSheetId="10">#REF!</definedName>
    <definedName name="MinAllocCCG1617" localSheetId="7">#REF!</definedName>
    <definedName name="MinAllocCCG1617" localSheetId="0">#REF!</definedName>
    <definedName name="MinAllocCCG1617">#REF!</definedName>
    <definedName name="MinAllocCCG1718" localSheetId="10">#REF!</definedName>
    <definedName name="MinAllocCCG1718" localSheetId="0">#REF!</definedName>
    <definedName name="MinAllocCCG1718">#REF!</definedName>
    <definedName name="MinAllocCCG1819" localSheetId="10">#REF!</definedName>
    <definedName name="MinAllocCCG1819" localSheetId="0">#REF!</definedName>
    <definedName name="MinAllocCCG1819">#REF!</definedName>
    <definedName name="MinAllocCCG1920">#REF!</definedName>
    <definedName name="MinAllocCCG2021">#REF!</definedName>
    <definedName name="MinAllocCCG2122">#REF!</definedName>
    <definedName name="MinAllocCCG2223">#REF!</definedName>
    <definedName name="MinAllocCCG2324">#REF!</definedName>
    <definedName name="MinAllocPCM1617">#REF!</definedName>
    <definedName name="MinAllocPCM1718">#REF!</definedName>
    <definedName name="MinAllocPCM1819">#REF!</definedName>
    <definedName name="MinAllocPCM1920">#REF!</definedName>
    <definedName name="MinAllocPCM2021">#REF!</definedName>
    <definedName name="MinAllocPCM2122">#REF!</definedName>
    <definedName name="MinAllocPCM2223">#REF!</definedName>
    <definedName name="MinAllocPCM2324">#REF!</definedName>
    <definedName name="MinAllocSS1617">#REF!</definedName>
    <definedName name="MinAllocSS1718">#REF!</definedName>
    <definedName name="MinAllocSS1819">#REF!</definedName>
    <definedName name="MinAllocSS1920">#REF!</definedName>
    <definedName name="MinAllocSS2021">#REF!</definedName>
    <definedName name="MinAllocSS2122">#REF!</definedName>
    <definedName name="MinAllocSS2223">#REF!</definedName>
    <definedName name="MinAllocSS2324">#REF!</definedName>
    <definedName name="MinPerCapGrowth">#REF!</definedName>
    <definedName name="MnD_Weight">'[16]Base MFF calcs'!$F$3</definedName>
    <definedName name="month">"Mth07"</definedName>
    <definedName name="nb" localSheetId="7" hidden="1">#REF!</definedName>
    <definedName name="nb" localSheetId="0" hidden="1">#REF!</definedName>
    <definedName name="nb" hidden="1">#REF!</definedName>
    <definedName name="NEL_ACT" localSheetId="10">#REF!</definedName>
    <definedName name="NEL_ACT" localSheetId="7">#REF!</definedName>
    <definedName name="NEL_ACT" localSheetId="0">#REF!</definedName>
    <definedName name="NEL_ACT">#REF!</definedName>
    <definedName name="NEL_UC" localSheetId="10">#REF!</definedName>
    <definedName name="NEL_UC" localSheetId="7">#REF!</definedName>
    <definedName name="NEL_UC" localSheetId="0">#REF!</definedName>
    <definedName name="NEL_UC">#REF!</definedName>
    <definedName name="NEL_XS_ACT" localSheetId="10">#REF!</definedName>
    <definedName name="NEL_XS_ACT" localSheetId="7">#REF!</definedName>
    <definedName name="NEL_XS_ACT" localSheetId="0">#REF!</definedName>
    <definedName name="NEL_XS_ACT">#REF!</definedName>
    <definedName name="NEL_XS_UC">#REF!</definedName>
    <definedName name="NES_ACT">#REF!</definedName>
    <definedName name="NES_UC">#REF!</definedName>
    <definedName name="newRawPop2018" localSheetId="10">#REF!</definedName>
    <definedName name="newRawPop2018" localSheetId="7">'[28]Projected CCG Populations'!$E$7:$E$198</definedName>
    <definedName name="newRawPop2018" localSheetId="0">#REF!</definedName>
    <definedName name="newRawPop2018">'[11]Population estimates 1819'!$E$9:$E$200</definedName>
    <definedName name="newRawPop2019" localSheetId="10">#REF!</definedName>
    <definedName name="newRawPop2019" localSheetId="7">'[28]Projected CCG Populations'!$G$7:$G$198</definedName>
    <definedName name="newRawPop2019" localSheetId="0">#REF!</definedName>
    <definedName name="newRawPop2019">'[11]Population estimates 1819'!$F$9:$F$200</definedName>
    <definedName name="newRawPop2020" localSheetId="10">#REF!</definedName>
    <definedName name="newRawPop2020" localSheetId="7">'[28]Projected CCG Populations'!$H$7:$H$198</definedName>
    <definedName name="newRawPop2020" localSheetId="0">#REF!</definedName>
    <definedName name="newRawPop2020">'[11]Population estimates 1819'!$G$9:$G$200</definedName>
    <definedName name="newRawPop2021" localSheetId="10">#REF!</definedName>
    <definedName name="newRawPop2021" localSheetId="7">'[28]Projected CCG Populations'!$I$7:$I$198</definedName>
    <definedName name="newRawPop2021" localSheetId="0">#REF!</definedName>
    <definedName name="newRawPop2021">'[11]Population estimates 1819'!$H$9:$H$200</definedName>
    <definedName name="newRawPop2022" localSheetId="10">#REF!</definedName>
    <definedName name="newRawPop2022" localSheetId="7">'[28]Projected CCG Populations'!$J$7:$J$198</definedName>
    <definedName name="newRawPop2022" localSheetId="0">#REF!</definedName>
    <definedName name="newRawPop2022">'[11]Population estimates 1819'!$I$9:$I$200</definedName>
    <definedName name="newRawPop2023" localSheetId="10">#REF!</definedName>
    <definedName name="newRawPop2023" localSheetId="7">'[28]Projected CCG Populations'!$K$7:$K$198</definedName>
    <definedName name="newRawPop2023" localSheetId="0">#REF!</definedName>
    <definedName name="newRawPop2023">'[11]Population estimates 1819'!$J$9:$J$200</definedName>
    <definedName name="NHSE_AreaOffice" localSheetId="10">#REF!</definedName>
    <definedName name="NHSE_AreaOffice" localSheetId="0">#REF!</definedName>
    <definedName name="NHSE_AreaOffice">#REF!</definedName>
    <definedName name="NHSE_Region" localSheetId="10">#REF!</definedName>
    <definedName name="NHSE_Region" localSheetId="0">#REF!</definedName>
    <definedName name="NHSE_Region">#REF!</definedName>
    <definedName name="Number_of_Reporting_Years" localSheetId="10">#REF!</definedName>
    <definedName name="Number_of_Reporting_Years">#REF!</definedName>
    <definedName name="ODS_Care_Trust_List" localSheetId="7">#REF!</definedName>
    <definedName name="ODS_Care_Trust_List">#REF!</definedName>
    <definedName name="ODS_List" localSheetId="7">#REF!</definedName>
    <definedName name="ODS_List">#REF!</definedName>
    <definedName name="OISIII" localSheetId="7" hidden="1">#REF!</definedName>
    <definedName name="OISIII" hidden="1">#REF!</definedName>
    <definedName name="ONSType">#REF!</definedName>
    <definedName name="OP_PERSONS">#REF!</definedName>
    <definedName name="OPCS_Codes">#REF!</definedName>
    <definedName name="OPROC_ACT">#REF!</definedName>
    <definedName name="OPROC_UC">#REF!</definedName>
    <definedName name="Org_Code">[17]Cover!$C$5</definedName>
    <definedName name="Orgs">OFFSET([21]!Tbl_CSF[[#Headers],[Organisation]],MATCH("start",[21]!Tbl_CSF[[#Data],[Lookup]],FALSE),,COUNTIFS([21]!Tbl_CSF[[#Data],[Region]],'[29]CCG In-Year'!$B$2),1)</definedName>
    <definedName name="Other_Weight">'[16]Base MFF calcs'!$I$3</definedName>
    <definedName name="PAth">[21]Setup!$A$3</definedName>
    <definedName name="Pathway_by_HRG">'[15]NHSE Currency Design'!$A$22:$D$156</definedName>
    <definedName name="Pathway_names">'[15]NHSE Currency Design'!$A$5:$A$7</definedName>
    <definedName name="PCMCloseTarget1617FirstRow" localSheetId="10">#REF!</definedName>
    <definedName name="PCMCloseTarget1617FirstRow" localSheetId="0">#REF!</definedName>
    <definedName name="PCMCloseTarget1617FirstRow">#REF!</definedName>
    <definedName name="PCMCloseTarget1920FirstRow" localSheetId="10">#REF!</definedName>
    <definedName name="PCMCloseTarget1920FirstRow">#REF!</definedName>
    <definedName name="PCMedBaseline1516" localSheetId="10">#REF!</definedName>
    <definedName name="PCMedBaseline1516" localSheetId="0">#REF!</definedName>
    <definedName name="PCMedBaseline1516">#REF!</definedName>
    <definedName name="PCMedBaseline1819">#REF!</definedName>
    <definedName name="PCMedCloseDfT1516" localSheetId="0">#REF!</definedName>
    <definedName name="PCMedCloseDfT1516">#REF!</definedName>
    <definedName name="PCMedCloseDfT1819">#REF!</definedName>
    <definedName name="PCMedQuanta">#REF!</definedName>
    <definedName name="PCMedQuanta1819">#REF!</definedName>
    <definedName name="PCMedWPop1516">#REF!</definedName>
    <definedName name="PCMedWPop1819">#REF!</definedName>
    <definedName name="PCMOpenTarget1617FirstRow">#REF!</definedName>
    <definedName name="PCMOpenTarget1920FirstRow">#REF!</definedName>
    <definedName name="PCMWgtPop1920FirstRow">#REF!</definedName>
    <definedName name="PCOthCloseDfT1516">#REF!</definedName>
    <definedName name="PCOtherBaseline1516">#REF!</definedName>
    <definedName name="PCOtherBaseline1819">#REF!</definedName>
    <definedName name="PCOtherCloseTarget1617FirstRow">#REF!</definedName>
    <definedName name="PCOtherOpenTarget1617FirstRow">#REF!</definedName>
    <definedName name="PCOtherQuanta">#REF!</definedName>
    <definedName name="PCOtherQuanta1819">#REF!</definedName>
    <definedName name="PCOtherWPop1516">#REF!</definedName>
    <definedName name="PCOtherWPop1819">#REF!</definedName>
    <definedName name="Persons" localSheetId="7">#REF!</definedName>
    <definedName name="Persons">#REF!</definedName>
    <definedName name="Planning_Year">"2019/20"</definedName>
    <definedName name="PopCache_GL_INTERFACE_REFERENCE7" hidden="1">[30]PopCache!$A$1:$A$2</definedName>
    <definedName name="Previous_Year">"2018/19"</definedName>
    <definedName name="Print" localSheetId="10" hidden="1">{#N/A,#N/A,FALSE,"Summary";#N/A,#N/A,FALSE,"Retail";#N/A,#N/A,FALSE,"Ret Sensitivity";#N/A,#N/A,FALSE,"Manufacturing";#N/A,#N/A,FALSE,"Man Sensitivity";#N/A,#N/A,FALSE,"Ops UK &amp; I HO";#N/A,#N/A,FALSE,"UK &amp; I HO sensitivity "}</definedName>
    <definedName name="Print" localSheetId="7" hidden="1">{#N/A,#N/A,FALSE,"Summary";#N/A,#N/A,FALSE,"Retail";#N/A,#N/A,FALSE,"Ret Sensitivity";#N/A,#N/A,FALSE,"Manufacturing";#N/A,#N/A,FALSE,"Man Sensitivity";#N/A,#N/A,FALSE,"Ops UK &amp; I HO";#N/A,#N/A,FALSE,"UK &amp; I HO sensitivity "}</definedName>
    <definedName name="Print" localSheetId="0"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_xlnm.Print_Area" localSheetId="10">Core22!$B$2:$AI$65</definedName>
    <definedName name="_xlnm.Print_Area" localSheetId="0">Notes!$B$1:$L$69</definedName>
    <definedName name="_xlnm.Print_Area" localSheetId="1">'Waterfalls analysis'!$A$1:$AK$59</definedName>
    <definedName name="_xlnm.Print_Titles" localSheetId="10">Core22!$B:$D</definedName>
    <definedName name="Providers" localSheetId="10" hidden="1">[31]Providers!$C$2:$C$1230</definedName>
    <definedName name="Providers" hidden="1">[32]Providers!$C$2:$C$1230</definedName>
    <definedName name="qfx" localSheetId="10" hidden="1">{"NET",#N/A,FALSE,"401C11"}</definedName>
    <definedName name="qfx" localSheetId="7" hidden="1">{"NET",#N/A,FALSE,"401C11"}</definedName>
    <definedName name="qfx" localSheetId="0" hidden="1">{"NET",#N/A,FALSE,"401C11"}</definedName>
    <definedName name="qfx" hidden="1">{"NET",#N/A,FALSE,"401C11"}</definedName>
    <definedName name="QR1_Other_Mandatory">'[23]Price Adjustments'!$D$95</definedName>
    <definedName name="QR1_Renal_CKD">'[19]Price Adjustments'!$J$8</definedName>
    <definedName name="QR1_Unbundled">'[19]Price Adjustments'!$J$7</definedName>
    <definedName name="RAD_ACT" localSheetId="10">#REF!</definedName>
    <definedName name="RAD_ACT" localSheetId="7">#REF!</definedName>
    <definedName name="RAD_ACT" localSheetId="0">#REF!</definedName>
    <definedName name="RAD_ACT">#REF!</definedName>
    <definedName name="Rad_Tariff_Calc">[19]Rad_Calc!$B$20:$AA$41</definedName>
    <definedName name="RAD_UC" localSheetId="10">#REF!</definedName>
    <definedName name="RAD_UC" localSheetId="7">#REF!</definedName>
    <definedName name="RAD_UC" localSheetId="0">#REF!</definedName>
    <definedName name="RAD_UC">#REF!</definedName>
    <definedName name="RawPop2015" localSheetId="10">#REF!</definedName>
    <definedName name="RawPop2015">#REF!</definedName>
    <definedName name="RawPop2016" localSheetId="10">#REF!</definedName>
    <definedName name="RawPop2016">#REF!</definedName>
    <definedName name="RawPop2017">#REF!</definedName>
    <definedName name="RawPop2018">#REF!</definedName>
    <definedName name="RawPop2019">#REF!</definedName>
    <definedName name="RawPop2020">#REF!</definedName>
    <definedName name="Region">"Y54"</definedName>
    <definedName name="Region18" localSheetId="10">[9]CCG1819!$E$9:$E$200</definedName>
    <definedName name="Region18" localSheetId="7">[10]CCG1819!$E$9:$E$200</definedName>
    <definedName name="Region18" localSheetId="0">[9]CCG1819!$E$9:$E$200</definedName>
    <definedName name="Region18">[11]CCG1819!$E$9:$E$200</definedName>
    <definedName name="REHAB_ACT" localSheetId="10">#REF!</definedName>
    <definedName name="REHAB_ACT" localSheetId="7">#REF!</definedName>
    <definedName name="REHAB_ACT" localSheetId="0">#REF!</definedName>
    <definedName name="REHAB_ACT">#REF!</definedName>
    <definedName name="REHAB_UC" localSheetId="10">#REF!</definedName>
    <definedName name="REHAB_UC" localSheetId="7">#REF!</definedName>
    <definedName name="REHAB_UC">#REF!</definedName>
    <definedName name="RENAL_ACT" localSheetId="10">#REF!</definedName>
    <definedName name="RENAL_ACT" localSheetId="7">#REF!</definedName>
    <definedName name="RENAL_ACT">#REF!</definedName>
    <definedName name="Renal_CKD_SMF" localSheetId="10">'[19]Price Adjustments'!#REF!</definedName>
    <definedName name="Renal_CKD_SMF" localSheetId="7">'[19]Price Adjustments'!#REF!</definedName>
    <definedName name="Renal_CKD_SMF">'[19]Price Adjustments'!#REF!</definedName>
    <definedName name="Renal_CKD_Tariff_Calc">[19]Renal_CKD_Calc!$B$14:$T$27</definedName>
    <definedName name="RENAL_UC" localSheetId="10">#REF!</definedName>
    <definedName name="RENAL_UC" localSheetId="7">#REF!</definedName>
    <definedName name="RENAL_UC" localSheetId="0">#REF!</definedName>
    <definedName name="RENAL_UC">#REF!</definedName>
    <definedName name="ReportingYears" localSheetId="10">#REF!</definedName>
    <definedName name="ReportingYears">#REF!</definedName>
    <definedName name="rngComparison3">OFFSET([33]Summary!$O$5,0,0,COUNTA([33]Summary!$O:$O)-2,)</definedName>
    <definedName name="round_dp" localSheetId="10">#REF!</definedName>
    <definedName name="round_dp" localSheetId="7">#REF!</definedName>
    <definedName name="round_dp" localSheetId="0">#REF!</definedName>
    <definedName name="round_dp">#REF!</definedName>
    <definedName name="RP_ACT" localSheetId="10">#REF!</definedName>
    <definedName name="RP_ACT" localSheetId="7">#REF!</definedName>
    <definedName name="RP_ACT">#REF!</definedName>
    <definedName name="RP_UC" localSheetId="10">#REF!</definedName>
    <definedName name="RP_UC" localSheetId="7">#REF!</definedName>
    <definedName name="RP_UC">#REF!</definedName>
    <definedName name="rrrr" localSheetId="10" hidden="1">{#N/A,#N/A,FALSE,"Summary";#N/A,#N/A,FALSE,"Retail";#N/A,#N/A,FALSE,"Ret Sensitivity";#N/A,#N/A,FALSE,"Manufacturing";#N/A,#N/A,FALSE,"Man Sensitivity";#N/A,#N/A,FALSE,"Ops UK &amp; I HO";#N/A,#N/A,FALSE,"UK &amp; I HO sensitivity "}</definedName>
    <definedName name="rrrr" localSheetId="7" hidden="1">{#N/A,#N/A,FALSE,"Summary";#N/A,#N/A,FALSE,"Retail";#N/A,#N/A,FALSE,"Ret Sensitivity";#N/A,#N/A,FALSE,"Manufacturing";#N/A,#N/A,FALSE,"Man Sensitivity";#N/A,#N/A,FALSE,"Ops UK &amp; I HO";#N/A,#N/A,FALSE,"UK &amp; I HO sensitivity "}</definedName>
    <definedName name="rrrr" localSheetId="0"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0" hidden="1">{"NET",#N/A,FALSE,"401C11"}</definedName>
    <definedName name="rytry" localSheetId="7" hidden="1">{"NET",#N/A,FALSE,"401C11"}</definedName>
    <definedName name="rytry" localSheetId="0" hidden="1">{"NET",#N/A,FALSE,"401C11"}</definedName>
    <definedName name="rytry" hidden="1">{"NET",#N/A,FALSE,"401C11"}</definedName>
    <definedName name="Scaling_2021_22">#REF!</definedName>
    <definedName name="Scaling_Factor">[15]Calculations!$B$146</definedName>
    <definedName name="SCF_Other_Mandatory">'[18]Price Adjustments'!$L$10</definedName>
    <definedName name="SCF_Renal_CKD">'[19]Price Adjustments'!$L$8</definedName>
    <definedName name="SCF_Unbundled">'[19]Price Adjustments'!$L$7</definedName>
    <definedName name="sheet1" localSheetId="10">#REF!</definedName>
    <definedName name="sheet1" localSheetId="7">#REF!</definedName>
    <definedName name="sheet1" localSheetId="0">#REF!</definedName>
    <definedName name="sheet1">#REF!</definedName>
    <definedName name="sheet3" localSheetId="10">#REF!</definedName>
    <definedName name="sheet3" localSheetId="7">#REF!</definedName>
    <definedName name="sheet3">#REF!</definedName>
    <definedName name="SPC_ACT" localSheetId="10">#REF!</definedName>
    <definedName name="SPC_ACT" localSheetId="7">#REF!</definedName>
    <definedName name="SPC_ACT">#REF!</definedName>
    <definedName name="SPC_UC" localSheetId="7">#REF!</definedName>
    <definedName name="SPC_UC">#REF!</definedName>
    <definedName name="SSBaseline1516">#REF!</definedName>
    <definedName name="SSBaseline1819">#REF!</definedName>
    <definedName name="SSCloseDfT1516">#REF!</definedName>
    <definedName name="SSCloseDfT1819">#REF!</definedName>
    <definedName name="SSCloseTarget1617FirstRow">#REF!</definedName>
    <definedName name="SSCloseTarget1920FirstRow">#REF!</definedName>
    <definedName name="SSOpenTarget1617FirstRow">#REF!</definedName>
    <definedName name="SSOpenTarget1920FirstRow">#REF!</definedName>
    <definedName name="SSQuanta">#REF!</definedName>
    <definedName name="SSQuanta1819">#REF!</definedName>
    <definedName name="SSWgtPop1920FirstRow">#REF!</definedName>
    <definedName name="SSWPop1516">#REF!</definedName>
    <definedName name="SSWPop1819">#REF!</definedName>
    <definedName name="Staff_Weight">'[16]Base MFF calcs'!$E$3</definedName>
    <definedName name="Start_12" localSheetId="10">[34]CMDT!#REF!</definedName>
    <definedName name="Start_12" localSheetId="7">[34]CMDT!#REF!</definedName>
    <definedName name="Start_12" localSheetId="0">[34]CMDT!#REF!</definedName>
    <definedName name="Start_12">[34]CMDT!#REF!</definedName>
    <definedName name="Start_13" localSheetId="10">[34]AE!#REF!</definedName>
    <definedName name="Start_13" localSheetId="7">[34]AE!#REF!</definedName>
    <definedName name="Start_13" localSheetId="0">[34]AE!#REF!</definedName>
    <definedName name="Start_13">[34]AE!#REF!</definedName>
    <definedName name="Start_14" localSheetId="10">[34]CHEM!#REF!</definedName>
    <definedName name="Start_14" localSheetId="7">[34]CHEM!#REF!</definedName>
    <definedName name="Start_14">[34]CHEM!#REF!</definedName>
    <definedName name="status">"banner"</definedName>
    <definedName name="Table3.4" localSheetId="10" hidden="1">{"CHARGE",#N/A,FALSE,"401C11"}</definedName>
    <definedName name="Table3.4" localSheetId="7" hidden="1">{"CHARGE",#N/A,FALSE,"401C11"}</definedName>
    <definedName name="Table3.4" localSheetId="0" hidden="1">{"CHARGE",#N/A,FALSE,"401C11"}</definedName>
    <definedName name="Table3.4" hidden="1">{"CHARGE",#N/A,FALSE,"401C11"}</definedName>
    <definedName name="TableName">"Dummy"</definedName>
    <definedName name="Tariff_Year">#REF!</definedName>
    <definedName name="Test23" localSheetId="10" hidden="1">{"NET",#N/A,FALSE,"401C11"}</definedName>
    <definedName name="Test23" localSheetId="7" hidden="1">{"NET",#N/A,FALSE,"401C11"}</definedName>
    <definedName name="Test23" localSheetId="0" hidden="1">{"NET",#N/A,FALSE,"401C11"}</definedName>
    <definedName name="Test23" hidden="1">{"NET",#N/A,FALSE,"401C11"}</definedName>
    <definedName name="Threshold">#REF!</definedName>
    <definedName name="TrackVariable">#REF!</definedName>
    <definedName name="Unbundled_2014_15_Tariff" localSheetId="7">#REF!</definedName>
    <definedName name="Unbundled_2014_15_Tariff" localSheetId="0">#REF!</definedName>
    <definedName name="Unbundled_2014_15_Tariff">#REF!</definedName>
    <definedName name="Unbundled_2015_16_Tariff" localSheetId="7">#REF!</definedName>
    <definedName name="Unbundled_2015_16_Tariff">#REF!</definedName>
    <definedName name="Unbundled_SMF">'[19]Price Adjustments'!$R$18:$S$167</definedName>
    <definedName name="UnderLyingCategories">INDIRECT("Tbl_Underlying[Category]")</definedName>
    <definedName name="Uplift_for_antenatal_volumes">'[15]NHSE Assumptions'!$B$12</definedName>
    <definedName name="wert" localSheetId="10" hidden="1">{"GROSS",#N/A,FALSE,"401C11"}</definedName>
    <definedName name="wert" localSheetId="7" hidden="1">{"GROSS",#N/A,FALSE,"401C11"}</definedName>
    <definedName name="wert" localSheetId="0" hidden="1">{"GROSS",#N/A,FALSE,"401C11"}</definedName>
    <definedName name="wert" hidden="1">{"GROSS",#N/A,FALSE,"401C11"}</definedName>
    <definedName name="wombat" localSheetId="10" hidden="1">#REF!</definedName>
    <definedName name="wombat" localSheetId="7" hidden="1">#REF!</definedName>
    <definedName name="wombat" localSheetId="0" hidden="1">#REF!</definedName>
    <definedName name="wombat" hidden="1">#REF!</definedName>
    <definedName name="wrn.CHARGE." localSheetId="10" hidden="1">{"CHARGE",#N/A,FALSE,"401C11"}</definedName>
    <definedName name="wrn.CHARGE." localSheetId="7" hidden="1">{"CHARGE",#N/A,FALSE,"401C11"}</definedName>
    <definedName name="wrn.CHARGE." localSheetId="0" hidden="1">{"CHARGE",#N/A,FALSE,"401C11"}</definedName>
    <definedName name="wrn.CHARGE." hidden="1">{"CHARGE",#N/A,FALSE,"401C11"}</definedName>
    <definedName name="wrn.GROSS." localSheetId="10" hidden="1">{"GROSS",#N/A,FALSE,"401C11"}</definedName>
    <definedName name="wrn.GROSS." localSheetId="7" hidden="1">{"GROSS",#N/A,FALSE,"401C11"}</definedName>
    <definedName name="wrn.GROSS." localSheetId="0" hidden="1">{"GROSS",#N/A,FALSE,"401C11"}</definedName>
    <definedName name="wrn.GROSS." hidden="1">{"GROSS",#N/A,FALSE,"401C11"}</definedName>
    <definedName name="wrn.NET." localSheetId="10" hidden="1">{"NET",#N/A,FALSE,"401C11"}</definedName>
    <definedName name="wrn.NET." localSheetId="7" hidden="1">{"NET",#N/A,FALSE,"401C11"}</definedName>
    <definedName name="wrn.NET." localSheetId="0" hidden="1">{"NET",#N/A,FALSE,"401C11"}</definedName>
    <definedName name="wrn.NET." hidden="1">{"NET",#N/A,FALSE,"401C11"}</definedName>
    <definedName name="wrn.Period._.3." localSheetId="1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7"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0" hidden="1">{#N/A,#N/A,FALSE,"Summary";#N/A,#N/A,FALSE,"Retail";#N/A,#N/A,FALSE,"Ret Sensitivity";#N/A,#N/A,FALSE,"Manufacturing";#N/A,#N/A,FALSE,"Man Sensitivity";#N/A,#N/A,FALSE,"Ops UK &amp; I HO";#N/A,#N/A,FALSE,"UK &amp; I HO sensitivity "}</definedName>
    <definedName name="wrn.printall." localSheetId="7" hidden="1">{#N/A,#N/A,FALSE,"Summary";#N/A,#N/A,FALSE,"Retail";#N/A,#N/A,FALSE,"Ret Sensitivity";#N/A,#N/A,FALSE,"Manufacturing";#N/A,#N/A,FALSE,"Man Sensitivity";#N/A,#N/A,FALSE,"Ops UK &amp; I HO";#N/A,#N/A,FALSE,"UK &amp; I HO sensitivity "}</definedName>
    <definedName name="wrn.printall." localSheetId="0"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 localSheetId="7">#REF!</definedName>
    <definedName name="x" localSheetId="0">#REF!</definedName>
    <definedName name="x">#REF!</definedName>
    <definedName name="Xrange" localSheetId="10">INDIRECT("Threshold!$AB$3:$AB$"&amp;[24]Threshold!$AH$2)</definedName>
    <definedName name="Xrange">INDIRECT("Threshold!$AB$3:$AB$"&amp;[25]Threshold!$AH$2)</definedName>
    <definedName name="xx" localSheetId="10" hidden="1">{#N/A,#N/A,FALSE,"Summary";#N/A,#N/A,FALSE,"Retail";#N/A,#N/A,FALSE,"Ret Sensitivity";#N/A,#N/A,FALSE,"Manufacturing";#N/A,#N/A,FALSE,"Man Sensitivity";#N/A,#N/A,FALSE,"Ops UK &amp; I HO";#N/A,#N/A,FALSE,"UK &amp; I HO sensitivity "}</definedName>
    <definedName name="xx" localSheetId="7" hidden="1">{#N/A,#N/A,FALSE,"Summary";#N/A,#N/A,FALSE,"Retail";#N/A,#N/A,FALSE,"Ret Sensitivity";#N/A,#N/A,FALSE,"Manufacturing";#N/A,#N/A,FALSE,"Man Sensitivity";#N/A,#N/A,FALSE,"Ops UK &amp; I HO";#N/A,#N/A,FALSE,"UK &amp; I HO sensitivity "}</definedName>
    <definedName name="xx" localSheetId="0"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0" hidden="1">{"CHARGE",#N/A,FALSE,"401C11"}</definedName>
    <definedName name="xxx" localSheetId="7" hidden="1">{"CHARGE",#N/A,FALSE,"401C11"}</definedName>
    <definedName name="xxx" localSheetId="0" hidden="1">{"CHARGE",#N/A,FALSE,"401C11"}</definedName>
    <definedName name="xxx" hidden="1">{"CHARGE",#N/A,FALSE,"401C11"}</definedName>
    <definedName name="y">'[16]Base MFF calcs'!$H$3</definedName>
    <definedName name="Yccg" localSheetId="10">INDIRECT("Threshold!$AD$3:$AD$"&amp;[24]Threshold!$AH$2)</definedName>
    <definedName name="Yccg">INDIRECT("Threshold!$AD$3:$AD$"&amp;[25]Threshold!$AH$2)</definedName>
    <definedName name="Yrs">#REF!</definedName>
    <definedName name="Ytrust" localSheetId="10">INDIRECT("Threshold!$AE$3:$AE$"&amp;[24]Threshold!$AH$2)</definedName>
    <definedName name="Ytrust">INDIRECT("Threshold!$AE$3:$AE$"&amp;[25]Threshold!$AH$2)</definedName>
    <definedName name="yyy" localSheetId="10" hidden="1">{"GROSS",#N/A,FALSE,"401C11"}</definedName>
    <definedName name="yyy" localSheetId="7" hidden="1">{"GROSS",#N/A,FALSE,"401C11"}</definedName>
    <definedName name="yyy" localSheetId="0" hidden="1">{"GROSS",#N/A,FALSE,"401C11"}</definedName>
    <definedName name="yyy" hidden="1">{"GROSS",#N/A,FALSE,"401C11"}</definedName>
    <definedName name="z">'[16]Base MFF calcs'!$G$3</definedName>
    <definedName name="Z_20B03A43_28A7_49A3_B3F3_E2D7DC264A49_.wvu.FilterData" localSheetId="10" hidden="1">Core22!$A$8:$Z$56</definedName>
    <definedName name="Z_51C640FE_06A0_4E64_9E37_D2C3A7B41635_.wvu.FilterData" localSheetId="10" hidden="1">Core22!$A$8:$Z$56</definedName>
    <definedName name="zzz" localSheetId="10" hidden="1">{"NET",#N/A,FALSE,"401C11"}</definedName>
    <definedName name="zzz" localSheetId="7" hidden="1">{"NET",#N/A,FALSE,"401C11"}</definedName>
    <definedName name="zzz" localSheetId="0"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8" i="12" l="1"/>
  <c r="O98" i="12"/>
  <c r="N98" i="12"/>
  <c r="M98" i="12"/>
  <c r="L98" i="12"/>
  <c r="K98" i="12"/>
  <c r="J98" i="12"/>
  <c r="I98" i="12"/>
  <c r="H98" i="12"/>
  <c r="G98" i="12"/>
  <c r="F98" i="12"/>
  <c r="E98" i="12"/>
  <c r="D98" i="12"/>
  <c r="C98" i="12"/>
  <c r="P97" i="12"/>
  <c r="O97" i="12"/>
  <c r="N97" i="12"/>
  <c r="M97" i="12"/>
  <c r="L97" i="12"/>
  <c r="K97" i="12"/>
  <c r="J97" i="12"/>
  <c r="I97" i="12"/>
  <c r="H97" i="12"/>
  <c r="G97" i="12"/>
  <c r="F97" i="12"/>
  <c r="E97" i="12"/>
  <c r="D97" i="12"/>
  <c r="C97" i="12"/>
  <c r="P96" i="12"/>
  <c r="O96" i="12"/>
  <c r="N96" i="12"/>
  <c r="M96" i="12"/>
  <c r="L96" i="12"/>
  <c r="K96" i="12"/>
  <c r="J96" i="12"/>
  <c r="I96" i="12"/>
  <c r="H96" i="12"/>
  <c r="G96" i="12"/>
  <c r="F96" i="12"/>
  <c r="E96" i="12"/>
  <c r="D96" i="12"/>
  <c r="C96" i="12"/>
  <c r="P95" i="12"/>
  <c r="O95" i="12"/>
  <c r="N95" i="12"/>
  <c r="M95" i="12"/>
  <c r="L95" i="12"/>
  <c r="K95" i="12"/>
  <c r="J95" i="12"/>
  <c r="I95" i="12"/>
  <c r="H95" i="12"/>
  <c r="G95" i="12"/>
  <c r="F95" i="12"/>
  <c r="E95" i="12"/>
  <c r="D95" i="12"/>
  <c r="C95" i="12"/>
  <c r="P94" i="12"/>
  <c r="O94" i="12"/>
  <c r="N94" i="12"/>
  <c r="M94" i="12"/>
  <c r="L94" i="12"/>
  <c r="K94" i="12"/>
  <c r="J94" i="12"/>
  <c r="I94" i="12"/>
  <c r="H94" i="12"/>
  <c r="G94" i="12"/>
  <c r="F94" i="12"/>
  <c r="E94" i="12"/>
  <c r="D94" i="12"/>
  <c r="C94" i="12"/>
  <c r="P93" i="12"/>
  <c r="O93" i="12"/>
  <c r="N93" i="12"/>
  <c r="M93" i="12"/>
  <c r="L93" i="12"/>
  <c r="K93" i="12"/>
  <c r="J93" i="12"/>
  <c r="I93" i="12"/>
  <c r="H93" i="12"/>
  <c r="G93" i="12"/>
  <c r="F93" i="12"/>
  <c r="E93" i="12"/>
  <c r="D93" i="12"/>
  <c r="C93" i="12"/>
  <c r="P92" i="12"/>
  <c r="O92" i="12"/>
  <c r="N92" i="12"/>
  <c r="M92" i="12"/>
  <c r="L92" i="12"/>
  <c r="K92" i="12"/>
  <c r="J92" i="12"/>
  <c r="I92" i="12"/>
  <c r="H92" i="12"/>
  <c r="G92" i="12"/>
  <c r="F92" i="12"/>
  <c r="E92" i="12"/>
  <c r="D92" i="12"/>
  <c r="C92" i="12"/>
  <c r="P91" i="12"/>
  <c r="O91" i="12"/>
  <c r="N91" i="12"/>
  <c r="M91" i="12"/>
  <c r="L91" i="12"/>
  <c r="K91" i="12"/>
  <c r="J91" i="12"/>
  <c r="I91" i="12"/>
  <c r="H91" i="12"/>
  <c r="G91" i="12"/>
  <c r="F91" i="12"/>
  <c r="E91" i="12"/>
  <c r="D91" i="12"/>
  <c r="C91" i="12"/>
  <c r="P90" i="12"/>
  <c r="O90" i="12"/>
  <c r="N90" i="12"/>
  <c r="M90" i="12"/>
  <c r="L90" i="12"/>
  <c r="K90" i="12"/>
  <c r="J90" i="12"/>
  <c r="I90" i="12"/>
  <c r="H90" i="12"/>
  <c r="G90" i="12"/>
  <c r="F90" i="12"/>
  <c r="E90" i="12"/>
  <c r="D90" i="12"/>
  <c r="C90" i="12"/>
  <c r="P89" i="12"/>
  <c r="O89" i="12"/>
  <c r="N89" i="12"/>
  <c r="M89" i="12"/>
  <c r="L89" i="12"/>
  <c r="K89" i="12"/>
  <c r="J89" i="12"/>
  <c r="I89" i="12"/>
  <c r="H89" i="12"/>
  <c r="G89" i="12"/>
  <c r="F89" i="12"/>
  <c r="E89" i="12"/>
  <c r="D89" i="12"/>
  <c r="C89" i="12"/>
  <c r="P88" i="12"/>
  <c r="O88" i="12"/>
  <c r="N88" i="12"/>
  <c r="M88" i="12"/>
  <c r="L88" i="12"/>
  <c r="K88" i="12"/>
  <c r="J88" i="12"/>
  <c r="I88" i="12"/>
  <c r="H88" i="12"/>
  <c r="G88" i="12"/>
  <c r="F88" i="12"/>
  <c r="E88" i="12"/>
  <c r="D88" i="12"/>
  <c r="C88" i="12"/>
  <c r="P87" i="12"/>
  <c r="O87" i="12"/>
  <c r="N87" i="12"/>
  <c r="M87" i="12"/>
  <c r="L87" i="12"/>
  <c r="K87" i="12"/>
  <c r="J87" i="12"/>
  <c r="I87" i="12"/>
  <c r="H87" i="12"/>
  <c r="G87" i="12"/>
  <c r="F87" i="12"/>
  <c r="E87" i="12"/>
  <c r="D87" i="12"/>
  <c r="C87" i="12"/>
  <c r="P86" i="12"/>
  <c r="O86" i="12"/>
  <c r="N86" i="12"/>
  <c r="M86" i="12"/>
  <c r="L86" i="12"/>
  <c r="K86" i="12"/>
  <c r="J86" i="12"/>
  <c r="I86" i="12"/>
  <c r="H86" i="12"/>
  <c r="G86" i="12"/>
  <c r="F86" i="12"/>
  <c r="E86" i="12"/>
  <c r="D86" i="12"/>
  <c r="C86" i="12"/>
  <c r="P85" i="12"/>
  <c r="O85" i="12"/>
  <c r="N85" i="12"/>
  <c r="M85" i="12"/>
  <c r="L85" i="12"/>
  <c r="K85" i="12"/>
  <c r="J85" i="12"/>
  <c r="I85" i="12"/>
  <c r="H85" i="12"/>
  <c r="G85" i="12"/>
  <c r="F85" i="12"/>
  <c r="E85" i="12"/>
  <c r="D85" i="12"/>
  <c r="C85" i="12"/>
  <c r="P84" i="12"/>
  <c r="O84" i="12"/>
  <c r="N84" i="12"/>
  <c r="M84" i="12"/>
  <c r="L84" i="12"/>
  <c r="K84" i="12"/>
  <c r="J84" i="12"/>
  <c r="I84" i="12"/>
  <c r="H84" i="12"/>
  <c r="G84" i="12"/>
  <c r="F84" i="12"/>
  <c r="E84" i="12"/>
  <c r="D84" i="12"/>
  <c r="C84" i="12"/>
  <c r="P83" i="12"/>
  <c r="O83" i="12"/>
  <c r="N83" i="12"/>
  <c r="M83" i="12"/>
  <c r="L83" i="12"/>
  <c r="K83" i="12"/>
  <c r="J83" i="12"/>
  <c r="I83" i="12"/>
  <c r="H83" i="12"/>
  <c r="G83" i="12"/>
  <c r="F83" i="12"/>
  <c r="E83" i="12"/>
  <c r="D83" i="12"/>
  <c r="C83" i="12"/>
  <c r="P82" i="12"/>
  <c r="O82" i="12"/>
  <c r="N82" i="12"/>
  <c r="M82" i="12"/>
  <c r="L82" i="12"/>
  <c r="K82" i="12"/>
  <c r="J82" i="12"/>
  <c r="I82" i="12"/>
  <c r="H82" i="12"/>
  <c r="G82" i="12"/>
  <c r="F82" i="12"/>
  <c r="E82" i="12"/>
  <c r="D82" i="12"/>
  <c r="C82" i="12"/>
  <c r="P81" i="12"/>
  <c r="O81" i="12"/>
  <c r="N81" i="12"/>
  <c r="M81" i="12"/>
  <c r="L81" i="12"/>
  <c r="K81" i="12"/>
  <c r="J81" i="12"/>
  <c r="I81" i="12"/>
  <c r="H81" i="12"/>
  <c r="G81" i="12"/>
  <c r="F81" i="12"/>
  <c r="E81" i="12"/>
  <c r="D81" i="12"/>
  <c r="C81" i="12"/>
  <c r="P80" i="12"/>
  <c r="O80" i="12"/>
  <c r="N80" i="12"/>
  <c r="M80" i="12"/>
  <c r="L80" i="12"/>
  <c r="K80" i="12"/>
  <c r="J80" i="12"/>
  <c r="I80" i="12"/>
  <c r="H80" i="12"/>
  <c r="G80" i="12"/>
  <c r="F80" i="12"/>
  <c r="E80" i="12"/>
  <c r="D80" i="12"/>
  <c r="C80" i="12"/>
  <c r="P79" i="12"/>
  <c r="O79" i="12"/>
  <c r="N79" i="12"/>
  <c r="M79" i="12"/>
  <c r="L79" i="12"/>
  <c r="K79" i="12"/>
  <c r="J79" i="12"/>
  <c r="I79" i="12"/>
  <c r="H79" i="12"/>
  <c r="G79" i="12"/>
  <c r="F79" i="12"/>
  <c r="E79" i="12"/>
  <c r="D79" i="12"/>
  <c r="C79" i="12"/>
  <c r="P78" i="12"/>
  <c r="O78" i="12"/>
  <c r="N78" i="12"/>
  <c r="M78" i="12"/>
  <c r="L78" i="12"/>
  <c r="K78" i="12"/>
  <c r="J78" i="12"/>
  <c r="I78" i="12"/>
  <c r="H78" i="12"/>
  <c r="G78" i="12"/>
  <c r="F78" i="12"/>
  <c r="E78" i="12"/>
  <c r="D78" i="12"/>
  <c r="C78" i="12"/>
  <c r="P77" i="12"/>
  <c r="O77" i="12"/>
  <c r="N77" i="12"/>
  <c r="M77" i="12"/>
  <c r="L77" i="12"/>
  <c r="K77" i="12"/>
  <c r="J77" i="12"/>
  <c r="I77" i="12"/>
  <c r="H77" i="12"/>
  <c r="G77" i="12"/>
  <c r="F77" i="12"/>
  <c r="E77" i="12"/>
  <c r="D77" i="12"/>
  <c r="C77" i="12"/>
  <c r="P76" i="12"/>
  <c r="O76" i="12"/>
  <c r="N76" i="12"/>
  <c r="M76" i="12"/>
  <c r="L76" i="12"/>
  <c r="K76" i="12"/>
  <c r="J76" i="12"/>
  <c r="I76" i="12"/>
  <c r="H76" i="12"/>
  <c r="G76" i="12"/>
  <c r="F76" i="12"/>
  <c r="E76" i="12"/>
  <c r="D76" i="12"/>
  <c r="C76" i="12"/>
  <c r="P75" i="12"/>
  <c r="O75" i="12"/>
  <c r="N75" i="12"/>
  <c r="M75" i="12"/>
  <c r="L75" i="12"/>
  <c r="K75" i="12"/>
  <c r="J75" i="12"/>
  <c r="I75" i="12"/>
  <c r="H75" i="12"/>
  <c r="G75" i="12"/>
  <c r="F75" i="12"/>
  <c r="E75" i="12"/>
  <c r="D75" i="12"/>
  <c r="C75" i="12"/>
  <c r="P74" i="12"/>
  <c r="O74" i="12"/>
  <c r="N74" i="12"/>
  <c r="M74" i="12"/>
  <c r="L74" i="12"/>
  <c r="K74" i="12"/>
  <c r="J74" i="12"/>
  <c r="I74" i="12"/>
  <c r="H74" i="12"/>
  <c r="G74" i="12"/>
  <c r="F74" i="12"/>
  <c r="E74" i="12"/>
  <c r="D74" i="12"/>
  <c r="C74" i="12"/>
  <c r="P73" i="12"/>
  <c r="O73" i="12"/>
  <c r="N73" i="12"/>
  <c r="M73" i="12"/>
  <c r="L73" i="12"/>
  <c r="K73" i="12"/>
  <c r="J73" i="12"/>
  <c r="I73" i="12"/>
  <c r="H73" i="12"/>
  <c r="G73" i="12"/>
  <c r="F73" i="12"/>
  <c r="E73" i="12"/>
  <c r="D73" i="12"/>
  <c r="C73" i="12"/>
  <c r="P72" i="12"/>
  <c r="O72" i="12"/>
  <c r="N72" i="12"/>
  <c r="M72" i="12"/>
  <c r="L72" i="12"/>
  <c r="K72" i="12"/>
  <c r="J72" i="12"/>
  <c r="I72" i="12"/>
  <c r="H72" i="12"/>
  <c r="G72" i="12"/>
  <c r="F72" i="12"/>
  <c r="E72" i="12"/>
  <c r="D72" i="12"/>
  <c r="C72" i="12"/>
  <c r="P71" i="12"/>
  <c r="O71" i="12"/>
  <c r="N71" i="12"/>
  <c r="M71" i="12"/>
  <c r="L71" i="12"/>
  <c r="K71" i="12"/>
  <c r="J71" i="12"/>
  <c r="I71" i="12"/>
  <c r="H71" i="12"/>
  <c r="G71" i="12"/>
  <c r="F71" i="12"/>
  <c r="E71" i="12"/>
  <c r="D71" i="12"/>
  <c r="C71" i="12"/>
  <c r="P70" i="12"/>
  <c r="O70" i="12"/>
  <c r="N70" i="12"/>
  <c r="M70" i="12"/>
  <c r="L70" i="12"/>
  <c r="K70" i="12"/>
  <c r="J70" i="12"/>
  <c r="I70" i="12"/>
  <c r="H70" i="12"/>
  <c r="G70" i="12"/>
  <c r="F70" i="12"/>
  <c r="E70" i="12"/>
  <c r="D70" i="12"/>
  <c r="C70" i="12"/>
  <c r="P69" i="12"/>
  <c r="O69" i="12"/>
  <c r="N69" i="12"/>
  <c r="M69" i="12"/>
  <c r="L69" i="12"/>
  <c r="K69" i="12"/>
  <c r="J69" i="12"/>
  <c r="I69" i="12"/>
  <c r="H69" i="12"/>
  <c r="G69" i="12"/>
  <c r="F69" i="12"/>
  <c r="E69" i="12"/>
  <c r="D69" i="12"/>
  <c r="C69" i="12"/>
  <c r="P68" i="12"/>
  <c r="O68" i="12"/>
  <c r="N68" i="12"/>
  <c r="M68" i="12"/>
  <c r="L68" i="12"/>
  <c r="K68" i="12"/>
  <c r="J68" i="12"/>
  <c r="I68" i="12"/>
  <c r="H68" i="12"/>
  <c r="G68" i="12"/>
  <c r="F68" i="12"/>
  <c r="E68" i="12"/>
  <c r="D68" i="12"/>
  <c r="C68" i="12"/>
  <c r="P67" i="12"/>
  <c r="O67" i="12"/>
  <c r="N67" i="12"/>
  <c r="M67" i="12"/>
  <c r="L67" i="12"/>
  <c r="K67" i="12"/>
  <c r="J67" i="12"/>
  <c r="I67" i="12"/>
  <c r="H67" i="12"/>
  <c r="G67" i="12"/>
  <c r="F67" i="12"/>
  <c r="E67" i="12"/>
  <c r="D67" i="12"/>
  <c r="C67" i="12"/>
  <c r="P66" i="12"/>
  <c r="O66" i="12"/>
  <c r="N66" i="12"/>
  <c r="M66" i="12"/>
  <c r="L66" i="12"/>
  <c r="K66" i="12"/>
  <c r="J66" i="12"/>
  <c r="I66" i="12"/>
  <c r="H66" i="12"/>
  <c r="G66" i="12"/>
  <c r="F66" i="12"/>
  <c r="E66" i="12"/>
  <c r="D66" i="12"/>
  <c r="C66" i="12"/>
  <c r="P65" i="12"/>
  <c r="O65" i="12"/>
  <c r="N65" i="12"/>
  <c r="M65" i="12"/>
  <c r="L65" i="12"/>
  <c r="K65" i="12"/>
  <c r="J65" i="12"/>
  <c r="I65" i="12"/>
  <c r="H65" i="12"/>
  <c r="G65" i="12"/>
  <c r="F65" i="12"/>
  <c r="E65" i="12"/>
  <c r="D65" i="12"/>
  <c r="C65" i="12"/>
  <c r="P64" i="12"/>
  <c r="O64" i="12"/>
  <c r="N64" i="12"/>
  <c r="M64" i="12"/>
  <c r="L64" i="12"/>
  <c r="K64" i="12"/>
  <c r="J64" i="12"/>
  <c r="I64" i="12"/>
  <c r="H64" i="12"/>
  <c r="G64" i="12"/>
  <c r="F64" i="12"/>
  <c r="E64" i="12"/>
  <c r="D64" i="12"/>
  <c r="C64" i="12"/>
  <c r="P63" i="12"/>
  <c r="O63" i="12"/>
  <c r="N63" i="12"/>
  <c r="M63" i="12"/>
  <c r="L63" i="12"/>
  <c r="K63" i="12"/>
  <c r="J63" i="12"/>
  <c r="I63" i="12"/>
  <c r="H63" i="12"/>
  <c r="G63" i="12"/>
  <c r="F63" i="12"/>
  <c r="E63" i="12"/>
  <c r="D63" i="12"/>
  <c r="C63" i="12"/>
  <c r="P62" i="12"/>
  <c r="O62" i="12"/>
  <c r="N62" i="12"/>
  <c r="M62" i="12"/>
  <c r="L62" i="12"/>
  <c r="K62" i="12"/>
  <c r="J62" i="12"/>
  <c r="I62" i="12"/>
  <c r="H62" i="12"/>
  <c r="G62" i="12"/>
  <c r="F62" i="12"/>
  <c r="E62" i="12"/>
  <c r="D62" i="12"/>
  <c r="C62" i="12"/>
  <c r="P61" i="12"/>
  <c r="O61" i="12"/>
  <c r="N61" i="12"/>
  <c r="M61" i="12"/>
  <c r="L61" i="12"/>
  <c r="K61" i="12"/>
  <c r="J61" i="12"/>
  <c r="I61" i="12"/>
  <c r="H61" i="12"/>
  <c r="G61" i="12"/>
  <c r="F61" i="12"/>
  <c r="E61" i="12"/>
  <c r="D61" i="12"/>
  <c r="C61" i="12"/>
  <c r="P60" i="12"/>
  <c r="O60" i="12"/>
  <c r="N60" i="12"/>
  <c r="M60" i="12"/>
  <c r="L60" i="12"/>
  <c r="K60" i="12"/>
  <c r="J60" i="12"/>
  <c r="I60" i="12"/>
  <c r="H60" i="12"/>
  <c r="G60" i="12"/>
  <c r="F60" i="12"/>
  <c r="E60" i="12"/>
  <c r="D60" i="12"/>
  <c r="C60" i="12"/>
  <c r="P59" i="12"/>
  <c r="O59" i="12"/>
  <c r="N59" i="12"/>
  <c r="M59" i="12"/>
  <c r="L59" i="12"/>
  <c r="K59" i="12"/>
  <c r="J59" i="12"/>
  <c r="I59" i="12"/>
  <c r="H59" i="12"/>
  <c r="G59" i="12"/>
  <c r="F59" i="12"/>
  <c r="E59" i="12"/>
  <c r="D59" i="12"/>
  <c r="C59" i="12"/>
  <c r="P58" i="12"/>
  <c r="O58" i="12"/>
  <c r="N58" i="12"/>
  <c r="M58" i="12"/>
  <c r="L58" i="12"/>
  <c r="K58" i="12"/>
  <c r="J58" i="12"/>
  <c r="I58" i="12"/>
  <c r="H58" i="12"/>
  <c r="G58" i="12"/>
  <c r="F58" i="12"/>
  <c r="E58" i="12"/>
  <c r="D58" i="12"/>
  <c r="C58" i="12"/>
  <c r="P57" i="12"/>
  <c r="O57" i="12"/>
  <c r="N57" i="12"/>
  <c r="M57" i="12"/>
  <c r="L57" i="12"/>
  <c r="K57" i="12"/>
  <c r="J57" i="12"/>
  <c r="I57" i="12"/>
  <c r="H57" i="12"/>
  <c r="G57" i="12"/>
  <c r="F57" i="12"/>
  <c r="E57" i="12"/>
  <c r="D57" i="12"/>
  <c r="C57" i="12"/>
  <c r="P8" i="26" l="1"/>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7" i="26"/>
  <c r="N105" i="26" l="1"/>
  <c r="O105" i="26"/>
  <c r="O37" i="13" l="1"/>
  <c r="C7" i="12"/>
  <c r="D7" i="12"/>
  <c r="E7" i="12"/>
  <c r="F7" i="12"/>
  <c r="G7" i="12"/>
  <c r="H7" i="12"/>
  <c r="I7" i="12"/>
  <c r="C8" i="12"/>
  <c r="D8" i="12"/>
  <c r="E8" i="12"/>
  <c r="F8" i="12"/>
  <c r="G8" i="12"/>
  <c r="H8" i="12"/>
  <c r="I8" i="12"/>
  <c r="C9" i="12"/>
  <c r="D9" i="12"/>
  <c r="E9" i="12"/>
  <c r="F9" i="12"/>
  <c r="G9" i="12"/>
  <c r="H9" i="12"/>
  <c r="I9" i="12"/>
  <c r="C10" i="12"/>
  <c r="D10" i="12"/>
  <c r="E10" i="12"/>
  <c r="F10" i="12"/>
  <c r="G10" i="12"/>
  <c r="H10" i="12"/>
  <c r="I10" i="12"/>
  <c r="C11" i="12"/>
  <c r="D11" i="12"/>
  <c r="E11" i="12"/>
  <c r="F11" i="12"/>
  <c r="G11" i="12"/>
  <c r="H11" i="12"/>
  <c r="I11" i="12"/>
  <c r="C12" i="12"/>
  <c r="D12" i="12"/>
  <c r="E12" i="12"/>
  <c r="F12" i="12"/>
  <c r="G12" i="12"/>
  <c r="H12" i="12"/>
  <c r="I12" i="12"/>
  <c r="C13" i="12"/>
  <c r="D13" i="12"/>
  <c r="E13" i="12"/>
  <c r="F13" i="12"/>
  <c r="G13" i="12"/>
  <c r="H13" i="12"/>
  <c r="I13" i="12"/>
  <c r="C14" i="12"/>
  <c r="D14" i="12"/>
  <c r="E14" i="12"/>
  <c r="F14" i="12"/>
  <c r="G14" i="12"/>
  <c r="H14" i="12"/>
  <c r="I14" i="12"/>
  <c r="C15" i="12"/>
  <c r="D15" i="12"/>
  <c r="E15" i="12"/>
  <c r="F15" i="12"/>
  <c r="G15" i="12"/>
  <c r="H15" i="12"/>
  <c r="I15" i="12"/>
  <c r="C16" i="12"/>
  <c r="D16" i="12"/>
  <c r="E16" i="12"/>
  <c r="F16" i="12"/>
  <c r="G16" i="12"/>
  <c r="H16" i="12"/>
  <c r="I16" i="12"/>
  <c r="C17" i="12"/>
  <c r="D17" i="12"/>
  <c r="E17" i="12"/>
  <c r="F17" i="12"/>
  <c r="G17" i="12"/>
  <c r="H17" i="12"/>
  <c r="I17" i="12"/>
  <c r="C18" i="12"/>
  <c r="D18" i="12"/>
  <c r="E18" i="12"/>
  <c r="F18" i="12"/>
  <c r="G18" i="12"/>
  <c r="H18" i="12"/>
  <c r="I18" i="12"/>
  <c r="C19" i="12"/>
  <c r="D19" i="12"/>
  <c r="E19" i="12"/>
  <c r="F19" i="12"/>
  <c r="G19" i="12"/>
  <c r="H19" i="12"/>
  <c r="I19" i="12"/>
  <c r="C20" i="12"/>
  <c r="D20" i="12"/>
  <c r="E20" i="12"/>
  <c r="F20" i="12"/>
  <c r="G20" i="12"/>
  <c r="H20" i="12"/>
  <c r="I20" i="12"/>
  <c r="C21" i="12"/>
  <c r="D21" i="12"/>
  <c r="E21" i="12"/>
  <c r="F21" i="12"/>
  <c r="G21" i="12"/>
  <c r="H21" i="12"/>
  <c r="I21" i="12"/>
  <c r="C22" i="12"/>
  <c r="D22" i="12"/>
  <c r="E22" i="12"/>
  <c r="F22" i="12"/>
  <c r="G22" i="12"/>
  <c r="H22" i="12"/>
  <c r="I22" i="12"/>
  <c r="C23" i="12"/>
  <c r="D23" i="12"/>
  <c r="E23" i="12"/>
  <c r="F23" i="12"/>
  <c r="G23" i="12"/>
  <c r="H23" i="12"/>
  <c r="I23" i="12"/>
  <c r="C24" i="12"/>
  <c r="D24" i="12"/>
  <c r="E24" i="12"/>
  <c r="F24" i="12"/>
  <c r="G24" i="12"/>
  <c r="H24" i="12"/>
  <c r="I24" i="12"/>
  <c r="C25" i="12"/>
  <c r="D25" i="12"/>
  <c r="E25" i="12"/>
  <c r="F25" i="12"/>
  <c r="G25" i="12"/>
  <c r="H25" i="12"/>
  <c r="I25" i="12"/>
  <c r="C26" i="12"/>
  <c r="D26" i="12"/>
  <c r="E26" i="12"/>
  <c r="F26" i="12"/>
  <c r="G26" i="12"/>
  <c r="H26" i="12"/>
  <c r="I26" i="12"/>
  <c r="C27" i="12"/>
  <c r="D27" i="12"/>
  <c r="E27" i="12"/>
  <c r="F27" i="12"/>
  <c r="G27" i="12"/>
  <c r="H27" i="12"/>
  <c r="I27" i="12"/>
  <c r="C28" i="12"/>
  <c r="D28" i="12"/>
  <c r="E28" i="12"/>
  <c r="F28" i="12"/>
  <c r="G28" i="12"/>
  <c r="H28" i="12"/>
  <c r="I28" i="12"/>
  <c r="C29" i="12"/>
  <c r="D29" i="12"/>
  <c r="E29" i="12"/>
  <c r="F29" i="12"/>
  <c r="G29" i="12"/>
  <c r="H29" i="12"/>
  <c r="I29" i="12"/>
  <c r="C30" i="12"/>
  <c r="D30" i="12"/>
  <c r="E30" i="12"/>
  <c r="F30" i="12"/>
  <c r="G30" i="12"/>
  <c r="H30" i="12"/>
  <c r="I30" i="12"/>
  <c r="C31" i="12"/>
  <c r="D31" i="12"/>
  <c r="E31" i="12"/>
  <c r="F31" i="12"/>
  <c r="G31" i="12"/>
  <c r="H31" i="12"/>
  <c r="I31" i="12"/>
  <c r="C32" i="12"/>
  <c r="D32" i="12"/>
  <c r="E32" i="12"/>
  <c r="F32" i="12"/>
  <c r="G32" i="12"/>
  <c r="H32" i="12"/>
  <c r="I32" i="12"/>
  <c r="C33" i="12"/>
  <c r="D33" i="12"/>
  <c r="E33" i="12"/>
  <c r="F33" i="12"/>
  <c r="G33" i="12"/>
  <c r="H33" i="12"/>
  <c r="I33" i="12"/>
  <c r="C34" i="12"/>
  <c r="D34" i="12"/>
  <c r="E34" i="12"/>
  <c r="F34" i="12"/>
  <c r="G34" i="12"/>
  <c r="H34" i="12"/>
  <c r="I34" i="12"/>
  <c r="C35" i="12"/>
  <c r="D35" i="12"/>
  <c r="E35" i="12"/>
  <c r="F35" i="12"/>
  <c r="G35" i="12"/>
  <c r="H35" i="12"/>
  <c r="I35" i="12"/>
  <c r="C36" i="12"/>
  <c r="D36" i="12"/>
  <c r="E36" i="12"/>
  <c r="F36" i="12"/>
  <c r="G36" i="12"/>
  <c r="H36" i="12"/>
  <c r="I36" i="12"/>
  <c r="C37" i="12"/>
  <c r="D37" i="12"/>
  <c r="E37" i="12"/>
  <c r="F37" i="12"/>
  <c r="G37" i="12"/>
  <c r="H37" i="12"/>
  <c r="I37" i="12"/>
  <c r="C38" i="12"/>
  <c r="D38" i="12"/>
  <c r="E38" i="12"/>
  <c r="F38" i="12"/>
  <c r="G38" i="12"/>
  <c r="H38" i="12"/>
  <c r="I38" i="12"/>
  <c r="C39" i="12"/>
  <c r="D39" i="12"/>
  <c r="E39" i="12"/>
  <c r="F39" i="12"/>
  <c r="G39" i="12"/>
  <c r="H39" i="12"/>
  <c r="I39" i="12"/>
  <c r="C40" i="12"/>
  <c r="D40" i="12"/>
  <c r="E40" i="12"/>
  <c r="F40" i="12"/>
  <c r="G40" i="12"/>
  <c r="H40" i="12"/>
  <c r="I40" i="12"/>
  <c r="C41" i="12"/>
  <c r="D41" i="12"/>
  <c r="E41" i="12"/>
  <c r="F41" i="12"/>
  <c r="G41" i="12"/>
  <c r="H41" i="12"/>
  <c r="I41" i="12"/>
  <c r="C42" i="12"/>
  <c r="D42" i="12"/>
  <c r="E42" i="12"/>
  <c r="F42" i="12"/>
  <c r="G42" i="12"/>
  <c r="H42" i="12"/>
  <c r="I42" i="12"/>
  <c r="C43" i="12"/>
  <c r="D43" i="12"/>
  <c r="E43" i="12"/>
  <c r="F43" i="12"/>
  <c r="G43" i="12"/>
  <c r="H43" i="12"/>
  <c r="I43" i="12"/>
  <c r="C44" i="12"/>
  <c r="D44" i="12"/>
  <c r="E44" i="12"/>
  <c r="F44" i="12"/>
  <c r="G44" i="12"/>
  <c r="H44" i="12"/>
  <c r="I44" i="12"/>
  <c r="C45" i="12"/>
  <c r="D45" i="12"/>
  <c r="E45" i="12"/>
  <c r="F45" i="12"/>
  <c r="G45" i="12"/>
  <c r="H45" i="12"/>
  <c r="I45" i="12"/>
  <c r="C46" i="12"/>
  <c r="D46" i="12"/>
  <c r="E46" i="12"/>
  <c r="F46" i="12"/>
  <c r="G46" i="12"/>
  <c r="H46" i="12"/>
  <c r="I46" i="12"/>
  <c r="C47" i="12"/>
  <c r="D47" i="12"/>
  <c r="E47" i="12"/>
  <c r="F47" i="12"/>
  <c r="G47" i="12"/>
  <c r="H47" i="12"/>
  <c r="I47" i="12"/>
  <c r="I6" i="12"/>
  <c r="H6" i="12"/>
  <c r="G6" i="12"/>
  <c r="F6" i="12"/>
  <c r="E6" i="12"/>
  <c r="D6" i="12"/>
  <c r="C6" i="12"/>
  <c r="O17" i="13"/>
  <c r="G1" i="13" a="1"/>
  <c r="G1" i="13" s="1"/>
  <c r="AF28" i="18" l="1"/>
  <c r="AG28" i="18"/>
  <c r="AE28" i="18"/>
  <c r="U34" i="13" l="1"/>
  <c r="W34" i="13" l="1"/>
  <c r="W38" i="13"/>
  <c r="U38" i="13"/>
  <c r="V34" i="13" s="1"/>
  <c r="AR78" i="18"/>
  <c r="AR80" i="18"/>
  <c r="AR81" i="18"/>
  <c r="AR82" i="18"/>
  <c r="AR83" i="18"/>
  <c r="AR84" i="18"/>
  <c r="AR85" i="18"/>
  <c r="AR86" i="18"/>
  <c r="AR93" i="18"/>
  <c r="AR94" i="18"/>
  <c r="AR95" i="18"/>
  <c r="AR96" i="18"/>
  <c r="AR97" i="18"/>
  <c r="AR98" i="18"/>
  <c r="AR99" i="18"/>
  <c r="AR100" i="18"/>
  <c r="AR101" i="18"/>
  <c r="AR102" i="18"/>
  <c r="AR103" i="18"/>
  <c r="AR104" i="18"/>
  <c r="AR105" i="18"/>
  <c r="AR106" i="18"/>
  <c r="AR107" i="18"/>
  <c r="AR108" i="18"/>
  <c r="AR109" i="18"/>
  <c r="AR110" i="18"/>
  <c r="AR111" i="18"/>
  <c r="AR112" i="18"/>
  <c r="AR113" i="18"/>
  <c r="AR114" i="18"/>
  <c r="AR115" i="18"/>
  <c r="AR116" i="18"/>
  <c r="AR117" i="18"/>
  <c r="AR118" i="18"/>
  <c r="AR119" i="18"/>
  <c r="AR120" i="18"/>
  <c r="AR121" i="18"/>
  <c r="AR122" i="18"/>
  <c r="AR123" i="18"/>
  <c r="AR124" i="18"/>
  <c r="AR125" i="18"/>
  <c r="AR126" i="18"/>
  <c r="AR127" i="18"/>
  <c r="AR128" i="18"/>
  <c r="AR129" i="18"/>
  <c r="AR130" i="18"/>
  <c r="AR131" i="18"/>
  <c r="AR132" i="18"/>
  <c r="AR133" i="18"/>
  <c r="AR134" i="18"/>
  <c r="AR136" i="18"/>
  <c r="AR138" i="18"/>
  <c r="AR139" i="18"/>
  <c r="AR140" i="18"/>
  <c r="AR141" i="18"/>
  <c r="AR142" i="18"/>
  <c r="AR143" i="18"/>
  <c r="AR144" i="18"/>
  <c r="AR36" i="18"/>
  <c r="AR37" i="18"/>
  <c r="AR38" i="18"/>
  <c r="AR39" i="18"/>
  <c r="AR40" i="18"/>
  <c r="AR41" i="18"/>
  <c r="AR42" i="18"/>
  <c r="AR43" i="18"/>
  <c r="AR44" i="18"/>
  <c r="AR45" i="18"/>
  <c r="AR46" i="18"/>
  <c r="AR47" i="18"/>
  <c r="AR48" i="18"/>
  <c r="AR49" i="18"/>
  <c r="AR50" i="18"/>
  <c r="AR51" i="18"/>
  <c r="AR52" i="18"/>
  <c r="AR53" i="18"/>
  <c r="AR54" i="18"/>
  <c r="AR55" i="18"/>
  <c r="AR56" i="18"/>
  <c r="AR57" i="18"/>
  <c r="AR58" i="18"/>
  <c r="AR59" i="18"/>
  <c r="AR60" i="18"/>
  <c r="AR61" i="18"/>
  <c r="AR62" i="18"/>
  <c r="AR63" i="18"/>
  <c r="AR64" i="18"/>
  <c r="AR65" i="18"/>
  <c r="AR66" i="18"/>
  <c r="AR67" i="18"/>
  <c r="AR68" i="18"/>
  <c r="AR69" i="18"/>
  <c r="AR70" i="18"/>
  <c r="AR71" i="18"/>
  <c r="AR72" i="18"/>
  <c r="AR73" i="18"/>
  <c r="AR74" i="18"/>
  <c r="AR75" i="18"/>
  <c r="AR76" i="18"/>
  <c r="AR35" i="18"/>
  <c r="AQ136" i="18"/>
  <c r="AQ138" i="18"/>
  <c r="AQ139" i="18"/>
  <c r="AQ140" i="18"/>
  <c r="AQ141" i="18"/>
  <c r="AQ142" i="18"/>
  <c r="AQ143" i="18"/>
  <c r="AQ144" i="18"/>
  <c r="AQ78" i="18"/>
  <c r="AQ80" i="18"/>
  <c r="AQ81" i="18"/>
  <c r="AQ82" i="18"/>
  <c r="AQ83" i="18"/>
  <c r="AQ84" i="18"/>
  <c r="AQ85" i="18"/>
  <c r="AQ86" i="18"/>
  <c r="AQ93" i="18"/>
  <c r="AQ94" i="18"/>
  <c r="AQ95" i="18"/>
  <c r="AQ96" i="18"/>
  <c r="AQ97" i="18"/>
  <c r="AQ98" i="18"/>
  <c r="AQ99" i="18"/>
  <c r="AQ100" i="18"/>
  <c r="AQ101" i="18"/>
  <c r="AQ102" i="18"/>
  <c r="AQ103" i="18"/>
  <c r="AQ104" i="18"/>
  <c r="AQ105" i="18"/>
  <c r="AQ106" i="18"/>
  <c r="AQ107" i="18"/>
  <c r="AQ108" i="18"/>
  <c r="AQ109" i="18"/>
  <c r="AQ110" i="18"/>
  <c r="AQ111" i="18"/>
  <c r="AQ112" i="18"/>
  <c r="AQ113" i="18"/>
  <c r="AQ114" i="18"/>
  <c r="AQ115" i="18"/>
  <c r="AQ116" i="18"/>
  <c r="AQ117" i="18"/>
  <c r="AQ118" i="18"/>
  <c r="AQ119" i="18"/>
  <c r="AQ120" i="18"/>
  <c r="AQ121" i="18"/>
  <c r="AQ122" i="18"/>
  <c r="AQ123" i="18"/>
  <c r="AQ124" i="18"/>
  <c r="AQ125" i="18"/>
  <c r="AQ126" i="18"/>
  <c r="AQ127" i="18"/>
  <c r="AQ128" i="18"/>
  <c r="AQ129" i="18"/>
  <c r="AQ130" i="18"/>
  <c r="AQ131" i="18"/>
  <c r="AQ132" i="18"/>
  <c r="AQ133" i="18"/>
  <c r="AQ134"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AQ69" i="18"/>
  <c r="AQ70" i="18"/>
  <c r="AQ71" i="18"/>
  <c r="AQ72" i="18"/>
  <c r="AQ73" i="18"/>
  <c r="AQ74" i="18"/>
  <c r="AQ75" i="18"/>
  <c r="AQ76" i="18"/>
  <c r="AQ35" i="18"/>
  <c r="AG38" i="13"/>
  <c r="AG37" i="13"/>
  <c r="AG36" i="13"/>
  <c r="AH38" i="13"/>
  <c r="AH37" i="13"/>
  <c r="I5" i="21"/>
  <c r="J5" i="21"/>
  <c r="I6" i="21"/>
  <c r="J6" i="21"/>
  <c r="I7" i="21"/>
  <c r="J7" i="21"/>
  <c r="I8" i="21"/>
  <c r="J8" i="21"/>
  <c r="I9" i="21"/>
  <c r="J9" i="21"/>
  <c r="I10" i="21"/>
  <c r="J10" i="21"/>
  <c r="I11" i="21"/>
  <c r="J11" i="21"/>
  <c r="I12" i="21"/>
  <c r="J12" i="21"/>
  <c r="I13" i="21"/>
  <c r="J13" i="21"/>
  <c r="I14" i="21"/>
  <c r="J14"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J4" i="21"/>
  <c r="I4" i="21"/>
  <c r="F46" i="21"/>
  <c r="G46" i="21"/>
  <c r="E46" i="21"/>
  <c r="X6" i="9" l="1"/>
  <c r="AG11" i="13"/>
  <c r="AF11" i="13"/>
  <c r="AH10" i="13"/>
  <c r="AG10" i="13"/>
  <c r="AF10" i="13"/>
  <c r="C3" i="18"/>
  <c r="D3" i="18"/>
  <c r="D4" i="18" s="1"/>
  <c r="E3" i="18"/>
  <c r="F3" i="18"/>
  <c r="F4" i="18" s="1"/>
  <c r="G3" i="18"/>
  <c r="H3" i="18"/>
  <c r="I3" i="18"/>
  <c r="I4" i="18" s="1"/>
  <c r="J3" i="18"/>
  <c r="J5" i="18" s="1"/>
  <c r="K3" i="18"/>
  <c r="L3" i="18"/>
  <c r="L4" i="18" s="1"/>
  <c r="M3" i="18"/>
  <c r="N3" i="18"/>
  <c r="N4" i="18" s="1"/>
  <c r="O3" i="18"/>
  <c r="P3" i="18"/>
  <c r="Q3" i="18"/>
  <c r="Q4" i="18" s="1"/>
  <c r="R3" i="18"/>
  <c r="S3" i="18"/>
  <c r="T3" i="18"/>
  <c r="T4" i="18" s="1"/>
  <c r="U3" i="18"/>
  <c r="V3" i="18"/>
  <c r="V4" i="18" s="1"/>
  <c r="W3" i="18"/>
  <c r="X3" i="18"/>
  <c r="Y3" i="18"/>
  <c r="Y4" i="18" s="1"/>
  <c r="Z3" i="18"/>
  <c r="Z5" i="18" s="1"/>
  <c r="AA3" i="18"/>
  <c r="AB3" i="18"/>
  <c r="AB4" i="18" s="1"/>
  <c r="AC3" i="18"/>
  <c r="AD3" i="18"/>
  <c r="AD4" i="18" s="1"/>
  <c r="AE3" i="18"/>
  <c r="AF3" i="18"/>
  <c r="AG3" i="18"/>
  <c r="AG4" i="18" s="1"/>
  <c r="AH3" i="18"/>
  <c r="AH5" i="18" s="1"/>
  <c r="AI3" i="18"/>
  <c r="AJ3" i="18"/>
  <c r="AJ4" i="18" s="1"/>
  <c r="AK3" i="18"/>
  <c r="AL3" i="18"/>
  <c r="AL4" i="18" s="1"/>
  <c r="AM3" i="18"/>
  <c r="AN3" i="18"/>
  <c r="AO3" i="18"/>
  <c r="AO4" i="18" s="1"/>
  <c r="AP3" i="18"/>
  <c r="AP5" i="18" s="1"/>
  <c r="E4" i="18"/>
  <c r="G4" i="18"/>
  <c r="K4" i="18"/>
  <c r="M4" i="18"/>
  <c r="O4" i="18"/>
  <c r="S4" i="18"/>
  <c r="U4" i="18"/>
  <c r="W4" i="18"/>
  <c r="AA4" i="18"/>
  <c r="AC4" i="18"/>
  <c r="AE4" i="18"/>
  <c r="AI4" i="18"/>
  <c r="AK4" i="18"/>
  <c r="AM4" i="18"/>
  <c r="G5" i="18"/>
  <c r="I5" i="18"/>
  <c r="K5" i="18"/>
  <c r="O5" i="18"/>
  <c r="Q5" i="18"/>
  <c r="S5" i="18"/>
  <c r="W5" i="18"/>
  <c r="Y5" i="18"/>
  <c r="AA5" i="18"/>
  <c r="AC5" i="18"/>
  <c r="AE5" i="18"/>
  <c r="AF5" i="18"/>
  <c r="AG5" i="18"/>
  <c r="AI5" i="18"/>
  <c r="AK5" i="18"/>
  <c r="AM5" i="18"/>
  <c r="AN5" i="18"/>
  <c r="AO5" i="18"/>
  <c r="C6" i="18"/>
  <c r="D6" i="18"/>
  <c r="AF16" i="13" s="1"/>
  <c r="E6" i="18"/>
  <c r="AG16" i="13" s="1"/>
  <c r="F6" i="18"/>
  <c r="E7" i="18" s="1"/>
  <c r="AG17" i="13" s="1"/>
  <c r="G6" i="18"/>
  <c r="G7" i="18" s="1"/>
  <c r="H6" i="18"/>
  <c r="H7" i="18" s="1"/>
  <c r="I6" i="18"/>
  <c r="J6" i="18"/>
  <c r="K6" i="18"/>
  <c r="L6" i="18"/>
  <c r="M6" i="18"/>
  <c r="N6" i="18"/>
  <c r="N7" i="18" s="1"/>
  <c r="O6" i="18"/>
  <c r="O7" i="18" s="1"/>
  <c r="P6" i="18"/>
  <c r="P26" i="18" s="1"/>
  <c r="Q6" i="18"/>
  <c r="R6" i="18"/>
  <c r="S6" i="18"/>
  <c r="T6" i="18"/>
  <c r="U6" i="18"/>
  <c r="V6" i="18"/>
  <c r="V7" i="18" s="1"/>
  <c r="W6" i="18"/>
  <c r="W7" i="18" s="1"/>
  <c r="X6" i="18"/>
  <c r="X7" i="18" s="1"/>
  <c r="Y6" i="18"/>
  <c r="Z6" i="18"/>
  <c r="AA6" i="18"/>
  <c r="AB6" i="18"/>
  <c r="AC6" i="18"/>
  <c r="AD6" i="18"/>
  <c r="AD7" i="18" s="1"/>
  <c r="AE6" i="18"/>
  <c r="M26" i="18" s="1"/>
  <c r="AF6" i="18"/>
  <c r="AF7" i="18" s="1"/>
  <c r="AG6" i="18"/>
  <c r="AH6" i="18"/>
  <c r="AI6" i="18"/>
  <c r="AJ6" i="18"/>
  <c r="AK6" i="18"/>
  <c r="AL6" i="18"/>
  <c r="AL7" i="18" s="1"/>
  <c r="AM6" i="18"/>
  <c r="U26" i="18" s="1"/>
  <c r="AN6" i="18"/>
  <c r="AN7" i="18" s="1"/>
  <c r="AO6" i="18"/>
  <c r="AP6" i="18"/>
  <c r="L7" i="18"/>
  <c r="R7" i="18"/>
  <c r="AH7" i="18"/>
  <c r="AJ7" i="18"/>
  <c r="AP7" i="18"/>
  <c r="F25" i="18"/>
  <c r="G25" i="18"/>
  <c r="I25" i="18"/>
  <c r="J25" i="18"/>
  <c r="K25" i="18"/>
  <c r="L25" i="18"/>
  <c r="M25" i="18"/>
  <c r="N25" i="18"/>
  <c r="O25" i="18"/>
  <c r="Q25" i="18"/>
  <c r="S25" i="18"/>
  <c r="T25" i="18"/>
  <c r="U25" i="18"/>
  <c r="U27" i="18" s="1"/>
  <c r="U28" i="18" s="1"/>
  <c r="V25" i="18"/>
  <c r="W25" i="18"/>
  <c r="F26" i="18"/>
  <c r="F27" i="18" s="1"/>
  <c r="F28" i="18" s="1"/>
  <c r="I26" i="18"/>
  <c r="I27" i="18" s="1"/>
  <c r="I28" i="18" s="1"/>
  <c r="J26" i="18"/>
  <c r="K26" i="18"/>
  <c r="K27" i="18" s="1"/>
  <c r="K28" i="18" s="1"/>
  <c r="Q26" i="18"/>
  <c r="Q27" i="18" s="1"/>
  <c r="Q28" i="18" s="1"/>
  <c r="R26" i="18"/>
  <c r="S26" i="18"/>
  <c r="S27" i="18" s="1"/>
  <c r="S28" i="18" s="1"/>
  <c r="T26" i="18"/>
  <c r="T27" i="18" s="1"/>
  <c r="T28" i="18" s="1"/>
  <c r="C151"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AA151" i="18"/>
  <c r="AB151" i="18"/>
  <c r="AC151" i="18"/>
  <c r="AD151" i="18"/>
  <c r="AE151" i="18"/>
  <c r="AF151" i="18"/>
  <c r="AG151" i="18"/>
  <c r="AH151" i="18"/>
  <c r="AI151" i="18"/>
  <c r="AJ151" i="18"/>
  <c r="AK151" i="18"/>
  <c r="AL151" i="18"/>
  <c r="AM151" i="18"/>
  <c r="AN151" i="18"/>
  <c r="AO151" i="18"/>
  <c r="AP151" i="18"/>
  <c r="C152"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AA152" i="18"/>
  <c r="AB152" i="18"/>
  <c r="AC152" i="18"/>
  <c r="AD152" i="18"/>
  <c r="AE152" i="18"/>
  <c r="AF152" i="18"/>
  <c r="AG152" i="18"/>
  <c r="AH152" i="18"/>
  <c r="AI152" i="18"/>
  <c r="AJ152" i="18"/>
  <c r="AK152" i="18"/>
  <c r="AL152" i="18"/>
  <c r="AM152" i="18"/>
  <c r="AN152" i="18"/>
  <c r="AO152" i="18"/>
  <c r="AP152" i="18"/>
  <c r="C153"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AA153" i="18"/>
  <c r="AB153" i="18"/>
  <c r="AC153" i="18"/>
  <c r="AD153" i="18"/>
  <c r="AE153" i="18"/>
  <c r="AF153" i="18"/>
  <c r="AG153" i="18"/>
  <c r="AH153" i="18"/>
  <c r="AI153" i="18"/>
  <c r="AJ153" i="18"/>
  <c r="AK153" i="18"/>
  <c r="AL153" i="18"/>
  <c r="AM153" i="18"/>
  <c r="AN153" i="18"/>
  <c r="AO153" i="18"/>
  <c r="AP153" i="18"/>
  <c r="C154"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AA154" i="18"/>
  <c r="AB154" i="18"/>
  <c r="AC154" i="18"/>
  <c r="AD154" i="18"/>
  <c r="AE154" i="18"/>
  <c r="AF154" i="18"/>
  <c r="AG154" i="18"/>
  <c r="AH154" i="18"/>
  <c r="AI154" i="18"/>
  <c r="AJ154" i="18"/>
  <c r="AK154" i="18"/>
  <c r="AL154" i="18"/>
  <c r="AM154" i="18"/>
  <c r="AN154" i="18"/>
  <c r="AO154" i="18"/>
  <c r="AP154" i="18"/>
  <c r="C155"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AA155" i="18"/>
  <c r="AB155" i="18"/>
  <c r="AC155" i="18"/>
  <c r="AD155" i="18"/>
  <c r="AE155" i="18"/>
  <c r="AF155" i="18"/>
  <c r="AG155" i="18"/>
  <c r="AH155" i="18"/>
  <c r="AI155" i="18"/>
  <c r="AJ155" i="18"/>
  <c r="AK155" i="18"/>
  <c r="AL155" i="18"/>
  <c r="AM155" i="18"/>
  <c r="AN155" i="18"/>
  <c r="AO155" i="18"/>
  <c r="AP155" i="18"/>
  <c r="C156"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AA156" i="18"/>
  <c r="AB156" i="18"/>
  <c r="AC156" i="18"/>
  <c r="AD156" i="18"/>
  <c r="AE156" i="18"/>
  <c r="AF156" i="18"/>
  <c r="AG156" i="18"/>
  <c r="AH156" i="18"/>
  <c r="AI156" i="18"/>
  <c r="AJ156" i="18"/>
  <c r="AK156" i="18"/>
  <c r="AL156" i="18"/>
  <c r="AM156" i="18"/>
  <c r="AN156" i="18"/>
  <c r="AO156" i="18"/>
  <c r="AP156" i="18"/>
  <c r="C157"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AA157" i="18"/>
  <c r="AB157" i="18"/>
  <c r="AC157" i="18"/>
  <c r="AD157" i="18"/>
  <c r="AE157" i="18"/>
  <c r="AF157" i="18"/>
  <c r="AG157" i="18"/>
  <c r="AH157" i="18"/>
  <c r="AI157" i="18"/>
  <c r="AJ157" i="18"/>
  <c r="AK157" i="18"/>
  <c r="AL157" i="18"/>
  <c r="AM157" i="18"/>
  <c r="AN157" i="18"/>
  <c r="AO157" i="18"/>
  <c r="AP157" i="18"/>
  <c r="C158"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AA158" i="18"/>
  <c r="AB158" i="18"/>
  <c r="AC158" i="18"/>
  <c r="AD158" i="18"/>
  <c r="AE158" i="18"/>
  <c r="AF158" i="18"/>
  <c r="AG158" i="18"/>
  <c r="AH158" i="18"/>
  <c r="AI158" i="18"/>
  <c r="AJ158" i="18"/>
  <c r="AK158" i="18"/>
  <c r="AL158" i="18"/>
  <c r="AM158" i="18"/>
  <c r="AN158" i="18"/>
  <c r="AO158" i="18"/>
  <c r="AP158" i="18"/>
  <c r="C159"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AA159" i="18"/>
  <c r="AB159" i="18"/>
  <c r="AC159" i="18"/>
  <c r="AD159" i="18"/>
  <c r="AE159" i="18"/>
  <c r="AF159" i="18"/>
  <c r="AG159" i="18"/>
  <c r="AH159" i="18"/>
  <c r="AI159" i="18"/>
  <c r="AJ159" i="18"/>
  <c r="AK159" i="18"/>
  <c r="AL159" i="18"/>
  <c r="AM159" i="18"/>
  <c r="AN159" i="18"/>
  <c r="AO159" i="18"/>
  <c r="AP159" i="18"/>
  <c r="C160"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AA160" i="18"/>
  <c r="AB160" i="18"/>
  <c r="AC160" i="18"/>
  <c r="AD160" i="18"/>
  <c r="AE160" i="18"/>
  <c r="AF160" i="18"/>
  <c r="AG160" i="18"/>
  <c r="AH160" i="18"/>
  <c r="AI160" i="18"/>
  <c r="AJ160" i="18"/>
  <c r="AK160" i="18"/>
  <c r="AL160" i="18"/>
  <c r="AM160" i="18"/>
  <c r="AN160" i="18"/>
  <c r="AO160" i="18"/>
  <c r="AP160" i="18"/>
  <c r="C161"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AA161" i="18"/>
  <c r="AB161" i="18"/>
  <c r="AC161" i="18"/>
  <c r="AD161" i="18"/>
  <c r="AE161" i="18"/>
  <c r="AF161" i="18"/>
  <c r="AG161" i="18"/>
  <c r="AH161" i="18"/>
  <c r="AI161" i="18"/>
  <c r="AJ161" i="18"/>
  <c r="AK161" i="18"/>
  <c r="AL161" i="18"/>
  <c r="AM161" i="18"/>
  <c r="AN161" i="18"/>
  <c r="AO161" i="18"/>
  <c r="AP161" i="18"/>
  <c r="C162"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AA162" i="18"/>
  <c r="AB162" i="18"/>
  <c r="AC162" i="18"/>
  <c r="AD162" i="18"/>
  <c r="AE162" i="18"/>
  <c r="AF162" i="18"/>
  <c r="AG162" i="18"/>
  <c r="AH162" i="18"/>
  <c r="AI162" i="18"/>
  <c r="AJ162" i="18"/>
  <c r="AK162" i="18"/>
  <c r="AL162" i="18"/>
  <c r="AM162" i="18"/>
  <c r="AN162" i="18"/>
  <c r="AO162" i="18"/>
  <c r="AP162" i="18"/>
  <c r="C163"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AA163" i="18"/>
  <c r="AB163" i="18"/>
  <c r="AC163" i="18"/>
  <c r="AD163" i="18"/>
  <c r="AE163" i="18"/>
  <c r="AF163" i="18"/>
  <c r="AG163" i="18"/>
  <c r="AH163" i="18"/>
  <c r="AI163" i="18"/>
  <c r="AJ163" i="18"/>
  <c r="AK163" i="18"/>
  <c r="AL163" i="18"/>
  <c r="AM163" i="18"/>
  <c r="AN163" i="18"/>
  <c r="AO163" i="18"/>
  <c r="AP163" i="18"/>
  <c r="C164"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C165"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AA165" i="18"/>
  <c r="AB165" i="18"/>
  <c r="AC165" i="18"/>
  <c r="AD165" i="18"/>
  <c r="AE165" i="18"/>
  <c r="AF165" i="18"/>
  <c r="AG165" i="18"/>
  <c r="AH165" i="18"/>
  <c r="AI165" i="18"/>
  <c r="AJ165" i="18"/>
  <c r="AK165" i="18"/>
  <c r="AL165" i="18"/>
  <c r="AM165" i="18"/>
  <c r="AN165" i="18"/>
  <c r="AO165" i="18"/>
  <c r="AP165" i="18"/>
  <c r="C166"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AA166" i="18"/>
  <c r="AB166" i="18"/>
  <c r="AC166" i="18"/>
  <c r="AD166" i="18"/>
  <c r="AE166" i="18"/>
  <c r="AF166" i="18"/>
  <c r="AG166" i="18"/>
  <c r="AH166" i="18"/>
  <c r="AI166" i="18"/>
  <c r="AJ166" i="18"/>
  <c r="AK166" i="18"/>
  <c r="AL166" i="18"/>
  <c r="AM166" i="18"/>
  <c r="AN166" i="18"/>
  <c r="AO166" i="18"/>
  <c r="AP166" i="18"/>
  <c r="C167"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AA167" i="18"/>
  <c r="AB167" i="18"/>
  <c r="AC167" i="18"/>
  <c r="AD167" i="18"/>
  <c r="AE167" i="18"/>
  <c r="AF167" i="18"/>
  <c r="AG167" i="18"/>
  <c r="AH167" i="18"/>
  <c r="AI167" i="18"/>
  <c r="AJ167" i="18"/>
  <c r="AK167" i="18"/>
  <c r="AL167" i="18"/>
  <c r="AM167" i="18"/>
  <c r="AN167" i="18"/>
  <c r="AO167" i="18"/>
  <c r="AP167" i="18"/>
  <c r="C168"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C169"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AA169" i="18"/>
  <c r="AB169" i="18"/>
  <c r="AC169" i="18"/>
  <c r="AD169" i="18"/>
  <c r="AE169" i="18"/>
  <c r="AF169" i="18"/>
  <c r="AG169" i="18"/>
  <c r="AH169" i="18"/>
  <c r="AI169" i="18"/>
  <c r="AJ169" i="18"/>
  <c r="AK169" i="18"/>
  <c r="AL169" i="18"/>
  <c r="AM169" i="18"/>
  <c r="AN169" i="18"/>
  <c r="AO169" i="18"/>
  <c r="AP169" i="18"/>
  <c r="C170" i="18"/>
  <c r="D170" i="18"/>
  <c r="E170" i="18"/>
  <c r="F170" i="18"/>
  <c r="G170" i="18"/>
  <c r="H170" i="18"/>
  <c r="I170" i="18"/>
  <c r="J170" i="18"/>
  <c r="K170" i="18"/>
  <c r="L170" i="18"/>
  <c r="M170" i="18"/>
  <c r="N170" i="18"/>
  <c r="O170" i="18"/>
  <c r="P170" i="18"/>
  <c r="Q170" i="18"/>
  <c r="R170" i="18"/>
  <c r="S170" i="18"/>
  <c r="T170" i="18"/>
  <c r="U170" i="18"/>
  <c r="V170" i="18"/>
  <c r="W170" i="18"/>
  <c r="X170" i="18"/>
  <c r="Y170" i="18"/>
  <c r="Z170" i="18"/>
  <c r="AA170" i="18"/>
  <c r="AB170" i="18"/>
  <c r="AC170" i="18"/>
  <c r="AD170" i="18"/>
  <c r="AE170" i="18"/>
  <c r="AF170" i="18"/>
  <c r="AG170" i="18"/>
  <c r="AH170" i="18"/>
  <c r="AI170" i="18"/>
  <c r="AJ170" i="18"/>
  <c r="AK170" i="18"/>
  <c r="AL170" i="18"/>
  <c r="AM170" i="18"/>
  <c r="AN170" i="18"/>
  <c r="AO170" i="18"/>
  <c r="AP170" i="18"/>
  <c r="C171" i="18"/>
  <c r="D171" i="18"/>
  <c r="E171" i="18"/>
  <c r="F171" i="18"/>
  <c r="G171" i="18"/>
  <c r="H171" i="18"/>
  <c r="I171" i="18"/>
  <c r="J171" i="18"/>
  <c r="K171" i="18"/>
  <c r="L171" i="18"/>
  <c r="M171" i="18"/>
  <c r="N171" i="18"/>
  <c r="O171" i="18"/>
  <c r="P171" i="18"/>
  <c r="Q171" i="18"/>
  <c r="R171" i="18"/>
  <c r="S171" i="18"/>
  <c r="T171" i="18"/>
  <c r="U171" i="18"/>
  <c r="V171" i="18"/>
  <c r="W171" i="18"/>
  <c r="X171" i="18"/>
  <c r="Y171" i="18"/>
  <c r="Z171" i="18"/>
  <c r="AA171" i="18"/>
  <c r="AB171" i="18"/>
  <c r="AC171" i="18"/>
  <c r="AD171" i="18"/>
  <c r="AE171" i="18"/>
  <c r="AF171" i="18"/>
  <c r="AG171" i="18"/>
  <c r="AH171" i="18"/>
  <c r="AI171" i="18"/>
  <c r="AJ171" i="18"/>
  <c r="AK171" i="18"/>
  <c r="AL171" i="18"/>
  <c r="AM171" i="18"/>
  <c r="AN171" i="18"/>
  <c r="AO171" i="18"/>
  <c r="AP171" i="18"/>
  <c r="C172" i="18"/>
  <c r="D172" i="18"/>
  <c r="E172" i="18"/>
  <c r="F172" i="18"/>
  <c r="G172" i="18"/>
  <c r="H172" i="18"/>
  <c r="I172" i="18"/>
  <c r="J172" i="18"/>
  <c r="K172" i="18"/>
  <c r="L172" i="18"/>
  <c r="M172" i="18"/>
  <c r="N172" i="18"/>
  <c r="O172" i="18"/>
  <c r="P172" i="18"/>
  <c r="Q172" i="18"/>
  <c r="R172" i="18"/>
  <c r="S172" i="18"/>
  <c r="T172" i="18"/>
  <c r="U172" i="18"/>
  <c r="V172" i="18"/>
  <c r="W172" i="18"/>
  <c r="X172" i="18"/>
  <c r="Y172" i="18"/>
  <c r="Z172" i="18"/>
  <c r="AA172" i="18"/>
  <c r="AB172" i="18"/>
  <c r="AC172" i="18"/>
  <c r="AD172" i="18"/>
  <c r="AE172" i="18"/>
  <c r="AF172" i="18"/>
  <c r="AG172" i="18"/>
  <c r="AH172" i="18"/>
  <c r="AI172" i="18"/>
  <c r="AJ172" i="18"/>
  <c r="AK172" i="18"/>
  <c r="AL172" i="18"/>
  <c r="AM172" i="18"/>
  <c r="AN172" i="18"/>
  <c r="AO172" i="18"/>
  <c r="AP172" i="18"/>
  <c r="C173" i="18"/>
  <c r="D173" i="18"/>
  <c r="E173" i="18"/>
  <c r="F173" i="18"/>
  <c r="G173" i="18"/>
  <c r="H173" i="18"/>
  <c r="I173" i="18"/>
  <c r="J173" i="18"/>
  <c r="K173" i="18"/>
  <c r="L173" i="18"/>
  <c r="M173" i="18"/>
  <c r="N173" i="18"/>
  <c r="O173" i="18"/>
  <c r="P173" i="18"/>
  <c r="Q173" i="18"/>
  <c r="R173" i="18"/>
  <c r="S173" i="18"/>
  <c r="T173" i="18"/>
  <c r="U173" i="18"/>
  <c r="V173" i="18"/>
  <c r="W173" i="18"/>
  <c r="X173" i="18"/>
  <c r="Y173" i="18"/>
  <c r="Z173" i="18"/>
  <c r="AA173" i="18"/>
  <c r="AB173" i="18"/>
  <c r="AC173" i="18"/>
  <c r="AD173" i="18"/>
  <c r="AE173" i="18"/>
  <c r="AF173" i="18"/>
  <c r="AG173" i="18"/>
  <c r="AH173" i="18"/>
  <c r="AI173" i="18"/>
  <c r="AJ173" i="18"/>
  <c r="AK173" i="18"/>
  <c r="AL173" i="18"/>
  <c r="AM173" i="18"/>
  <c r="AN173" i="18"/>
  <c r="AO173" i="18"/>
  <c r="AP173" i="18"/>
  <c r="C174" i="18"/>
  <c r="D174" i="18"/>
  <c r="E174" i="18"/>
  <c r="F174" i="18"/>
  <c r="G174" i="18"/>
  <c r="H174" i="18"/>
  <c r="I174" i="18"/>
  <c r="J174" i="18"/>
  <c r="K174" i="18"/>
  <c r="L174" i="18"/>
  <c r="M174" i="18"/>
  <c r="N174" i="18"/>
  <c r="O174" i="18"/>
  <c r="P174" i="18"/>
  <c r="Q174" i="18"/>
  <c r="R174" i="18"/>
  <c r="S174" i="18"/>
  <c r="T174" i="18"/>
  <c r="U174" i="18"/>
  <c r="V174" i="18"/>
  <c r="W174" i="18"/>
  <c r="X174" i="18"/>
  <c r="Y174" i="18"/>
  <c r="Z174" i="18"/>
  <c r="AA174" i="18"/>
  <c r="AB174" i="18"/>
  <c r="AC174" i="18"/>
  <c r="AD174" i="18"/>
  <c r="AE174" i="18"/>
  <c r="AF174" i="18"/>
  <c r="AG174" i="18"/>
  <c r="AH174" i="18"/>
  <c r="AI174" i="18"/>
  <c r="AJ174" i="18"/>
  <c r="AK174" i="18"/>
  <c r="AL174" i="18"/>
  <c r="AM174" i="18"/>
  <c r="AN174" i="18"/>
  <c r="AO174" i="18"/>
  <c r="AP174" i="18"/>
  <c r="C175" i="18"/>
  <c r="D175" i="18"/>
  <c r="E175" i="18"/>
  <c r="F175" i="18"/>
  <c r="G175" i="18"/>
  <c r="H175" i="18"/>
  <c r="I175" i="18"/>
  <c r="J175" i="18"/>
  <c r="K175" i="18"/>
  <c r="L175" i="18"/>
  <c r="M175" i="18"/>
  <c r="N175" i="18"/>
  <c r="O175" i="18"/>
  <c r="P175" i="18"/>
  <c r="Q175" i="18"/>
  <c r="R175" i="18"/>
  <c r="S175" i="18"/>
  <c r="T175" i="18"/>
  <c r="U175" i="18"/>
  <c r="V175" i="18"/>
  <c r="W175" i="18"/>
  <c r="X175" i="18"/>
  <c r="Y175" i="18"/>
  <c r="Z175" i="18"/>
  <c r="AA175" i="18"/>
  <c r="AB175" i="18"/>
  <c r="AC175" i="18"/>
  <c r="AD175" i="18"/>
  <c r="AE175" i="18"/>
  <c r="AF175" i="18"/>
  <c r="AG175" i="18"/>
  <c r="AH175" i="18"/>
  <c r="AI175" i="18"/>
  <c r="AJ175" i="18"/>
  <c r="AK175" i="18"/>
  <c r="AL175" i="18"/>
  <c r="AM175" i="18"/>
  <c r="AN175" i="18"/>
  <c r="AO175" i="18"/>
  <c r="AP175" i="18"/>
  <c r="C176" i="18"/>
  <c r="D176" i="18"/>
  <c r="E176" i="18"/>
  <c r="F176" i="18"/>
  <c r="G176" i="18"/>
  <c r="H176" i="18"/>
  <c r="I176" i="18"/>
  <c r="J176" i="18"/>
  <c r="K176" i="18"/>
  <c r="L176" i="18"/>
  <c r="M176" i="18"/>
  <c r="N176" i="18"/>
  <c r="O176" i="18"/>
  <c r="P176" i="18"/>
  <c r="Q176" i="18"/>
  <c r="R176" i="18"/>
  <c r="S176" i="18"/>
  <c r="T176" i="18"/>
  <c r="U176" i="18"/>
  <c r="V176" i="18"/>
  <c r="W176" i="18"/>
  <c r="X176" i="18"/>
  <c r="Y176" i="18"/>
  <c r="Z176" i="18"/>
  <c r="AA176" i="18"/>
  <c r="AB176" i="18"/>
  <c r="AC176" i="18"/>
  <c r="AD176" i="18"/>
  <c r="AE176" i="18"/>
  <c r="AF176" i="18"/>
  <c r="AG176" i="18"/>
  <c r="AH176" i="18"/>
  <c r="AI176" i="18"/>
  <c r="AJ176" i="18"/>
  <c r="AK176" i="18"/>
  <c r="AL176" i="18"/>
  <c r="AM176" i="18"/>
  <c r="AN176" i="18"/>
  <c r="AO176" i="18"/>
  <c r="AP176" i="18"/>
  <c r="C177" i="18"/>
  <c r="D177" i="18"/>
  <c r="E177" i="18"/>
  <c r="F177" i="18"/>
  <c r="G177" i="18"/>
  <c r="H177" i="18"/>
  <c r="I177" i="18"/>
  <c r="J177" i="18"/>
  <c r="K177" i="18"/>
  <c r="L177" i="18"/>
  <c r="M177" i="18"/>
  <c r="N177" i="18"/>
  <c r="O177" i="18"/>
  <c r="P177" i="18"/>
  <c r="Q177" i="18"/>
  <c r="R177" i="18"/>
  <c r="S177" i="18"/>
  <c r="T177" i="18"/>
  <c r="U177" i="18"/>
  <c r="V177" i="18"/>
  <c r="W177" i="18"/>
  <c r="X177" i="18"/>
  <c r="Y177" i="18"/>
  <c r="Z177" i="18"/>
  <c r="AA177" i="18"/>
  <c r="AB177" i="18"/>
  <c r="AC177" i="18"/>
  <c r="AD177" i="18"/>
  <c r="AE177" i="18"/>
  <c r="AF177" i="18"/>
  <c r="AG177" i="18"/>
  <c r="AH177" i="18"/>
  <c r="AI177" i="18"/>
  <c r="AJ177" i="18"/>
  <c r="AK177" i="18"/>
  <c r="AL177" i="18"/>
  <c r="AM177" i="18"/>
  <c r="AN177" i="18"/>
  <c r="AO177" i="18"/>
  <c r="AP177" i="18"/>
  <c r="C178" i="18"/>
  <c r="D178" i="18"/>
  <c r="E178" i="18"/>
  <c r="F178" i="18"/>
  <c r="G178" i="18"/>
  <c r="H178" i="18"/>
  <c r="I178" i="18"/>
  <c r="J178" i="18"/>
  <c r="K178" i="18"/>
  <c r="L178" i="18"/>
  <c r="M178" i="18"/>
  <c r="N178" i="18"/>
  <c r="O178" i="18"/>
  <c r="P178" i="18"/>
  <c r="Q178" i="18"/>
  <c r="R178" i="18"/>
  <c r="S178" i="18"/>
  <c r="T178" i="18"/>
  <c r="U178" i="18"/>
  <c r="V178" i="18"/>
  <c r="W178" i="18"/>
  <c r="X178" i="18"/>
  <c r="Y178" i="18"/>
  <c r="Z178" i="18"/>
  <c r="AA178" i="18"/>
  <c r="AB178" i="18"/>
  <c r="AC178" i="18"/>
  <c r="AD178" i="18"/>
  <c r="AE178" i="18"/>
  <c r="AF178" i="18"/>
  <c r="AG178" i="18"/>
  <c r="AH178" i="18"/>
  <c r="AI178" i="18"/>
  <c r="AJ178" i="18"/>
  <c r="AK178" i="18"/>
  <c r="AL178" i="18"/>
  <c r="AM178" i="18"/>
  <c r="AN178" i="18"/>
  <c r="AO178" i="18"/>
  <c r="AP178" i="18"/>
  <c r="C179" i="18"/>
  <c r="D179" i="18"/>
  <c r="E179" i="18"/>
  <c r="F179" i="18"/>
  <c r="G179" i="18"/>
  <c r="H179" i="18"/>
  <c r="I179" i="18"/>
  <c r="J179" i="18"/>
  <c r="K179" i="18"/>
  <c r="L179" i="18"/>
  <c r="M179" i="18"/>
  <c r="N179" i="18"/>
  <c r="O179" i="18"/>
  <c r="P179" i="18"/>
  <c r="Q179" i="18"/>
  <c r="R179" i="18"/>
  <c r="S179" i="18"/>
  <c r="T179" i="18"/>
  <c r="U179" i="18"/>
  <c r="V179" i="18"/>
  <c r="W179" i="18"/>
  <c r="X179" i="18"/>
  <c r="Y179" i="18"/>
  <c r="Z179" i="18"/>
  <c r="AA179" i="18"/>
  <c r="AB179" i="18"/>
  <c r="AC179" i="18"/>
  <c r="AD179" i="18"/>
  <c r="AE179" i="18"/>
  <c r="AF179" i="18"/>
  <c r="AG179" i="18"/>
  <c r="AH179" i="18"/>
  <c r="AI179" i="18"/>
  <c r="AJ179" i="18"/>
  <c r="AK179" i="18"/>
  <c r="AL179" i="18"/>
  <c r="AM179" i="18"/>
  <c r="AN179" i="18"/>
  <c r="AO179" i="18"/>
  <c r="AP179" i="18"/>
  <c r="C180" i="18"/>
  <c r="D180" i="18"/>
  <c r="E180" i="18"/>
  <c r="F180" i="18"/>
  <c r="G180" i="18"/>
  <c r="H180" i="18"/>
  <c r="I180" i="18"/>
  <c r="J180" i="18"/>
  <c r="K180" i="18"/>
  <c r="L180" i="18"/>
  <c r="M180" i="18"/>
  <c r="N180" i="18"/>
  <c r="O180" i="18"/>
  <c r="P180" i="18"/>
  <c r="Q180" i="18"/>
  <c r="R180" i="18"/>
  <c r="S180" i="18"/>
  <c r="T180" i="18"/>
  <c r="U180" i="18"/>
  <c r="V180" i="18"/>
  <c r="W180" i="18"/>
  <c r="X180" i="18"/>
  <c r="Y180" i="18"/>
  <c r="Z180" i="18"/>
  <c r="AA180" i="18"/>
  <c r="AB180" i="18"/>
  <c r="AC180" i="18"/>
  <c r="AD180" i="18"/>
  <c r="AE180" i="18"/>
  <c r="AF180" i="18"/>
  <c r="AG180" i="18"/>
  <c r="AH180" i="18"/>
  <c r="AI180" i="18"/>
  <c r="AJ180" i="18"/>
  <c r="AK180" i="18"/>
  <c r="AL180" i="18"/>
  <c r="AM180" i="18"/>
  <c r="AN180" i="18"/>
  <c r="AO180" i="18"/>
  <c r="AP180" i="18"/>
  <c r="C181" i="18"/>
  <c r="D181" i="18"/>
  <c r="E181" i="18"/>
  <c r="F181" i="18"/>
  <c r="G181" i="18"/>
  <c r="H181" i="18"/>
  <c r="I181" i="18"/>
  <c r="J181" i="18"/>
  <c r="K181" i="18"/>
  <c r="L181" i="18"/>
  <c r="M181" i="18"/>
  <c r="N181" i="18"/>
  <c r="O181" i="18"/>
  <c r="P181" i="18"/>
  <c r="Q181" i="18"/>
  <c r="R181" i="18"/>
  <c r="S181" i="18"/>
  <c r="T181" i="18"/>
  <c r="U181" i="18"/>
  <c r="V181" i="18"/>
  <c r="W181" i="18"/>
  <c r="X181" i="18"/>
  <c r="Y181" i="18"/>
  <c r="Z181" i="18"/>
  <c r="AA181" i="18"/>
  <c r="AB181" i="18"/>
  <c r="AC181" i="18"/>
  <c r="AD181" i="18"/>
  <c r="AE181" i="18"/>
  <c r="AF181" i="18"/>
  <c r="AG181" i="18"/>
  <c r="AH181" i="18"/>
  <c r="AI181" i="18"/>
  <c r="AJ181" i="18"/>
  <c r="AK181" i="18"/>
  <c r="AL181" i="18"/>
  <c r="AM181" i="18"/>
  <c r="AN181" i="18"/>
  <c r="AO181" i="18"/>
  <c r="AP181" i="18"/>
  <c r="C182" i="18"/>
  <c r="D182" i="18"/>
  <c r="E182" i="18"/>
  <c r="F182" i="18"/>
  <c r="G182" i="18"/>
  <c r="H182" i="18"/>
  <c r="I182" i="18"/>
  <c r="J182" i="18"/>
  <c r="K182" i="18"/>
  <c r="L182" i="18"/>
  <c r="M182" i="18"/>
  <c r="N182" i="18"/>
  <c r="O182" i="18"/>
  <c r="P182" i="18"/>
  <c r="Q182" i="18"/>
  <c r="R182" i="18"/>
  <c r="S182" i="18"/>
  <c r="T182" i="18"/>
  <c r="U182" i="18"/>
  <c r="V182" i="18"/>
  <c r="W182" i="18"/>
  <c r="X182" i="18"/>
  <c r="Y182" i="18"/>
  <c r="Z182" i="18"/>
  <c r="AA182" i="18"/>
  <c r="AB182" i="18"/>
  <c r="AC182" i="18"/>
  <c r="AD182" i="18"/>
  <c r="AE182" i="18"/>
  <c r="AF182" i="18"/>
  <c r="AG182" i="18"/>
  <c r="AH182" i="18"/>
  <c r="AI182" i="18"/>
  <c r="AJ182" i="18"/>
  <c r="AK182" i="18"/>
  <c r="AL182" i="18"/>
  <c r="AM182" i="18"/>
  <c r="AN182" i="18"/>
  <c r="AO182" i="18"/>
  <c r="AP182" i="18"/>
  <c r="C183" i="18"/>
  <c r="D183" i="18"/>
  <c r="E183" i="18"/>
  <c r="F183" i="18"/>
  <c r="G183" i="18"/>
  <c r="H183" i="18"/>
  <c r="I183" i="18"/>
  <c r="J183" i="18"/>
  <c r="K183" i="18"/>
  <c r="L183" i="18"/>
  <c r="M183" i="18"/>
  <c r="N183" i="18"/>
  <c r="O183" i="18"/>
  <c r="P183" i="18"/>
  <c r="Q183" i="18"/>
  <c r="R183" i="18"/>
  <c r="S183" i="18"/>
  <c r="T183" i="18"/>
  <c r="U183" i="18"/>
  <c r="V183" i="18"/>
  <c r="W183" i="18"/>
  <c r="X183" i="18"/>
  <c r="Y183" i="18"/>
  <c r="Z183" i="18"/>
  <c r="AA183" i="18"/>
  <c r="AB183" i="18"/>
  <c r="AC183" i="18"/>
  <c r="AD183" i="18"/>
  <c r="AE183" i="18"/>
  <c r="AF183" i="18"/>
  <c r="AG183" i="18"/>
  <c r="AH183" i="18"/>
  <c r="AI183" i="18"/>
  <c r="AJ183" i="18"/>
  <c r="AK183" i="18"/>
  <c r="AL183" i="18"/>
  <c r="AM183" i="18"/>
  <c r="AN183" i="18"/>
  <c r="AO183" i="18"/>
  <c r="AP183" i="18"/>
  <c r="C184" i="18"/>
  <c r="D184" i="18"/>
  <c r="E184" i="18"/>
  <c r="F184" i="18"/>
  <c r="G184" i="18"/>
  <c r="H184" i="18"/>
  <c r="I184" i="18"/>
  <c r="J184" i="18"/>
  <c r="K184" i="18"/>
  <c r="L184" i="18"/>
  <c r="M184" i="18"/>
  <c r="N184" i="18"/>
  <c r="O184" i="18"/>
  <c r="P184" i="18"/>
  <c r="Q184" i="18"/>
  <c r="R184" i="18"/>
  <c r="S184" i="18"/>
  <c r="T184" i="18"/>
  <c r="U184" i="18"/>
  <c r="V184" i="18"/>
  <c r="W184" i="18"/>
  <c r="X184" i="18"/>
  <c r="Y184" i="18"/>
  <c r="Z184" i="18"/>
  <c r="AA184" i="18"/>
  <c r="AB184" i="18"/>
  <c r="AC184" i="18"/>
  <c r="AD184" i="18"/>
  <c r="AE184" i="18"/>
  <c r="AF184" i="18"/>
  <c r="AG184" i="18"/>
  <c r="AH184" i="18"/>
  <c r="AI184" i="18"/>
  <c r="AJ184" i="18"/>
  <c r="AK184" i="18"/>
  <c r="AL184" i="18"/>
  <c r="AM184" i="18"/>
  <c r="AN184" i="18"/>
  <c r="AO184" i="18"/>
  <c r="AP184" i="18"/>
  <c r="C185" i="18"/>
  <c r="D185" i="18"/>
  <c r="E185" i="18"/>
  <c r="F185" i="18"/>
  <c r="G185" i="18"/>
  <c r="H185" i="18"/>
  <c r="I185" i="18"/>
  <c r="J185" i="18"/>
  <c r="K185" i="18"/>
  <c r="L185" i="18"/>
  <c r="M185" i="18"/>
  <c r="N185" i="18"/>
  <c r="O185" i="18"/>
  <c r="P185" i="18"/>
  <c r="Q185" i="18"/>
  <c r="R185" i="18"/>
  <c r="S185" i="18"/>
  <c r="T185" i="18"/>
  <c r="U185" i="18"/>
  <c r="V185" i="18"/>
  <c r="W185" i="18"/>
  <c r="X185" i="18"/>
  <c r="Y185" i="18"/>
  <c r="Z185" i="18"/>
  <c r="AA185" i="18"/>
  <c r="AB185" i="18"/>
  <c r="AC185" i="18"/>
  <c r="AD185" i="18"/>
  <c r="AE185" i="18"/>
  <c r="AF185" i="18"/>
  <c r="AG185" i="18"/>
  <c r="AH185" i="18"/>
  <c r="AI185" i="18"/>
  <c r="AJ185" i="18"/>
  <c r="AK185" i="18"/>
  <c r="AL185" i="18"/>
  <c r="AM185" i="18"/>
  <c r="AN185" i="18"/>
  <c r="AO185" i="18"/>
  <c r="AP185" i="18"/>
  <c r="C186" i="18"/>
  <c r="D186" i="18"/>
  <c r="E186" i="18"/>
  <c r="F186" i="18"/>
  <c r="G186" i="18"/>
  <c r="H186" i="18"/>
  <c r="I186" i="18"/>
  <c r="J186" i="18"/>
  <c r="K186" i="18"/>
  <c r="L186" i="18"/>
  <c r="M186" i="18"/>
  <c r="N186" i="18"/>
  <c r="O186" i="18"/>
  <c r="P186" i="18"/>
  <c r="Q186" i="18"/>
  <c r="R186" i="18"/>
  <c r="S186" i="18"/>
  <c r="T186" i="18"/>
  <c r="U186" i="18"/>
  <c r="V186" i="18"/>
  <c r="W186" i="18"/>
  <c r="X186" i="18"/>
  <c r="Y186" i="18"/>
  <c r="Z186" i="18"/>
  <c r="AA186" i="18"/>
  <c r="AB186" i="18"/>
  <c r="AC186" i="18"/>
  <c r="AD186" i="18"/>
  <c r="AE186" i="18"/>
  <c r="AF186" i="18"/>
  <c r="AG186" i="18"/>
  <c r="AH186" i="18"/>
  <c r="AI186" i="18"/>
  <c r="AJ186" i="18"/>
  <c r="AK186" i="18"/>
  <c r="AL186" i="18"/>
  <c r="AM186" i="18"/>
  <c r="AN186" i="18"/>
  <c r="AO186" i="18"/>
  <c r="AP186" i="18"/>
  <c r="C187" i="18"/>
  <c r="D187" i="18"/>
  <c r="E187" i="18"/>
  <c r="F187" i="18"/>
  <c r="G187" i="18"/>
  <c r="H187" i="18"/>
  <c r="I187" i="18"/>
  <c r="J187" i="18"/>
  <c r="K187" i="18"/>
  <c r="L187" i="18"/>
  <c r="M187" i="18"/>
  <c r="N187" i="18"/>
  <c r="O187" i="18"/>
  <c r="P187" i="18"/>
  <c r="Q187" i="18"/>
  <c r="R187" i="18"/>
  <c r="S187" i="18"/>
  <c r="T187" i="18"/>
  <c r="U187" i="18"/>
  <c r="V187" i="18"/>
  <c r="W187" i="18"/>
  <c r="X187" i="18"/>
  <c r="Y187" i="18"/>
  <c r="Z187" i="18"/>
  <c r="AA187" i="18"/>
  <c r="AB187" i="18"/>
  <c r="AC187" i="18"/>
  <c r="AD187" i="18"/>
  <c r="AE187" i="18"/>
  <c r="AF187" i="18"/>
  <c r="AG187" i="18"/>
  <c r="AH187" i="18"/>
  <c r="AI187" i="18"/>
  <c r="AJ187" i="18"/>
  <c r="AK187" i="18"/>
  <c r="AL187" i="18"/>
  <c r="AM187" i="18"/>
  <c r="AN187" i="18"/>
  <c r="AO187" i="18"/>
  <c r="AP187" i="18"/>
  <c r="C188" i="18"/>
  <c r="D188" i="18"/>
  <c r="E188" i="18"/>
  <c r="F188" i="18"/>
  <c r="G188" i="18"/>
  <c r="H188" i="18"/>
  <c r="I188" i="18"/>
  <c r="J188" i="18"/>
  <c r="K188" i="18"/>
  <c r="L188" i="18"/>
  <c r="M188" i="18"/>
  <c r="N188" i="18"/>
  <c r="O188" i="18"/>
  <c r="P188" i="18"/>
  <c r="Q188" i="18"/>
  <c r="R188" i="18"/>
  <c r="S188" i="18"/>
  <c r="T188" i="18"/>
  <c r="U188" i="18"/>
  <c r="V188" i="18"/>
  <c r="W188" i="18"/>
  <c r="X188" i="18"/>
  <c r="Y188" i="18"/>
  <c r="Z188" i="18"/>
  <c r="AA188" i="18"/>
  <c r="AB188" i="18"/>
  <c r="AC188" i="18"/>
  <c r="AD188" i="18"/>
  <c r="AE188" i="18"/>
  <c r="AF188" i="18"/>
  <c r="AG188" i="18"/>
  <c r="AH188" i="18"/>
  <c r="AI188" i="18"/>
  <c r="AJ188" i="18"/>
  <c r="AK188" i="18"/>
  <c r="AL188" i="18"/>
  <c r="AM188" i="18"/>
  <c r="AN188" i="18"/>
  <c r="AO188" i="18"/>
  <c r="AP188" i="18"/>
  <c r="C189" i="18"/>
  <c r="D189" i="18"/>
  <c r="E189" i="18"/>
  <c r="F189" i="18"/>
  <c r="G189" i="18"/>
  <c r="H189" i="18"/>
  <c r="I189" i="18"/>
  <c r="J189" i="18"/>
  <c r="K189" i="18"/>
  <c r="L189" i="18"/>
  <c r="M189" i="18"/>
  <c r="N189" i="18"/>
  <c r="O189" i="18"/>
  <c r="P189" i="18"/>
  <c r="Q189" i="18"/>
  <c r="R189" i="18"/>
  <c r="S189" i="18"/>
  <c r="T189" i="18"/>
  <c r="U189" i="18"/>
  <c r="V189" i="18"/>
  <c r="W189" i="18"/>
  <c r="X189" i="18"/>
  <c r="Y189" i="18"/>
  <c r="Z189" i="18"/>
  <c r="AA189" i="18"/>
  <c r="AB189" i="18"/>
  <c r="AC189" i="18"/>
  <c r="AD189" i="18"/>
  <c r="AE189" i="18"/>
  <c r="AF189" i="18"/>
  <c r="AG189" i="18"/>
  <c r="AH189" i="18"/>
  <c r="AI189" i="18"/>
  <c r="AJ189" i="18"/>
  <c r="AK189" i="18"/>
  <c r="AL189" i="18"/>
  <c r="AM189" i="18"/>
  <c r="AN189" i="18"/>
  <c r="AO189" i="18"/>
  <c r="AP189" i="18"/>
  <c r="C190" i="18"/>
  <c r="D190" i="18"/>
  <c r="E190" i="18"/>
  <c r="F190" i="18"/>
  <c r="G190" i="18"/>
  <c r="H190" i="18"/>
  <c r="I190" i="18"/>
  <c r="J190" i="18"/>
  <c r="K190" i="18"/>
  <c r="L190" i="18"/>
  <c r="M190" i="18"/>
  <c r="N190" i="18"/>
  <c r="O190" i="18"/>
  <c r="P190" i="18"/>
  <c r="Q190" i="18"/>
  <c r="R190" i="18"/>
  <c r="S190" i="18"/>
  <c r="T190" i="18"/>
  <c r="U190" i="18"/>
  <c r="V190" i="18"/>
  <c r="W190" i="18"/>
  <c r="X190" i="18"/>
  <c r="Y190" i="18"/>
  <c r="Z190" i="18"/>
  <c r="AA190" i="18"/>
  <c r="AB190" i="18"/>
  <c r="AC190" i="18"/>
  <c r="AD190" i="18"/>
  <c r="AE190" i="18"/>
  <c r="AF190" i="18"/>
  <c r="AG190" i="18"/>
  <c r="AH190" i="18"/>
  <c r="AI190" i="18"/>
  <c r="AJ190" i="18"/>
  <c r="AK190" i="18"/>
  <c r="AL190" i="18"/>
  <c r="AM190" i="18"/>
  <c r="AN190" i="18"/>
  <c r="AO190" i="18"/>
  <c r="AP190" i="18"/>
  <c r="C191" i="18"/>
  <c r="D191" i="18"/>
  <c r="E191" i="18"/>
  <c r="F191" i="18"/>
  <c r="G191" i="18"/>
  <c r="H191" i="18"/>
  <c r="I191" i="18"/>
  <c r="J191" i="18"/>
  <c r="K191" i="18"/>
  <c r="L191" i="18"/>
  <c r="M191" i="18"/>
  <c r="N191" i="18"/>
  <c r="O191" i="18"/>
  <c r="P191" i="18"/>
  <c r="Q191" i="18"/>
  <c r="R191" i="18"/>
  <c r="S191" i="18"/>
  <c r="T191" i="18"/>
  <c r="U191" i="18"/>
  <c r="V191" i="18"/>
  <c r="W191" i="18"/>
  <c r="X191" i="18"/>
  <c r="Y191" i="18"/>
  <c r="Z191" i="18"/>
  <c r="AA191" i="18"/>
  <c r="AB191" i="18"/>
  <c r="AC191" i="18"/>
  <c r="AD191" i="18"/>
  <c r="AE191" i="18"/>
  <c r="AF191" i="18"/>
  <c r="AG191" i="18"/>
  <c r="AH191" i="18"/>
  <c r="AI191" i="18"/>
  <c r="AJ191" i="18"/>
  <c r="AK191" i="18"/>
  <c r="AL191" i="18"/>
  <c r="AM191" i="18"/>
  <c r="AN191" i="18"/>
  <c r="AO191" i="18"/>
  <c r="AP191" i="18"/>
  <c r="C192" i="18"/>
  <c r="D192" i="18"/>
  <c r="E192" i="18"/>
  <c r="F192" i="18"/>
  <c r="G192" i="18"/>
  <c r="H192" i="18"/>
  <c r="I192" i="18"/>
  <c r="J192" i="18"/>
  <c r="K192" i="18"/>
  <c r="L192" i="18"/>
  <c r="M192" i="18"/>
  <c r="N192" i="18"/>
  <c r="O192" i="18"/>
  <c r="P192" i="18"/>
  <c r="Q192" i="18"/>
  <c r="R192" i="18"/>
  <c r="S192" i="18"/>
  <c r="T192" i="18"/>
  <c r="U192" i="18"/>
  <c r="V192" i="18"/>
  <c r="W192" i="18"/>
  <c r="X192" i="18"/>
  <c r="Y192" i="18"/>
  <c r="Z192" i="18"/>
  <c r="AA192" i="18"/>
  <c r="AB192" i="18"/>
  <c r="AC192" i="18"/>
  <c r="AD192" i="18"/>
  <c r="AE192" i="18"/>
  <c r="AF192" i="18"/>
  <c r="AG192" i="18"/>
  <c r="AH192" i="18"/>
  <c r="AI192" i="18"/>
  <c r="AJ192" i="18"/>
  <c r="AK192" i="18"/>
  <c r="AL192" i="18"/>
  <c r="AM192" i="18"/>
  <c r="AN192" i="18"/>
  <c r="AO192" i="18"/>
  <c r="AP192" i="18"/>
  <c r="C193" i="18"/>
  <c r="C194" i="18"/>
  <c r="D194" i="18"/>
  <c r="E194" i="18"/>
  <c r="F194" i="18"/>
  <c r="G194" i="18"/>
  <c r="H194" i="18"/>
  <c r="I194" i="18"/>
  <c r="J194" i="18"/>
  <c r="K194" i="18"/>
  <c r="L194" i="18"/>
  <c r="M194" i="18"/>
  <c r="N194" i="18"/>
  <c r="O194" i="18"/>
  <c r="P194" i="18"/>
  <c r="Q194" i="18"/>
  <c r="R194" i="18"/>
  <c r="S194" i="18"/>
  <c r="T194" i="18"/>
  <c r="U194" i="18"/>
  <c r="V194" i="18"/>
  <c r="W194" i="18"/>
  <c r="X194" i="18"/>
  <c r="Y194" i="18"/>
  <c r="Z194" i="18"/>
  <c r="AA194" i="18"/>
  <c r="AB194" i="18"/>
  <c r="AC194" i="18"/>
  <c r="AD194" i="18"/>
  <c r="AE194" i="18"/>
  <c r="AF194" i="18"/>
  <c r="AG194" i="18"/>
  <c r="AH194" i="18"/>
  <c r="AI194" i="18"/>
  <c r="AJ194" i="18"/>
  <c r="AK194" i="18"/>
  <c r="AL194" i="18"/>
  <c r="AM194" i="18"/>
  <c r="AN194" i="18"/>
  <c r="AO194" i="18"/>
  <c r="AP194" i="18"/>
  <c r="C195" i="18"/>
  <c r="C196" i="18"/>
  <c r="D196" i="18"/>
  <c r="E196" i="18"/>
  <c r="F196" i="18"/>
  <c r="G196" i="18"/>
  <c r="H196" i="18"/>
  <c r="I196" i="18"/>
  <c r="J196" i="18"/>
  <c r="K196" i="18"/>
  <c r="L196" i="18"/>
  <c r="M196" i="18"/>
  <c r="N196" i="18"/>
  <c r="O196" i="18"/>
  <c r="P196" i="18"/>
  <c r="Q196" i="18"/>
  <c r="R196" i="18"/>
  <c r="S196" i="18"/>
  <c r="T196" i="18"/>
  <c r="U196" i="18"/>
  <c r="V196" i="18"/>
  <c r="W196" i="18"/>
  <c r="X196" i="18"/>
  <c r="Y196" i="18"/>
  <c r="Z196" i="18"/>
  <c r="AA196" i="18"/>
  <c r="AB196" i="18"/>
  <c r="AC196" i="18"/>
  <c r="AD196" i="18"/>
  <c r="AE196" i="18"/>
  <c r="AF196" i="18"/>
  <c r="AG196" i="18"/>
  <c r="AH196" i="18"/>
  <c r="AI196" i="18"/>
  <c r="AJ196" i="18"/>
  <c r="AK196" i="18"/>
  <c r="AL196" i="18"/>
  <c r="AM196" i="18"/>
  <c r="AN196" i="18"/>
  <c r="AO196" i="18"/>
  <c r="AP196" i="18"/>
  <c r="C197" i="18"/>
  <c r="D197" i="18"/>
  <c r="E197" i="18"/>
  <c r="F197" i="18"/>
  <c r="G197" i="18"/>
  <c r="H197" i="18"/>
  <c r="I197" i="18"/>
  <c r="J197" i="18"/>
  <c r="K197" i="18"/>
  <c r="L197" i="18"/>
  <c r="M197" i="18"/>
  <c r="N197" i="18"/>
  <c r="O197" i="18"/>
  <c r="P197" i="18"/>
  <c r="Q197" i="18"/>
  <c r="R197" i="18"/>
  <c r="S197" i="18"/>
  <c r="T197" i="18"/>
  <c r="U197" i="18"/>
  <c r="V197" i="18"/>
  <c r="W197" i="18"/>
  <c r="X197" i="18"/>
  <c r="Y197" i="18"/>
  <c r="Z197" i="18"/>
  <c r="AA197" i="18"/>
  <c r="AB197" i="18"/>
  <c r="AC197" i="18"/>
  <c r="AD197" i="18"/>
  <c r="AE197" i="18"/>
  <c r="AF197" i="18"/>
  <c r="AG197" i="18"/>
  <c r="AH197" i="18"/>
  <c r="AI197" i="18"/>
  <c r="AJ197" i="18"/>
  <c r="AK197" i="18"/>
  <c r="AL197" i="18"/>
  <c r="AM197" i="18"/>
  <c r="AN197" i="18"/>
  <c r="AO197" i="18"/>
  <c r="AP197" i="18"/>
  <c r="C198" i="18"/>
  <c r="D198" i="18"/>
  <c r="E198" i="18"/>
  <c r="F198" i="18"/>
  <c r="G198" i="18"/>
  <c r="H198" i="18"/>
  <c r="I198" i="18"/>
  <c r="J198" i="18"/>
  <c r="K198" i="18"/>
  <c r="L198" i="18"/>
  <c r="M198" i="18"/>
  <c r="N198" i="18"/>
  <c r="O198" i="18"/>
  <c r="P198" i="18"/>
  <c r="Q198" i="18"/>
  <c r="R198" i="18"/>
  <c r="S198" i="18"/>
  <c r="T198" i="18"/>
  <c r="U198" i="18"/>
  <c r="V198" i="18"/>
  <c r="W198" i="18"/>
  <c r="X198" i="18"/>
  <c r="Y198" i="18"/>
  <c r="Z198" i="18"/>
  <c r="AA198" i="18"/>
  <c r="AB198" i="18"/>
  <c r="AC198" i="18"/>
  <c r="AD198" i="18"/>
  <c r="AE198" i="18"/>
  <c r="AF198" i="18"/>
  <c r="AG198" i="18"/>
  <c r="AH198" i="18"/>
  <c r="AI198" i="18"/>
  <c r="AJ198" i="18"/>
  <c r="AK198" i="18"/>
  <c r="AL198" i="18"/>
  <c r="AM198" i="18"/>
  <c r="AN198" i="18"/>
  <c r="AO198" i="18"/>
  <c r="AP198" i="18"/>
  <c r="C199" i="18"/>
  <c r="D199" i="18"/>
  <c r="E199" i="18"/>
  <c r="F199" i="18"/>
  <c r="G199" i="18"/>
  <c r="H199" i="18"/>
  <c r="I199" i="18"/>
  <c r="J199" i="18"/>
  <c r="K199" i="18"/>
  <c r="L199" i="18"/>
  <c r="M199" i="18"/>
  <c r="N199" i="18"/>
  <c r="O199" i="18"/>
  <c r="P199" i="18"/>
  <c r="Q199" i="18"/>
  <c r="R199" i="18"/>
  <c r="S199" i="18"/>
  <c r="T199" i="18"/>
  <c r="U199" i="18"/>
  <c r="V199" i="18"/>
  <c r="W199" i="18"/>
  <c r="X199" i="18"/>
  <c r="Y199" i="18"/>
  <c r="Z199" i="18"/>
  <c r="AA199" i="18"/>
  <c r="AB199" i="18"/>
  <c r="AC199" i="18"/>
  <c r="AD199" i="18"/>
  <c r="AE199" i="18"/>
  <c r="AF199" i="18"/>
  <c r="AG199" i="18"/>
  <c r="AH199" i="18"/>
  <c r="AI199" i="18"/>
  <c r="AJ199" i="18"/>
  <c r="AK199" i="18"/>
  <c r="AL199" i="18"/>
  <c r="AM199" i="18"/>
  <c r="AN199" i="18"/>
  <c r="AO199" i="18"/>
  <c r="AP199" i="18"/>
  <c r="C200" i="18"/>
  <c r="D200" i="18"/>
  <c r="E200" i="18"/>
  <c r="F200" i="18"/>
  <c r="G200" i="18"/>
  <c r="H200" i="18"/>
  <c r="I200" i="18"/>
  <c r="J200" i="18"/>
  <c r="K200" i="18"/>
  <c r="L200" i="18"/>
  <c r="M200" i="18"/>
  <c r="N200" i="18"/>
  <c r="O200" i="18"/>
  <c r="P200" i="18"/>
  <c r="Q200" i="18"/>
  <c r="R200" i="18"/>
  <c r="S200" i="18"/>
  <c r="T200" i="18"/>
  <c r="U200" i="18"/>
  <c r="V200" i="18"/>
  <c r="W200" i="18"/>
  <c r="X200" i="18"/>
  <c r="Y200" i="18"/>
  <c r="Z200" i="18"/>
  <c r="AA200" i="18"/>
  <c r="AB200" i="18"/>
  <c r="AC200" i="18"/>
  <c r="AD200" i="18"/>
  <c r="AE200" i="18"/>
  <c r="AF200" i="18"/>
  <c r="AG200" i="18"/>
  <c r="AH200" i="18"/>
  <c r="AI200" i="18"/>
  <c r="AJ200" i="18"/>
  <c r="AK200" i="18"/>
  <c r="AL200" i="18"/>
  <c r="AM200" i="18"/>
  <c r="AN200" i="18"/>
  <c r="AO200" i="18"/>
  <c r="AP200" i="18"/>
  <c r="C201" i="18"/>
  <c r="D201" i="18"/>
  <c r="E201" i="18"/>
  <c r="F201" i="18"/>
  <c r="G201" i="18"/>
  <c r="H201" i="18"/>
  <c r="I201" i="18"/>
  <c r="J201" i="18"/>
  <c r="K201" i="18"/>
  <c r="L201" i="18"/>
  <c r="M201" i="18"/>
  <c r="N201" i="18"/>
  <c r="O201" i="18"/>
  <c r="P201" i="18"/>
  <c r="Q201" i="18"/>
  <c r="R201" i="18"/>
  <c r="S201" i="18"/>
  <c r="T201" i="18"/>
  <c r="U201" i="18"/>
  <c r="V201" i="18"/>
  <c r="W201" i="18"/>
  <c r="X201" i="18"/>
  <c r="Y201" i="18"/>
  <c r="Z201" i="18"/>
  <c r="AA201" i="18"/>
  <c r="AB201" i="18"/>
  <c r="AC201" i="18"/>
  <c r="AD201" i="18"/>
  <c r="AE201" i="18"/>
  <c r="AF201" i="18"/>
  <c r="AG201" i="18"/>
  <c r="AH201" i="18"/>
  <c r="AI201" i="18"/>
  <c r="AJ201" i="18"/>
  <c r="AK201" i="18"/>
  <c r="AL201" i="18"/>
  <c r="AM201" i="18"/>
  <c r="AN201" i="18"/>
  <c r="AO201" i="18"/>
  <c r="AP201" i="18"/>
  <c r="C202" i="18"/>
  <c r="D202" i="18"/>
  <c r="E202" i="18"/>
  <c r="F202" i="18"/>
  <c r="G202" i="18"/>
  <c r="H202" i="18"/>
  <c r="I202" i="18"/>
  <c r="J202" i="18"/>
  <c r="K202" i="18"/>
  <c r="L202" i="18"/>
  <c r="M202" i="18"/>
  <c r="N202" i="18"/>
  <c r="O202" i="18"/>
  <c r="P202" i="18"/>
  <c r="Q202" i="18"/>
  <c r="R202" i="18"/>
  <c r="S202" i="18"/>
  <c r="T202" i="18"/>
  <c r="U202" i="18"/>
  <c r="V202" i="18"/>
  <c r="W202" i="18"/>
  <c r="X202" i="18"/>
  <c r="Y202" i="18"/>
  <c r="Z202" i="18"/>
  <c r="AA202" i="18"/>
  <c r="AB202" i="18"/>
  <c r="AC202" i="18"/>
  <c r="AD202" i="18"/>
  <c r="AE202" i="18"/>
  <c r="AF202" i="18"/>
  <c r="AG202" i="18"/>
  <c r="AH202" i="18"/>
  <c r="AI202" i="18"/>
  <c r="AJ202" i="18"/>
  <c r="AK202" i="18"/>
  <c r="AL202" i="18"/>
  <c r="AM202" i="18"/>
  <c r="AN202" i="18"/>
  <c r="AO202" i="18"/>
  <c r="AP202" i="18"/>
  <c r="C207" i="18"/>
  <c r="D207" i="18"/>
  <c r="E207" i="18"/>
  <c r="F207" i="18"/>
  <c r="G207" i="18"/>
  <c r="H207" i="18"/>
  <c r="I207" i="18"/>
  <c r="J207" i="18"/>
  <c r="K207" i="18"/>
  <c r="L207" i="18"/>
  <c r="M207" i="18"/>
  <c r="N207" i="18"/>
  <c r="O207" i="18"/>
  <c r="P207" i="18"/>
  <c r="Q207" i="18"/>
  <c r="R207" i="18"/>
  <c r="S207" i="18"/>
  <c r="T207" i="18"/>
  <c r="U207" i="18"/>
  <c r="V207" i="18"/>
  <c r="W207" i="18"/>
  <c r="X207" i="18"/>
  <c r="Y207" i="18"/>
  <c r="Z207" i="18"/>
  <c r="AA207" i="18"/>
  <c r="AB207" i="18"/>
  <c r="AC207" i="18"/>
  <c r="AD207" i="18"/>
  <c r="AE207" i="18"/>
  <c r="AF207" i="18"/>
  <c r="AG207" i="18"/>
  <c r="AH207" i="18"/>
  <c r="AI207" i="18"/>
  <c r="AJ207" i="18"/>
  <c r="AK207" i="18"/>
  <c r="AL207" i="18"/>
  <c r="AM207" i="18"/>
  <c r="AN207" i="18"/>
  <c r="AO207" i="18"/>
  <c r="AP207" i="18"/>
  <c r="C208" i="18"/>
  <c r="D208" i="18"/>
  <c r="E208" i="18"/>
  <c r="F208" i="18"/>
  <c r="G208" i="18"/>
  <c r="H208" i="18"/>
  <c r="I208" i="18"/>
  <c r="J208" i="18"/>
  <c r="K208" i="18"/>
  <c r="L208" i="18"/>
  <c r="M208" i="18"/>
  <c r="N208" i="18"/>
  <c r="O208" i="18"/>
  <c r="P208" i="18"/>
  <c r="Q208" i="18"/>
  <c r="R208" i="18"/>
  <c r="S208" i="18"/>
  <c r="T208" i="18"/>
  <c r="U208" i="18"/>
  <c r="V208" i="18"/>
  <c r="W208" i="18"/>
  <c r="X208" i="18"/>
  <c r="Y208" i="18"/>
  <c r="Z208" i="18"/>
  <c r="AA208" i="18"/>
  <c r="AB208" i="18"/>
  <c r="AC208" i="18"/>
  <c r="AD208" i="18"/>
  <c r="AE208" i="18"/>
  <c r="AF208" i="18"/>
  <c r="AG208" i="18"/>
  <c r="AH208" i="18"/>
  <c r="AI208" i="18"/>
  <c r="AJ208" i="18"/>
  <c r="AK208" i="18"/>
  <c r="AL208" i="18"/>
  <c r="AM208" i="18"/>
  <c r="AN208" i="18"/>
  <c r="AO208" i="18"/>
  <c r="AP208" i="18"/>
  <c r="C209" i="18"/>
  <c r="D209" i="18"/>
  <c r="E209" i="18"/>
  <c r="F209" i="18"/>
  <c r="G209" i="18"/>
  <c r="H209" i="18"/>
  <c r="I209" i="18"/>
  <c r="J209" i="18"/>
  <c r="K209" i="18"/>
  <c r="L209" i="18"/>
  <c r="M209" i="18"/>
  <c r="N209" i="18"/>
  <c r="O209" i="18"/>
  <c r="P209" i="18"/>
  <c r="Q209" i="18"/>
  <c r="R209" i="18"/>
  <c r="S209" i="18"/>
  <c r="T209" i="18"/>
  <c r="U209" i="18"/>
  <c r="V209" i="18"/>
  <c r="W209" i="18"/>
  <c r="X209" i="18"/>
  <c r="Y209" i="18"/>
  <c r="Z209" i="18"/>
  <c r="AA209" i="18"/>
  <c r="AB209" i="18"/>
  <c r="AC209" i="18"/>
  <c r="AD209" i="18"/>
  <c r="AE209" i="18"/>
  <c r="AF209" i="18"/>
  <c r="AG209" i="18"/>
  <c r="AH209" i="18"/>
  <c r="AI209" i="18"/>
  <c r="AJ209" i="18"/>
  <c r="AK209" i="18"/>
  <c r="AL209" i="18"/>
  <c r="AM209" i="18"/>
  <c r="AN209" i="18"/>
  <c r="AO209" i="18"/>
  <c r="AP209" i="18"/>
  <c r="C210" i="18"/>
  <c r="D210" i="18"/>
  <c r="E210" i="18"/>
  <c r="F210" i="18"/>
  <c r="G210" i="18"/>
  <c r="H210" i="18"/>
  <c r="I210" i="18"/>
  <c r="J210" i="18"/>
  <c r="K210" i="18"/>
  <c r="L210" i="18"/>
  <c r="M210" i="18"/>
  <c r="N210" i="18"/>
  <c r="O210" i="18"/>
  <c r="P210" i="18"/>
  <c r="Q210" i="18"/>
  <c r="R210" i="18"/>
  <c r="S210" i="18"/>
  <c r="T210" i="18"/>
  <c r="U210" i="18"/>
  <c r="V210" i="18"/>
  <c r="W210" i="18"/>
  <c r="X210" i="18"/>
  <c r="Y210" i="18"/>
  <c r="Z210" i="18"/>
  <c r="AA210" i="18"/>
  <c r="AB210" i="18"/>
  <c r="AC210" i="18"/>
  <c r="AD210" i="18"/>
  <c r="AE210" i="18"/>
  <c r="AF210" i="18"/>
  <c r="AG210" i="18"/>
  <c r="AH210" i="18"/>
  <c r="AI210" i="18"/>
  <c r="AJ210" i="18"/>
  <c r="AK210" i="18"/>
  <c r="AL210" i="18"/>
  <c r="AM210" i="18"/>
  <c r="AN210" i="18"/>
  <c r="AO210" i="18"/>
  <c r="AP210" i="18"/>
  <c r="C211" i="18"/>
  <c r="D211" i="18"/>
  <c r="E211" i="18"/>
  <c r="F211" i="18"/>
  <c r="G211" i="18"/>
  <c r="H211" i="18"/>
  <c r="I211" i="18"/>
  <c r="J211" i="18"/>
  <c r="K211" i="18"/>
  <c r="L211" i="18"/>
  <c r="M211" i="18"/>
  <c r="N211" i="18"/>
  <c r="O211" i="18"/>
  <c r="P211" i="18"/>
  <c r="Q211" i="18"/>
  <c r="R211" i="18"/>
  <c r="S211" i="18"/>
  <c r="T211" i="18"/>
  <c r="U211" i="18"/>
  <c r="V211" i="18"/>
  <c r="W211" i="18"/>
  <c r="X211" i="18"/>
  <c r="Y211" i="18"/>
  <c r="Z211" i="18"/>
  <c r="AA211" i="18"/>
  <c r="AB211" i="18"/>
  <c r="AC211" i="18"/>
  <c r="AD211" i="18"/>
  <c r="AE211" i="18"/>
  <c r="AF211" i="18"/>
  <c r="AG211" i="18"/>
  <c r="AH211" i="18"/>
  <c r="AI211" i="18"/>
  <c r="AJ211" i="18"/>
  <c r="AK211" i="18"/>
  <c r="AL211" i="18"/>
  <c r="AM211" i="18"/>
  <c r="AN211" i="18"/>
  <c r="AO211" i="18"/>
  <c r="AP211" i="18"/>
  <c r="C212" i="18"/>
  <c r="D212" i="18"/>
  <c r="E212" i="18"/>
  <c r="F212" i="18"/>
  <c r="G212" i="18"/>
  <c r="H212" i="18"/>
  <c r="I212" i="18"/>
  <c r="J212" i="18"/>
  <c r="K212" i="18"/>
  <c r="L212" i="18"/>
  <c r="M212" i="18"/>
  <c r="N212" i="18"/>
  <c r="O212" i="18"/>
  <c r="P212" i="18"/>
  <c r="Q212" i="18"/>
  <c r="R212" i="18"/>
  <c r="S212" i="18"/>
  <c r="T212" i="18"/>
  <c r="U212" i="18"/>
  <c r="V212" i="18"/>
  <c r="W212" i="18"/>
  <c r="X212" i="18"/>
  <c r="Y212" i="18"/>
  <c r="Z212" i="18"/>
  <c r="AA212" i="18"/>
  <c r="AB212" i="18"/>
  <c r="AC212" i="18"/>
  <c r="AD212" i="18"/>
  <c r="AE212" i="18"/>
  <c r="AF212" i="18"/>
  <c r="AG212" i="18"/>
  <c r="AH212" i="18"/>
  <c r="AI212" i="18"/>
  <c r="AJ212" i="18"/>
  <c r="AK212" i="18"/>
  <c r="AL212" i="18"/>
  <c r="AM212" i="18"/>
  <c r="AN212" i="18"/>
  <c r="AO212" i="18"/>
  <c r="AP212" i="18"/>
  <c r="C213" i="18"/>
  <c r="D213" i="18"/>
  <c r="E213" i="18"/>
  <c r="F213" i="18"/>
  <c r="G213" i="18"/>
  <c r="H213" i="18"/>
  <c r="I213" i="18"/>
  <c r="J213" i="18"/>
  <c r="K213" i="18"/>
  <c r="L213" i="18"/>
  <c r="M213" i="18"/>
  <c r="N213" i="18"/>
  <c r="O213" i="18"/>
  <c r="P213" i="18"/>
  <c r="Q213" i="18"/>
  <c r="R213" i="18"/>
  <c r="S213" i="18"/>
  <c r="T213" i="18"/>
  <c r="U213" i="18"/>
  <c r="V213" i="18"/>
  <c r="W213" i="18"/>
  <c r="X213" i="18"/>
  <c r="Y213" i="18"/>
  <c r="Z213" i="18"/>
  <c r="AA213" i="18"/>
  <c r="AB213" i="18"/>
  <c r="AC213" i="18"/>
  <c r="AD213" i="18"/>
  <c r="AE213" i="18"/>
  <c r="AF213" i="18"/>
  <c r="AG213" i="18"/>
  <c r="AH213" i="18"/>
  <c r="AI213" i="18"/>
  <c r="AJ213" i="18"/>
  <c r="AK213" i="18"/>
  <c r="AL213" i="18"/>
  <c r="AM213" i="18"/>
  <c r="AN213" i="18"/>
  <c r="AO213" i="18"/>
  <c r="AP213" i="18"/>
  <c r="C214" i="18"/>
  <c r="D214" i="18"/>
  <c r="E214" i="18"/>
  <c r="F214" i="18"/>
  <c r="G214" i="18"/>
  <c r="H214" i="18"/>
  <c r="I214" i="18"/>
  <c r="J214" i="18"/>
  <c r="K214" i="18"/>
  <c r="L214" i="18"/>
  <c r="M214" i="18"/>
  <c r="N214" i="18"/>
  <c r="O214" i="18"/>
  <c r="P214" i="18"/>
  <c r="Q214" i="18"/>
  <c r="R214" i="18"/>
  <c r="S214" i="18"/>
  <c r="T214" i="18"/>
  <c r="U214" i="18"/>
  <c r="V214" i="18"/>
  <c r="W214" i="18"/>
  <c r="X214" i="18"/>
  <c r="Y214" i="18"/>
  <c r="Z214" i="18"/>
  <c r="AA214" i="18"/>
  <c r="AB214" i="18"/>
  <c r="AC214" i="18"/>
  <c r="AD214" i="18"/>
  <c r="AE214" i="18"/>
  <c r="AF214" i="18"/>
  <c r="AG214" i="18"/>
  <c r="AH214" i="18"/>
  <c r="AI214" i="18"/>
  <c r="AJ214" i="18"/>
  <c r="AK214" i="18"/>
  <c r="AL214" i="18"/>
  <c r="AM214" i="18"/>
  <c r="AN214" i="18"/>
  <c r="AO214" i="18"/>
  <c r="AP214" i="18"/>
  <c r="C215" i="18"/>
  <c r="D215" i="18"/>
  <c r="E215" i="18"/>
  <c r="F215" i="18"/>
  <c r="G215" i="18"/>
  <c r="H215" i="18"/>
  <c r="I215" i="18"/>
  <c r="J215" i="18"/>
  <c r="K215" i="18"/>
  <c r="L215" i="18"/>
  <c r="M215" i="18"/>
  <c r="N215" i="18"/>
  <c r="O215" i="18"/>
  <c r="P215" i="18"/>
  <c r="Q215" i="18"/>
  <c r="R215" i="18"/>
  <c r="S215" i="18"/>
  <c r="T215" i="18"/>
  <c r="U215" i="18"/>
  <c r="V215" i="18"/>
  <c r="W215" i="18"/>
  <c r="X215" i="18"/>
  <c r="Y215" i="18"/>
  <c r="Z215" i="18"/>
  <c r="AA215" i="18"/>
  <c r="AB215" i="18"/>
  <c r="AC215" i="18"/>
  <c r="AD215" i="18"/>
  <c r="AE215" i="18"/>
  <c r="AF215" i="18"/>
  <c r="AG215" i="18"/>
  <c r="AH215" i="18"/>
  <c r="AI215" i="18"/>
  <c r="AJ215" i="18"/>
  <c r="AK215" i="18"/>
  <c r="AL215" i="18"/>
  <c r="AM215" i="18"/>
  <c r="AN215" i="18"/>
  <c r="AO215" i="18"/>
  <c r="AP215" i="18"/>
  <c r="C216" i="18"/>
  <c r="D216" i="18"/>
  <c r="E216" i="18"/>
  <c r="F216" i="18"/>
  <c r="G216" i="18"/>
  <c r="H216" i="18"/>
  <c r="I216" i="18"/>
  <c r="J216" i="18"/>
  <c r="K216" i="18"/>
  <c r="L216" i="18"/>
  <c r="M216" i="18"/>
  <c r="N216" i="18"/>
  <c r="O216" i="18"/>
  <c r="P216" i="18"/>
  <c r="Q216" i="18"/>
  <c r="R216" i="18"/>
  <c r="S216" i="18"/>
  <c r="T216" i="18"/>
  <c r="U216" i="18"/>
  <c r="V216" i="18"/>
  <c r="W216" i="18"/>
  <c r="X216" i="18"/>
  <c r="Y216" i="18"/>
  <c r="Z216" i="18"/>
  <c r="AA216" i="18"/>
  <c r="AB216" i="18"/>
  <c r="AC216" i="18"/>
  <c r="AD216" i="18"/>
  <c r="AE216" i="18"/>
  <c r="AF216" i="18"/>
  <c r="AG216" i="18"/>
  <c r="AH216" i="18"/>
  <c r="AI216" i="18"/>
  <c r="AJ216" i="18"/>
  <c r="AK216" i="18"/>
  <c r="AL216" i="18"/>
  <c r="AM216" i="18"/>
  <c r="AN216" i="18"/>
  <c r="AO216" i="18"/>
  <c r="AP216" i="18"/>
  <c r="C217" i="18"/>
  <c r="D217" i="18"/>
  <c r="E217" i="18"/>
  <c r="F217" i="18"/>
  <c r="G217" i="18"/>
  <c r="H217" i="18"/>
  <c r="I217" i="18"/>
  <c r="J217" i="18"/>
  <c r="K217" i="18"/>
  <c r="L217" i="18"/>
  <c r="M217" i="18"/>
  <c r="N217" i="18"/>
  <c r="O217" i="18"/>
  <c r="P217" i="18"/>
  <c r="Q217" i="18"/>
  <c r="R217" i="18"/>
  <c r="S217" i="18"/>
  <c r="T217" i="18"/>
  <c r="U217" i="18"/>
  <c r="V217" i="18"/>
  <c r="W217" i="18"/>
  <c r="X217" i="18"/>
  <c r="Y217" i="18"/>
  <c r="Z217" i="18"/>
  <c r="AA217" i="18"/>
  <c r="AB217" i="18"/>
  <c r="AC217" i="18"/>
  <c r="AD217" i="18"/>
  <c r="AE217" i="18"/>
  <c r="AF217" i="18"/>
  <c r="AG217" i="18"/>
  <c r="AH217" i="18"/>
  <c r="AI217" i="18"/>
  <c r="AJ217" i="18"/>
  <c r="AK217" i="18"/>
  <c r="AL217" i="18"/>
  <c r="AM217" i="18"/>
  <c r="AN217" i="18"/>
  <c r="AO217" i="18"/>
  <c r="AP217" i="18"/>
  <c r="C218" i="18"/>
  <c r="D218" i="18"/>
  <c r="E218" i="18"/>
  <c r="F218" i="18"/>
  <c r="G218" i="18"/>
  <c r="H218" i="18"/>
  <c r="I218" i="18"/>
  <c r="J218" i="18"/>
  <c r="K218" i="18"/>
  <c r="L218" i="18"/>
  <c r="M218" i="18"/>
  <c r="N218" i="18"/>
  <c r="O218" i="18"/>
  <c r="P218" i="18"/>
  <c r="Q218" i="18"/>
  <c r="R218" i="18"/>
  <c r="S218" i="18"/>
  <c r="T218" i="18"/>
  <c r="U218" i="18"/>
  <c r="V218" i="18"/>
  <c r="W218" i="18"/>
  <c r="X218" i="18"/>
  <c r="Y218" i="18"/>
  <c r="Z218" i="18"/>
  <c r="AA218" i="18"/>
  <c r="AB218" i="18"/>
  <c r="AC218" i="18"/>
  <c r="AD218" i="18"/>
  <c r="AE218" i="18"/>
  <c r="AF218" i="18"/>
  <c r="AG218" i="18"/>
  <c r="AH218" i="18"/>
  <c r="AI218" i="18"/>
  <c r="AJ218" i="18"/>
  <c r="AK218" i="18"/>
  <c r="AL218" i="18"/>
  <c r="AM218" i="18"/>
  <c r="AN218" i="18"/>
  <c r="AO218" i="18"/>
  <c r="AP218" i="18"/>
  <c r="C219" i="18"/>
  <c r="D219" i="18"/>
  <c r="E219" i="18"/>
  <c r="F219" i="18"/>
  <c r="G219" i="18"/>
  <c r="H219" i="18"/>
  <c r="I219" i="18"/>
  <c r="J219" i="18"/>
  <c r="K219" i="18"/>
  <c r="L219" i="18"/>
  <c r="M219" i="18"/>
  <c r="N219" i="18"/>
  <c r="O219" i="18"/>
  <c r="P219" i="18"/>
  <c r="Q219" i="18"/>
  <c r="R219" i="18"/>
  <c r="S219" i="18"/>
  <c r="T219" i="18"/>
  <c r="U219" i="18"/>
  <c r="V219" i="18"/>
  <c r="W219" i="18"/>
  <c r="X219" i="18"/>
  <c r="Y219" i="18"/>
  <c r="Z219" i="18"/>
  <c r="AA219" i="18"/>
  <c r="AB219" i="18"/>
  <c r="AC219" i="18"/>
  <c r="AD219" i="18"/>
  <c r="AE219" i="18"/>
  <c r="AF219" i="18"/>
  <c r="AG219" i="18"/>
  <c r="AH219" i="18"/>
  <c r="AI219" i="18"/>
  <c r="AJ219" i="18"/>
  <c r="AK219" i="18"/>
  <c r="AL219" i="18"/>
  <c r="AM219" i="18"/>
  <c r="AN219" i="18"/>
  <c r="AO219" i="18"/>
  <c r="AP219" i="18"/>
  <c r="C220" i="18"/>
  <c r="D220" i="18"/>
  <c r="E220" i="18"/>
  <c r="F220" i="18"/>
  <c r="G220" i="18"/>
  <c r="H220" i="18"/>
  <c r="I220" i="18"/>
  <c r="J220" i="18"/>
  <c r="K220" i="18"/>
  <c r="L220" i="18"/>
  <c r="M220" i="18"/>
  <c r="N220" i="18"/>
  <c r="O220" i="18"/>
  <c r="P220" i="18"/>
  <c r="Q220" i="18"/>
  <c r="R220" i="18"/>
  <c r="S220" i="18"/>
  <c r="T220" i="18"/>
  <c r="U220" i="18"/>
  <c r="V220" i="18"/>
  <c r="W220" i="18"/>
  <c r="X220" i="18"/>
  <c r="Y220" i="18"/>
  <c r="Z220" i="18"/>
  <c r="AA220" i="18"/>
  <c r="AB220" i="18"/>
  <c r="AC220" i="18"/>
  <c r="AD220" i="18"/>
  <c r="AE220" i="18"/>
  <c r="AF220" i="18"/>
  <c r="AG220" i="18"/>
  <c r="AH220" i="18"/>
  <c r="AI220" i="18"/>
  <c r="AJ220" i="18"/>
  <c r="AK220" i="18"/>
  <c r="AL220" i="18"/>
  <c r="AM220" i="18"/>
  <c r="AN220" i="18"/>
  <c r="AO220" i="18"/>
  <c r="AP220" i="18"/>
  <c r="C221" i="18"/>
  <c r="D221" i="18"/>
  <c r="E221" i="18"/>
  <c r="F221" i="18"/>
  <c r="G221" i="18"/>
  <c r="H221" i="18"/>
  <c r="I221" i="18"/>
  <c r="J221" i="18"/>
  <c r="K221" i="18"/>
  <c r="L221" i="18"/>
  <c r="M221" i="18"/>
  <c r="N221" i="18"/>
  <c r="O221" i="18"/>
  <c r="P221" i="18"/>
  <c r="Q221" i="18"/>
  <c r="R221" i="18"/>
  <c r="S221" i="18"/>
  <c r="T221" i="18"/>
  <c r="U221" i="18"/>
  <c r="V221" i="18"/>
  <c r="W221" i="18"/>
  <c r="X221" i="18"/>
  <c r="Y221" i="18"/>
  <c r="Z221" i="18"/>
  <c r="AA221" i="18"/>
  <c r="AB221" i="18"/>
  <c r="AC221" i="18"/>
  <c r="AD221" i="18"/>
  <c r="AE221" i="18"/>
  <c r="AF221" i="18"/>
  <c r="AG221" i="18"/>
  <c r="AH221" i="18"/>
  <c r="AI221" i="18"/>
  <c r="AJ221" i="18"/>
  <c r="AK221" i="18"/>
  <c r="AL221" i="18"/>
  <c r="AM221" i="18"/>
  <c r="AN221" i="18"/>
  <c r="AO221" i="18"/>
  <c r="AP221" i="18"/>
  <c r="C222" i="18"/>
  <c r="D222" i="18"/>
  <c r="E222" i="18"/>
  <c r="F222" i="18"/>
  <c r="G222" i="18"/>
  <c r="H222" i="18"/>
  <c r="I222" i="18"/>
  <c r="J222" i="18"/>
  <c r="K222" i="18"/>
  <c r="L222" i="18"/>
  <c r="M222" i="18"/>
  <c r="N222" i="18"/>
  <c r="O222" i="18"/>
  <c r="P222" i="18"/>
  <c r="Q222" i="18"/>
  <c r="R222" i="18"/>
  <c r="S222" i="18"/>
  <c r="T222" i="18"/>
  <c r="U222" i="18"/>
  <c r="V222" i="18"/>
  <c r="W222" i="18"/>
  <c r="X222" i="18"/>
  <c r="Y222" i="18"/>
  <c r="Z222" i="18"/>
  <c r="AA222" i="18"/>
  <c r="AB222" i="18"/>
  <c r="AC222" i="18"/>
  <c r="AD222" i="18"/>
  <c r="AE222" i="18"/>
  <c r="AF222" i="18"/>
  <c r="AG222" i="18"/>
  <c r="AH222" i="18"/>
  <c r="AI222" i="18"/>
  <c r="AJ222" i="18"/>
  <c r="AK222" i="18"/>
  <c r="AL222" i="18"/>
  <c r="AM222" i="18"/>
  <c r="AN222" i="18"/>
  <c r="AO222" i="18"/>
  <c r="AP222" i="18"/>
  <c r="C223" i="18"/>
  <c r="D223" i="18"/>
  <c r="E223" i="18"/>
  <c r="F223" i="18"/>
  <c r="G223" i="18"/>
  <c r="H223" i="18"/>
  <c r="I223" i="18"/>
  <c r="J223" i="18"/>
  <c r="K223" i="18"/>
  <c r="L223" i="18"/>
  <c r="M223" i="18"/>
  <c r="N223" i="18"/>
  <c r="O223" i="18"/>
  <c r="P223" i="18"/>
  <c r="Q223" i="18"/>
  <c r="R223" i="18"/>
  <c r="S223" i="18"/>
  <c r="T223" i="18"/>
  <c r="U223" i="18"/>
  <c r="V223" i="18"/>
  <c r="W223" i="18"/>
  <c r="X223" i="18"/>
  <c r="Y223" i="18"/>
  <c r="Z223" i="18"/>
  <c r="AA223" i="18"/>
  <c r="AB223" i="18"/>
  <c r="AC223" i="18"/>
  <c r="AD223" i="18"/>
  <c r="AE223" i="18"/>
  <c r="AF223" i="18"/>
  <c r="AG223" i="18"/>
  <c r="AH223" i="18"/>
  <c r="AI223" i="18"/>
  <c r="AJ223" i="18"/>
  <c r="AK223" i="18"/>
  <c r="AL223" i="18"/>
  <c r="AM223" i="18"/>
  <c r="AN223" i="18"/>
  <c r="AO223" i="18"/>
  <c r="AP223" i="18"/>
  <c r="C224" i="18"/>
  <c r="D224" i="18"/>
  <c r="E224" i="18"/>
  <c r="F224" i="18"/>
  <c r="G224" i="18"/>
  <c r="H224" i="18"/>
  <c r="I224" i="18"/>
  <c r="J224" i="18"/>
  <c r="K224" i="18"/>
  <c r="L224" i="18"/>
  <c r="M224" i="18"/>
  <c r="N224" i="18"/>
  <c r="O224" i="18"/>
  <c r="P224" i="18"/>
  <c r="Q224" i="18"/>
  <c r="R224" i="18"/>
  <c r="S224" i="18"/>
  <c r="T224" i="18"/>
  <c r="U224" i="18"/>
  <c r="V224" i="18"/>
  <c r="W224" i="18"/>
  <c r="X224" i="18"/>
  <c r="Y224" i="18"/>
  <c r="Z224" i="18"/>
  <c r="AA224" i="18"/>
  <c r="AB224" i="18"/>
  <c r="AC224" i="18"/>
  <c r="AD224" i="18"/>
  <c r="AE224" i="18"/>
  <c r="AF224" i="18"/>
  <c r="AG224" i="18"/>
  <c r="AH224" i="18"/>
  <c r="AI224" i="18"/>
  <c r="AJ224" i="18"/>
  <c r="AK224" i="18"/>
  <c r="AL224" i="18"/>
  <c r="AM224" i="18"/>
  <c r="AN224" i="18"/>
  <c r="AO224" i="18"/>
  <c r="AP224" i="18"/>
  <c r="C225" i="18"/>
  <c r="D225" i="18"/>
  <c r="E225" i="18"/>
  <c r="F225" i="18"/>
  <c r="G225" i="18"/>
  <c r="H225" i="18"/>
  <c r="I225" i="18"/>
  <c r="J225" i="18"/>
  <c r="K225" i="18"/>
  <c r="L225" i="18"/>
  <c r="M225" i="18"/>
  <c r="N225" i="18"/>
  <c r="O225" i="18"/>
  <c r="P225" i="18"/>
  <c r="Q225" i="18"/>
  <c r="R225" i="18"/>
  <c r="S225" i="18"/>
  <c r="T225" i="18"/>
  <c r="U225" i="18"/>
  <c r="V225" i="18"/>
  <c r="W225" i="18"/>
  <c r="X225" i="18"/>
  <c r="Y225" i="18"/>
  <c r="Z225" i="18"/>
  <c r="AA225" i="18"/>
  <c r="AB225" i="18"/>
  <c r="AC225" i="18"/>
  <c r="AD225" i="18"/>
  <c r="AE225" i="18"/>
  <c r="AF225" i="18"/>
  <c r="AG225" i="18"/>
  <c r="AH225" i="18"/>
  <c r="AI225" i="18"/>
  <c r="AJ225" i="18"/>
  <c r="AK225" i="18"/>
  <c r="AL225" i="18"/>
  <c r="AM225" i="18"/>
  <c r="AN225" i="18"/>
  <c r="AO225" i="18"/>
  <c r="AP225" i="18"/>
  <c r="C226" i="18"/>
  <c r="D226" i="18"/>
  <c r="E226" i="18"/>
  <c r="F226" i="18"/>
  <c r="G226" i="18"/>
  <c r="H226" i="18"/>
  <c r="I226" i="18"/>
  <c r="J226" i="18"/>
  <c r="K226" i="18"/>
  <c r="L226" i="18"/>
  <c r="M226" i="18"/>
  <c r="N226" i="18"/>
  <c r="O226" i="18"/>
  <c r="P226" i="18"/>
  <c r="Q226" i="18"/>
  <c r="R226" i="18"/>
  <c r="S226" i="18"/>
  <c r="T226" i="18"/>
  <c r="U226" i="18"/>
  <c r="V226" i="18"/>
  <c r="W226" i="18"/>
  <c r="X226" i="18"/>
  <c r="Y226" i="18"/>
  <c r="Z226" i="18"/>
  <c r="AA226" i="18"/>
  <c r="AB226" i="18"/>
  <c r="AC226" i="18"/>
  <c r="AD226" i="18"/>
  <c r="AE226" i="18"/>
  <c r="AF226" i="18"/>
  <c r="AG226" i="18"/>
  <c r="AH226" i="18"/>
  <c r="AI226" i="18"/>
  <c r="AJ226" i="18"/>
  <c r="AK226" i="18"/>
  <c r="AL226" i="18"/>
  <c r="AM226" i="18"/>
  <c r="AN226" i="18"/>
  <c r="AO226" i="18"/>
  <c r="AP226" i="18"/>
  <c r="C227" i="18"/>
  <c r="D227" i="18"/>
  <c r="E227" i="18"/>
  <c r="F227" i="18"/>
  <c r="G227" i="18"/>
  <c r="H227" i="18"/>
  <c r="I227" i="18"/>
  <c r="J227" i="18"/>
  <c r="K227" i="18"/>
  <c r="L227" i="18"/>
  <c r="M227" i="18"/>
  <c r="N227" i="18"/>
  <c r="O227" i="18"/>
  <c r="P227" i="18"/>
  <c r="Q227" i="18"/>
  <c r="R227" i="18"/>
  <c r="S227" i="18"/>
  <c r="T227" i="18"/>
  <c r="U227" i="18"/>
  <c r="V227" i="18"/>
  <c r="W227" i="18"/>
  <c r="X227" i="18"/>
  <c r="Y227" i="18"/>
  <c r="Z227" i="18"/>
  <c r="AA227" i="18"/>
  <c r="AB227" i="18"/>
  <c r="AC227" i="18"/>
  <c r="AD227" i="18"/>
  <c r="AE227" i="18"/>
  <c r="AF227" i="18"/>
  <c r="AG227" i="18"/>
  <c r="AH227" i="18"/>
  <c r="AI227" i="18"/>
  <c r="AJ227" i="18"/>
  <c r="AK227" i="18"/>
  <c r="AL227" i="18"/>
  <c r="AM227" i="18"/>
  <c r="AN227" i="18"/>
  <c r="AO227" i="18"/>
  <c r="AP227" i="18"/>
  <c r="C228" i="18"/>
  <c r="D228" i="18"/>
  <c r="E228" i="18"/>
  <c r="F228" i="18"/>
  <c r="G228" i="18"/>
  <c r="H228" i="18"/>
  <c r="I228" i="18"/>
  <c r="J228" i="18"/>
  <c r="K228" i="18"/>
  <c r="L228" i="18"/>
  <c r="M228" i="18"/>
  <c r="N228" i="18"/>
  <c r="O228" i="18"/>
  <c r="P228" i="18"/>
  <c r="Q228" i="18"/>
  <c r="R228" i="18"/>
  <c r="S228" i="18"/>
  <c r="T228" i="18"/>
  <c r="U228" i="18"/>
  <c r="V228" i="18"/>
  <c r="W228" i="18"/>
  <c r="X228" i="18"/>
  <c r="Y228" i="18"/>
  <c r="Z228" i="18"/>
  <c r="AA228" i="18"/>
  <c r="AB228" i="18"/>
  <c r="AC228" i="18"/>
  <c r="AD228" i="18"/>
  <c r="AE228" i="18"/>
  <c r="AF228" i="18"/>
  <c r="AG228" i="18"/>
  <c r="AH228" i="18"/>
  <c r="AI228" i="18"/>
  <c r="AJ228" i="18"/>
  <c r="AK228" i="18"/>
  <c r="AL228" i="18"/>
  <c r="AM228" i="18"/>
  <c r="AN228" i="18"/>
  <c r="AO228" i="18"/>
  <c r="AP228" i="18"/>
  <c r="C229" i="18"/>
  <c r="D229" i="18"/>
  <c r="E229" i="18"/>
  <c r="F229" i="18"/>
  <c r="G229" i="18"/>
  <c r="H229" i="18"/>
  <c r="I229" i="18"/>
  <c r="J229" i="18"/>
  <c r="K229" i="18"/>
  <c r="L229" i="18"/>
  <c r="M229" i="18"/>
  <c r="N229" i="18"/>
  <c r="O229" i="18"/>
  <c r="P229" i="18"/>
  <c r="Q229" i="18"/>
  <c r="R229" i="18"/>
  <c r="S229" i="18"/>
  <c r="T229" i="18"/>
  <c r="U229" i="18"/>
  <c r="V229" i="18"/>
  <c r="W229" i="18"/>
  <c r="X229" i="18"/>
  <c r="Y229" i="18"/>
  <c r="Z229" i="18"/>
  <c r="AA229" i="18"/>
  <c r="AB229" i="18"/>
  <c r="AC229" i="18"/>
  <c r="AD229" i="18"/>
  <c r="AE229" i="18"/>
  <c r="AF229" i="18"/>
  <c r="AG229" i="18"/>
  <c r="AH229" i="18"/>
  <c r="AI229" i="18"/>
  <c r="AJ229" i="18"/>
  <c r="AK229" i="18"/>
  <c r="AL229" i="18"/>
  <c r="AM229" i="18"/>
  <c r="AN229" i="18"/>
  <c r="AO229" i="18"/>
  <c r="AP229" i="18"/>
  <c r="C230" i="18"/>
  <c r="D230" i="18"/>
  <c r="E230" i="18"/>
  <c r="F230" i="18"/>
  <c r="G230" i="18"/>
  <c r="H230" i="18"/>
  <c r="I230" i="18"/>
  <c r="J230" i="18"/>
  <c r="K230" i="18"/>
  <c r="L230" i="18"/>
  <c r="M230" i="18"/>
  <c r="N230" i="18"/>
  <c r="O230" i="18"/>
  <c r="P230" i="18"/>
  <c r="Q230" i="18"/>
  <c r="R230" i="18"/>
  <c r="S230" i="18"/>
  <c r="T230" i="18"/>
  <c r="U230" i="18"/>
  <c r="V230" i="18"/>
  <c r="W230" i="18"/>
  <c r="X230" i="18"/>
  <c r="Y230" i="18"/>
  <c r="Z230" i="18"/>
  <c r="AA230" i="18"/>
  <c r="AB230" i="18"/>
  <c r="AC230" i="18"/>
  <c r="AD230" i="18"/>
  <c r="AE230" i="18"/>
  <c r="AF230" i="18"/>
  <c r="AG230" i="18"/>
  <c r="AH230" i="18"/>
  <c r="AI230" i="18"/>
  <c r="AJ230" i="18"/>
  <c r="AK230" i="18"/>
  <c r="AL230" i="18"/>
  <c r="AM230" i="18"/>
  <c r="AN230" i="18"/>
  <c r="AO230" i="18"/>
  <c r="AP230" i="18"/>
  <c r="C231" i="18"/>
  <c r="D231" i="18"/>
  <c r="E231" i="18"/>
  <c r="F231" i="18"/>
  <c r="G231" i="18"/>
  <c r="H231" i="18"/>
  <c r="I231" i="18"/>
  <c r="J231" i="18"/>
  <c r="K231" i="18"/>
  <c r="L231" i="18"/>
  <c r="M231" i="18"/>
  <c r="N231" i="18"/>
  <c r="O231" i="18"/>
  <c r="P231" i="18"/>
  <c r="Q231" i="18"/>
  <c r="R231" i="18"/>
  <c r="S231" i="18"/>
  <c r="T231" i="18"/>
  <c r="U231" i="18"/>
  <c r="V231" i="18"/>
  <c r="W231" i="18"/>
  <c r="X231" i="18"/>
  <c r="Y231" i="18"/>
  <c r="Z231" i="18"/>
  <c r="AA231" i="18"/>
  <c r="AB231" i="18"/>
  <c r="AC231" i="18"/>
  <c r="AD231" i="18"/>
  <c r="AE231" i="18"/>
  <c r="AF231" i="18"/>
  <c r="AG231" i="18"/>
  <c r="AH231" i="18"/>
  <c r="AI231" i="18"/>
  <c r="AJ231" i="18"/>
  <c r="AK231" i="18"/>
  <c r="AL231" i="18"/>
  <c r="AM231" i="18"/>
  <c r="AN231" i="18"/>
  <c r="AO231" i="18"/>
  <c r="AP231" i="18"/>
  <c r="C232" i="18"/>
  <c r="D232" i="18"/>
  <c r="E232" i="18"/>
  <c r="F232" i="18"/>
  <c r="G232" i="18"/>
  <c r="H232" i="18"/>
  <c r="I232" i="18"/>
  <c r="J232" i="18"/>
  <c r="K232" i="18"/>
  <c r="L232" i="18"/>
  <c r="M232" i="18"/>
  <c r="N232" i="18"/>
  <c r="O232" i="18"/>
  <c r="P232" i="18"/>
  <c r="Q232" i="18"/>
  <c r="R232" i="18"/>
  <c r="S232" i="18"/>
  <c r="T232" i="18"/>
  <c r="U232" i="18"/>
  <c r="V232" i="18"/>
  <c r="W232" i="18"/>
  <c r="X232" i="18"/>
  <c r="Y232" i="18"/>
  <c r="Z232" i="18"/>
  <c r="AA232" i="18"/>
  <c r="AB232" i="18"/>
  <c r="AC232" i="18"/>
  <c r="AD232" i="18"/>
  <c r="AE232" i="18"/>
  <c r="AF232" i="18"/>
  <c r="AG232" i="18"/>
  <c r="AH232" i="18"/>
  <c r="AI232" i="18"/>
  <c r="AJ232" i="18"/>
  <c r="AK232" i="18"/>
  <c r="AL232" i="18"/>
  <c r="AM232" i="18"/>
  <c r="AN232" i="18"/>
  <c r="AO232" i="18"/>
  <c r="AP232" i="18"/>
  <c r="C233" i="18"/>
  <c r="D233" i="18"/>
  <c r="E233" i="18"/>
  <c r="F233" i="18"/>
  <c r="G233" i="18"/>
  <c r="H233" i="18"/>
  <c r="I233" i="18"/>
  <c r="J233" i="18"/>
  <c r="K233" i="18"/>
  <c r="L233" i="18"/>
  <c r="M233" i="18"/>
  <c r="N233" i="18"/>
  <c r="O233" i="18"/>
  <c r="P233" i="18"/>
  <c r="Q233" i="18"/>
  <c r="R233" i="18"/>
  <c r="S233" i="18"/>
  <c r="T233" i="18"/>
  <c r="U233" i="18"/>
  <c r="V233" i="18"/>
  <c r="W233" i="18"/>
  <c r="X233" i="18"/>
  <c r="Y233" i="18"/>
  <c r="Z233" i="18"/>
  <c r="AA233" i="18"/>
  <c r="AB233" i="18"/>
  <c r="AC233" i="18"/>
  <c r="AD233" i="18"/>
  <c r="AE233" i="18"/>
  <c r="AF233" i="18"/>
  <c r="AG233" i="18"/>
  <c r="AH233" i="18"/>
  <c r="AI233" i="18"/>
  <c r="AJ233" i="18"/>
  <c r="AK233" i="18"/>
  <c r="AL233" i="18"/>
  <c r="AM233" i="18"/>
  <c r="AN233" i="18"/>
  <c r="AO233" i="18"/>
  <c r="AP233" i="18"/>
  <c r="C234" i="18"/>
  <c r="D234" i="18"/>
  <c r="E234" i="18"/>
  <c r="F234" i="18"/>
  <c r="G234" i="18"/>
  <c r="H234" i="18"/>
  <c r="I234" i="18"/>
  <c r="J234" i="18"/>
  <c r="K234" i="18"/>
  <c r="L234" i="18"/>
  <c r="M234" i="18"/>
  <c r="N234" i="18"/>
  <c r="O234" i="18"/>
  <c r="P234" i="18"/>
  <c r="Q234" i="18"/>
  <c r="R234" i="18"/>
  <c r="S234" i="18"/>
  <c r="T234" i="18"/>
  <c r="U234" i="18"/>
  <c r="V234" i="18"/>
  <c r="W234" i="18"/>
  <c r="X234" i="18"/>
  <c r="Y234" i="18"/>
  <c r="Z234" i="18"/>
  <c r="AA234" i="18"/>
  <c r="AB234" i="18"/>
  <c r="AC234" i="18"/>
  <c r="AD234" i="18"/>
  <c r="AE234" i="18"/>
  <c r="AF234" i="18"/>
  <c r="AG234" i="18"/>
  <c r="AH234" i="18"/>
  <c r="AI234" i="18"/>
  <c r="AJ234" i="18"/>
  <c r="AK234" i="18"/>
  <c r="AL234" i="18"/>
  <c r="AM234" i="18"/>
  <c r="AN234" i="18"/>
  <c r="AO234" i="18"/>
  <c r="AP234" i="18"/>
  <c r="C235" i="18"/>
  <c r="D235" i="18"/>
  <c r="E235" i="18"/>
  <c r="F235" i="18"/>
  <c r="G235" i="18"/>
  <c r="H235" i="18"/>
  <c r="I235" i="18"/>
  <c r="J235" i="18"/>
  <c r="K235" i="18"/>
  <c r="L235" i="18"/>
  <c r="M235" i="18"/>
  <c r="N235" i="18"/>
  <c r="O235" i="18"/>
  <c r="P235" i="18"/>
  <c r="Q235" i="18"/>
  <c r="R235" i="18"/>
  <c r="S235" i="18"/>
  <c r="T235" i="18"/>
  <c r="U235" i="18"/>
  <c r="V235" i="18"/>
  <c r="W235" i="18"/>
  <c r="X235" i="18"/>
  <c r="Y235" i="18"/>
  <c r="Z235" i="18"/>
  <c r="AA235" i="18"/>
  <c r="AB235" i="18"/>
  <c r="AC235" i="18"/>
  <c r="AD235" i="18"/>
  <c r="AE235" i="18"/>
  <c r="AF235" i="18"/>
  <c r="AG235" i="18"/>
  <c r="AH235" i="18"/>
  <c r="AI235" i="18"/>
  <c r="AJ235" i="18"/>
  <c r="AK235" i="18"/>
  <c r="AL235" i="18"/>
  <c r="AM235" i="18"/>
  <c r="AN235" i="18"/>
  <c r="AO235" i="18"/>
  <c r="AP235" i="18"/>
  <c r="C236" i="18"/>
  <c r="D236" i="18"/>
  <c r="E236" i="18"/>
  <c r="F236" i="18"/>
  <c r="G236" i="18"/>
  <c r="H236" i="18"/>
  <c r="I236" i="18"/>
  <c r="J236" i="18"/>
  <c r="K236" i="18"/>
  <c r="L236" i="18"/>
  <c r="M236" i="18"/>
  <c r="N236" i="18"/>
  <c r="O236" i="18"/>
  <c r="P236" i="18"/>
  <c r="Q236" i="18"/>
  <c r="R236" i="18"/>
  <c r="S236" i="18"/>
  <c r="T236" i="18"/>
  <c r="U236" i="18"/>
  <c r="V236" i="18"/>
  <c r="W236" i="18"/>
  <c r="X236" i="18"/>
  <c r="Y236" i="18"/>
  <c r="Z236" i="18"/>
  <c r="AA236" i="18"/>
  <c r="AB236" i="18"/>
  <c r="AC236" i="18"/>
  <c r="AD236" i="18"/>
  <c r="AE236" i="18"/>
  <c r="AF236" i="18"/>
  <c r="AG236" i="18"/>
  <c r="AH236" i="18"/>
  <c r="AI236" i="18"/>
  <c r="AJ236" i="18"/>
  <c r="AK236" i="18"/>
  <c r="AL236" i="18"/>
  <c r="AM236" i="18"/>
  <c r="AN236" i="18"/>
  <c r="AO236" i="18"/>
  <c r="AP236" i="18"/>
  <c r="C237" i="18"/>
  <c r="D237" i="18"/>
  <c r="E237" i="18"/>
  <c r="F237" i="18"/>
  <c r="G237" i="18"/>
  <c r="H237" i="18"/>
  <c r="I237" i="18"/>
  <c r="J237" i="18"/>
  <c r="K237" i="18"/>
  <c r="L237" i="18"/>
  <c r="M237" i="18"/>
  <c r="N237" i="18"/>
  <c r="O237" i="18"/>
  <c r="P237" i="18"/>
  <c r="Q237" i="18"/>
  <c r="R237" i="18"/>
  <c r="S237" i="18"/>
  <c r="T237" i="18"/>
  <c r="U237" i="18"/>
  <c r="V237" i="18"/>
  <c r="W237" i="18"/>
  <c r="X237" i="18"/>
  <c r="Y237" i="18"/>
  <c r="Z237" i="18"/>
  <c r="AA237" i="18"/>
  <c r="AB237" i="18"/>
  <c r="AC237" i="18"/>
  <c r="AD237" i="18"/>
  <c r="AE237" i="18"/>
  <c r="AF237" i="18"/>
  <c r="AG237" i="18"/>
  <c r="AH237" i="18"/>
  <c r="AI237" i="18"/>
  <c r="AJ237" i="18"/>
  <c r="AK237" i="18"/>
  <c r="AL237" i="18"/>
  <c r="AM237" i="18"/>
  <c r="AN237" i="18"/>
  <c r="AO237" i="18"/>
  <c r="AP237" i="18"/>
  <c r="C238" i="18"/>
  <c r="D238" i="18"/>
  <c r="E238" i="18"/>
  <c r="F238" i="18"/>
  <c r="G238" i="18"/>
  <c r="H238" i="18"/>
  <c r="I238" i="18"/>
  <c r="J238" i="18"/>
  <c r="K238" i="18"/>
  <c r="L238" i="18"/>
  <c r="M238" i="18"/>
  <c r="N238" i="18"/>
  <c r="O238" i="18"/>
  <c r="P238" i="18"/>
  <c r="Q238" i="18"/>
  <c r="R238" i="18"/>
  <c r="S238" i="18"/>
  <c r="T238" i="18"/>
  <c r="U238" i="18"/>
  <c r="V238" i="18"/>
  <c r="W238" i="18"/>
  <c r="X238" i="18"/>
  <c r="Y238" i="18"/>
  <c r="Z238" i="18"/>
  <c r="AA238" i="18"/>
  <c r="AB238" i="18"/>
  <c r="AC238" i="18"/>
  <c r="AD238" i="18"/>
  <c r="AE238" i="18"/>
  <c r="AF238" i="18"/>
  <c r="AG238" i="18"/>
  <c r="AH238" i="18"/>
  <c r="AI238" i="18"/>
  <c r="AJ238" i="18"/>
  <c r="AK238" i="18"/>
  <c r="AL238" i="18"/>
  <c r="AM238" i="18"/>
  <c r="AN238" i="18"/>
  <c r="AO238" i="18"/>
  <c r="AP238" i="18"/>
  <c r="C239" i="18"/>
  <c r="D239" i="18"/>
  <c r="E239" i="18"/>
  <c r="F239" i="18"/>
  <c r="G239" i="18"/>
  <c r="H239" i="18"/>
  <c r="I239" i="18"/>
  <c r="J239" i="18"/>
  <c r="K239" i="18"/>
  <c r="L239" i="18"/>
  <c r="M239" i="18"/>
  <c r="N239" i="18"/>
  <c r="O239" i="18"/>
  <c r="P239" i="18"/>
  <c r="Q239" i="18"/>
  <c r="R239" i="18"/>
  <c r="S239" i="18"/>
  <c r="T239" i="18"/>
  <c r="U239" i="18"/>
  <c r="V239" i="18"/>
  <c r="W239" i="18"/>
  <c r="X239" i="18"/>
  <c r="Y239" i="18"/>
  <c r="Z239" i="18"/>
  <c r="AA239" i="18"/>
  <c r="AB239" i="18"/>
  <c r="AC239" i="18"/>
  <c r="AD239" i="18"/>
  <c r="AE239" i="18"/>
  <c r="AF239" i="18"/>
  <c r="AG239" i="18"/>
  <c r="AH239" i="18"/>
  <c r="AI239" i="18"/>
  <c r="AJ239" i="18"/>
  <c r="AK239" i="18"/>
  <c r="AL239" i="18"/>
  <c r="AM239" i="18"/>
  <c r="AN239" i="18"/>
  <c r="AO239" i="18"/>
  <c r="AP239" i="18"/>
  <c r="C240" i="18"/>
  <c r="D240" i="18"/>
  <c r="E240" i="18"/>
  <c r="F240" i="18"/>
  <c r="G240" i="18"/>
  <c r="H240" i="18"/>
  <c r="I240" i="18"/>
  <c r="J240" i="18"/>
  <c r="K240" i="18"/>
  <c r="L240" i="18"/>
  <c r="M240" i="18"/>
  <c r="N240" i="18"/>
  <c r="O240" i="18"/>
  <c r="P240" i="18"/>
  <c r="Q240" i="18"/>
  <c r="R240" i="18"/>
  <c r="S240" i="18"/>
  <c r="T240" i="18"/>
  <c r="U240" i="18"/>
  <c r="V240" i="18"/>
  <c r="W240" i="18"/>
  <c r="X240" i="18"/>
  <c r="Y240" i="18"/>
  <c r="Z240" i="18"/>
  <c r="AA240" i="18"/>
  <c r="AB240" i="18"/>
  <c r="AC240" i="18"/>
  <c r="AD240" i="18"/>
  <c r="AE240" i="18"/>
  <c r="AF240" i="18"/>
  <c r="AG240" i="18"/>
  <c r="AH240" i="18"/>
  <c r="AI240" i="18"/>
  <c r="AJ240" i="18"/>
  <c r="AK240" i="18"/>
  <c r="AL240" i="18"/>
  <c r="AM240" i="18"/>
  <c r="AN240" i="18"/>
  <c r="AO240" i="18"/>
  <c r="AP240" i="18"/>
  <c r="C241" i="18"/>
  <c r="D241" i="18"/>
  <c r="E241" i="18"/>
  <c r="F241" i="18"/>
  <c r="G241" i="18"/>
  <c r="H241" i="18"/>
  <c r="I241" i="18"/>
  <c r="J241" i="18"/>
  <c r="K241" i="18"/>
  <c r="L241" i="18"/>
  <c r="M241" i="18"/>
  <c r="N241" i="18"/>
  <c r="O241" i="18"/>
  <c r="P241" i="18"/>
  <c r="Q241" i="18"/>
  <c r="R241" i="18"/>
  <c r="S241" i="18"/>
  <c r="T241" i="18"/>
  <c r="U241" i="18"/>
  <c r="V241" i="18"/>
  <c r="W241" i="18"/>
  <c r="X241" i="18"/>
  <c r="Y241" i="18"/>
  <c r="Z241" i="18"/>
  <c r="AA241" i="18"/>
  <c r="AB241" i="18"/>
  <c r="AC241" i="18"/>
  <c r="AD241" i="18"/>
  <c r="AE241" i="18"/>
  <c r="AF241" i="18"/>
  <c r="AG241" i="18"/>
  <c r="AH241" i="18"/>
  <c r="AI241" i="18"/>
  <c r="AJ241" i="18"/>
  <c r="AK241" i="18"/>
  <c r="AL241" i="18"/>
  <c r="AM241" i="18"/>
  <c r="AN241" i="18"/>
  <c r="AO241" i="18"/>
  <c r="AP241" i="18"/>
  <c r="C242" i="18"/>
  <c r="D242" i="18"/>
  <c r="E242" i="18"/>
  <c r="F242" i="18"/>
  <c r="G242" i="18"/>
  <c r="H242" i="18"/>
  <c r="I242" i="18"/>
  <c r="J242" i="18"/>
  <c r="K242" i="18"/>
  <c r="L242" i="18"/>
  <c r="M242" i="18"/>
  <c r="N242" i="18"/>
  <c r="O242" i="18"/>
  <c r="P242" i="18"/>
  <c r="Q242" i="18"/>
  <c r="R242" i="18"/>
  <c r="S242" i="18"/>
  <c r="T242" i="18"/>
  <c r="U242" i="18"/>
  <c r="V242" i="18"/>
  <c r="W242" i="18"/>
  <c r="X242" i="18"/>
  <c r="Y242" i="18"/>
  <c r="Z242" i="18"/>
  <c r="AA242" i="18"/>
  <c r="AB242" i="18"/>
  <c r="AC242" i="18"/>
  <c r="AD242" i="18"/>
  <c r="AE242" i="18"/>
  <c r="AF242" i="18"/>
  <c r="AG242" i="18"/>
  <c r="AH242" i="18"/>
  <c r="AI242" i="18"/>
  <c r="AJ242" i="18"/>
  <c r="AK242" i="18"/>
  <c r="AL242" i="18"/>
  <c r="AM242" i="18"/>
  <c r="AN242" i="18"/>
  <c r="AO242" i="18"/>
  <c r="AP242" i="18"/>
  <c r="C243" i="18"/>
  <c r="D243" i="18"/>
  <c r="E243" i="18"/>
  <c r="F243" i="18"/>
  <c r="G243" i="18"/>
  <c r="H243" i="18"/>
  <c r="I243" i="18"/>
  <c r="J243" i="18"/>
  <c r="K243" i="18"/>
  <c r="L243" i="18"/>
  <c r="M243" i="18"/>
  <c r="N243" i="18"/>
  <c r="O243" i="18"/>
  <c r="P243" i="18"/>
  <c r="Q243" i="18"/>
  <c r="R243" i="18"/>
  <c r="S243" i="18"/>
  <c r="T243" i="18"/>
  <c r="U243" i="18"/>
  <c r="V243" i="18"/>
  <c r="W243" i="18"/>
  <c r="X243" i="18"/>
  <c r="Y243" i="18"/>
  <c r="Z243" i="18"/>
  <c r="AA243" i="18"/>
  <c r="AB243" i="18"/>
  <c r="AC243" i="18"/>
  <c r="AD243" i="18"/>
  <c r="AE243" i="18"/>
  <c r="AF243" i="18"/>
  <c r="AG243" i="18"/>
  <c r="AH243" i="18"/>
  <c r="AI243" i="18"/>
  <c r="AJ243" i="18"/>
  <c r="AK243" i="18"/>
  <c r="AL243" i="18"/>
  <c r="AM243" i="18"/>
  <c r="AN243" i="18"/>
  <c r="AO243" i="18"/>
  <c r="AP243" i="18"/>
  <c r="C244" i="18"/>
  <c r="D244" i="18"/>
  <c r="E244" i="18"/>
  <c r="F244" i="18"/>
  <c r="G244" i="18"/>
  <c r="H244" i="18"/>
  <c r="I244" i="18"/>
  <c r="J244" i="18"/>
  <c r="K244" i="18"/>
  <c r="L244" i="18"/>
  <c r="M244" i="18"/>
  <c r="N244" i="18"/>
  <c r="O244" i="18"/>
  <c r="P244" i="18"/>
  <c r="Q244" i="18"/>
  <c r="R244" i="18"/>
  <c r="S244" i="18"/>
  <c r="T244" i="18"/>
  <c r="U244" i="18"/>
  <c r="V244" i="18"/>
  <c r="W244" i="18"/>
  <c r="X244" i="18"/>
  <c r="Y244" i="18"/>
  <c r="Z244" i="18"/>
  <c r="AA244" i="18"/>
  <c r="AB244" i="18"/>
  <c r="AC244" i="18"/>
  <c r="AD244" i="18"/>
  <c r="AE244" i="18"/>
  <c r="AF244" i="18"/>
  <c r="AG244" i="18"/>
  <c r="AH244" i="18"/>
  <c r="AI244" i="18"/>
  <c r="AJ244" i="18"/>
  <c r="AK244" i="18"/>
  <c r="AL244" i="18"/>
  <c r="AM244" i="18"/>
  <c r="AN244" i="18"/>
  <c r="AO244" i="18"/>
  <c r="AP244" i="18"/>
  <c r="C245" i="18"/>
  <c r="D245" i="18"/>
  <c r="E245" i="18"/>
  <c r="F245" i="18"/>
  <c r="G245" i="18"/>
  <c r="H245" i="18"/>
  <c r="I245" i="18"/>
  <c r="J245" i="18"/>
  <c r="K245" i="18"/>
  <c r="L245" i="18"/>
  <c r="M245" i="18"/>
  <c r="N245" i="18"/>
  <c r="O245" i="18"/>
  <c r="P245" i="18"/>
  <c r="Q245" i="18"/>
  <c r="R245" i="18"/>
  <c r="S245" i="18"/>
  <c r="T245" i="18"/>
  <c r="U245" i="18"/>
  <c r="V245" i="18"/>
  <c r="W245" i="18"/>
  <c r="X245" i="18"/>
  <c r="Y245" i="18"/>
  <c r="Z245" i="18"/>
  <c r="AA245" i="18"/>
  <c r="AB245" i="18"/>
  <c r="AC245" i="18"/>
  <c r="AD245" i="18"/>
  <c r="AE245" i="18"/>
  <c r="AF245" i="18"/>
  <c r="AG245" i="18"/>
  <c r="AH245" i="18"/>
  <c r="AI245" i="18"/>
  <c r="AJ245" i="18"/>
  <c r="AK245" i="18"/>
  <c r="AL245" i="18"/>
  <c r="AM245" i="18"/>
  <c r="AN245" i="18"/>
  <c r="AO245" i="18"/>
  <c r="AP245" i="18"/>
  <c r="C246" i="18"/>
  <c r="D246" i="18"/>
  <c r="E246" i="18"/>
  <c r="F246" i="18"/>
  <c r="G246" i="18"/>
  <c r="H246" i="18"/>
  <c r="I246" i="18"/>
  <c r="J246" i="18"/>
  <c r="K246" i="18"/>
  <c r="L246" i="18"/>
  <c r="M246" i="18"/>
  <c r="N246" i="18"/>
  <c r="O246" i="18"/>
  <c r="P246" i="18"/>
  <c r="Q246" i="18"/>
  <c r="R246" i="18"/>
  <c r="S246" i="18"/>
  <c r="T246" i="18"/>
  <c r="U246" i="18"/>
  <c r="V246" i="18"/>
  <c r="W246" i="18"/>
  <c r="X246" i="18"/>
  <c r="Y246" i="18"/>
  <c r="Z246" i="18"/>
  <c r="AA246" i="18"/>
  <c r="AB246" i="18"/>
  <c r="AC246" i="18"/>
  <c r="AD246" i="18"/>
  <c r="AE246" i="18"/>
  <c r="AF246" i="18"/>
  <c r="AG246" i="18"/>
  <c r="AH246" i="18"/>
  <c r="AI246" i="18"/>
  <c r="AJ246" i="18"/>
  <c r="AK246" i="18"/>
  <c r="AL246" i="18"/>
  <c r="AM246" i="18"/>
  <c r="AN246" i="18"/>
  <c r="AO246" i="18"/>
  <c r="AP246" i="18"/>
  <c r="C247" i="18"/>
  <c r="D247" i="18"/>
  <c r="E247" i="18"/>
  <c r="F247" i="18"/>
  <c r="G247" i="18"/>
  <c r="H247" i="18"/>
  <c r="I247" i="18"/>
  <c r="J247" i="18"/>
  <c r="K247" i="18"/>
  <c r="L247" i="18"/>
  <c r="M247" i="18"/>
  <c r="N247" i="18"/>
  <c r="O247" i="18"/>
  <c r="P247" i="18"/>
  <c r="Q247" i="18"/>
  <c r="R247" i="18"/>
  <c r="S247" i="18"/>
  <c r="T247" i="18"/>
  <c r="U247" i="18"/>
  <c r="V247" i="18"/>
  <c r="W247" i="18"/>
  <c r="X247" i="18"/>
  <c r="Y247" i="18"/>
  <c r="Z247" i="18"/>
  <c r="AA247" i="18"/>
  <c r="AB247" i="18"/>
  <c r="AC247" i="18"/>
  <c r="AD247" i="18"/>
  <c r="AE247" i="18"/>
  <c r="AF247" i="18"/>
  <c r="AG247" i="18"/>
  <c r="AH247" i="18"/>
  <c r="AI247" i="18"/>
  <c r="AJ247" i="18"/>
  <c r="AK247" i="18"/>
  <c r="AL247" i="18"/>
  <c r="AM247" i="18"/>
  <c r="AN247" i="18"/>
  <c r="AO247" i="18"/>
  <c r="AP247" i="18"/>
  <c r="C248" i="18"/>
  <c r="D248" i="18"/>
  <c r="E248" i="18"/>
  <c r="F248" i="18"/>
  <c r="G248" i="18"/>
  <c r="H248" i="18"/>
  <c r="I248" i="18"/>
  <c r="J248" i="18"/>
  <c r="K248" i="18"/>
  <c r="L248" i="18"/>
  <c r="M248" i="18"/>
  <c r="N248" i="18"/>
  <c r="O248" i="18"/>
  <c r="P248" i="18"/>
  <c r="Q248" i="18"/>
  <c r="R248" i="18"/>
  <c r="S248" i="18"/>
  <c r="T248" i="18"/>
  <c r="U248" i="18"/>
  <c r="V248" i="18"/>
  <c r="W248" i="18"/>
  <c r="X248" i="18"/>
  <c r="Y248" i="18"/>
  <c r="Z248" i="18"/>
  <c r="AA248" i="18"/>
  <c r="AB248" i="18"/>
  <c r="AC248" i="18"/>
  <c r="AD248" i="18"/>
  <c r="AE248" i="18"/>
  <c r="AF248" i="18"/>
  <c r="AG248" i="18"/>
  <c r="AH248" i="18"/>
  <c r="AI248" i="18"/>
  <c r="AJ248" i="18"/>
  <c r="AK248" i="18"/>
  <c r="AL248" i="18"/>
  <c r="AM248" i="18"/>
  <c r="AN248" i="18"/>
  <c r="AO248" i="18"/>
  <c r="AP248" i="18"/>
  <c r="C250" i="18"/>
  <c r="D250" i="18"/>
  <c r="E250" i="18"/>
  <c r="F250" i="18"/>
  <c r="G250" i="18"/>
  <c r="H250" i="18"/>
  <c r="I250" i="18"/>
  <c r="J250" i="18"/>
  <c r="K250" i="18"/>
  <c r="L250" i="18"/>
  <c r="M250" i="18"/>
  <c r="N250" i="18"/>
  <c r="O250" i="18"/>
  <c r="P250" i="18"/>
  <c r="Q250" i="18"/>
  <c r="R250" i="18"/>
  <c r="S250" i="18"/>
  <c r="T250" i="18"/>
  <c r="U250" i="18"/>
  <c r="V250" i="18"/>
  <c r="W250" i="18"/>
  <c r="X250" i="18"/>
  <c r="Y250" i="18"/>
  <c r="Z250" i="18"/>
  <c r="AA250" i="18"/>
  <c r="AB250" i="18"/>
  <c r="AC250" i="18"/>
  <c r="AD250" i="18"/>
  <c r="AE250" i="18"/>
  <c r="AF250" i="18"/>
  <c r="AG250" i="18"/>
  <c r="AH250" i="18"/>
  <c r="AI250" i="18"/>
  <c r="AJ250" i="18"/>
  <c r="AK250" i="18"/>
  <c r="AL250" i="18"/>
  <c r="AM250" i="18"/>
  <c r="AN250" i="18"/>
  <c r="AO250" i="18"/>
  <c r="AP250" i="18"/>
  <c r="C252" i="18"/>
  <c r="D252" i="18"/>
  <c r="E252" i="18"/>
  <c r="F252" i="18"/>
  <c r="G252" i="18"/>
  <c r="H252" i="18"/>
  <c r="I252" i="18"/>
  <c r="J252" i="18"/>
  <c r="K252" i="18"/>
  <c r="L252" i="18"/>
  <c r="M252" i="18"/>
  <c r="N252" i="18"/>
  <c r="O252" i="18"/>
  <c r="P252" i="18"/>
  <c r="Q252" i="18"/>
  <c r="R252" i="18"/>
  <c r="S252" i="18"/>
  <c r="T252" i="18"/>
  <c r="U252" i="18"/>
  <c r="V252" i="18"/>
  <c r="W252" i="18"/>
  <c r="X252" i="18"/>
  <c r="Y252" i="18"/>
  <c r="Z252" i="18"/>
  <c r="AA252" i="18"/>
  <c r="AB252" i="18"/>
  <c r="AC252" i="18"/>
  <c r="AD252" i="18"/>
  <c r="AE252" i="18"/>
  <c r="AF252" i="18"/>
  <c r="AG252" i="18"/>
  <c r="AH252" i="18"/>
  <c r="AI252" i="18"/>
  <c r="AJ252" i="18"/>
  <c r="AK252" i="18"/>
  <c r="AL252" i="18"/>
  <c r="AM252" i="18"/>
  <c r="AN252" i="18"/>
  <c r="AO252" i="18"/>
  <c r="AP252" i="18"/>
  <c r="C253" i="18"/>
  <c r="D253" i="18"/>
  <c r="E253" i="18"/>
  <c r="F253" i="18"/>
  <c r="G253" i="18"/>
  <c r="H253" i="18"/>
  <c r="I253" i="18"/>
  <c r="J253" i="18"/>
  <c r="K253" i="18"/>
  <c r="L253" i="18"/>
  <c r="M253" i="18"/>
  <c r="N253" i="18"/>
  <c r="O253" i="18"/>
  <c r="P253" i="18"/>
  <c r="Q253" i="18"/>
  <c r="R253" i="18"/>
  <c r="S253" i="18"/>
  <c r="T253" i="18"/>
  <c r="U253" i="18"/>
  <c r="V253" i="18"/>
  <c r="W253" i="18"/>
  <c r="X253" i="18"/>
  <c r="Y253" i="18"/>
  <c r="Z253" i="18"/>
  <c r="AA253" i="18"/>
  <c r="AB253" i="18"/>
  <c r="AC253" i="18"/>
  <c r="AD253" i="18"/>
  <c r="AE253" i="18"/>
  <c r="AF253" i="18"/>
  <c r="AG253" i="18"/>
  <c r="AH253" i="18"/>
  <c r="AI253" i="18"/>
  <c r="AJ253" i="18"/>
  <c r="AK253" i="18"/>
  <c r="AL253" i="18"/>
  <c r="AM253" i="18"/>
  <c r="AN253" i="18"/>
  <c r="AO253" i="18"/>
  <c r="AP253" i="18"/>
  <c r="C254" i="18"/>
  <c r="D254" i="18"/>
  <c r="E254" i="18"/>
  <c r="F254" i="18"/>
  <c r="G254" i="18"/>
  <c r="H254" i="18"/>
  <c r="I254" i="18"/>
  <c r="J254" i="18"/>
  <c r="K254" i="18"/>
  <c r="L254" i="18"/>
  <c r="M254" i="18"/>
  <c r="N254" i="18"/>
  <c r="O254" i="18"/>
  <c r="P254" i="18"/>
  <c r="Q254" i="18"/>
  <c r="R254" i="18"/>
  <c r="S254" i="18"/>
  <c r="T254" i="18"/>
  <c r="U254" i="18"/>
  <c r="V254" i="18"/>
  <c r="W254" i="18"/>
  <c r="X254" i="18"/>
  <c r="Y254" i="18"/>
  <c r="Z254" i="18"/>
  <c r="AA254" i="18"/>
  <c r="AB254" i="18"/>
  <c r="AC254" i="18"/>
  <c r="AD254" i="18"/>
  <c r="AE254" i="18"/>
  <c r="AF254" i="18"/>
  <c r="AG254" i="18"/>
  <c r="AH254" i="18"/>
  <c r="AI254" i="18"/>
  <c r="AJ254" i="18"/>
  <c r="AK254" i="18"/>
  <c r="AL254" i="18"/>
  <c r="AM254" i="18"/>
  <c r="AN254" i="18"/>
  <c r="AO254" i="18"/>
  <c r="AP254" i="18"/>
  <c r="C255" i="18"/>
  <c r="D255" i="18"/>
  <c r="E255" i="18"/>
  <c r="F255" i="18"/>
  <c r="G255" i="18"/>
  <c r="H255" i="18"/>
  <c r="I255" i="18"/>
  <c r="J255" i="18"/>
  <c r="K255" i="18"/>
  <c r="L255" i="18"/>
  <c r="M255" i="18"/>
  <c r="N255" i="18"/>
  <c r="O255" i="18"/>
  <c r="P255" i="18"/>
  <c r="Q255" i="18"/>
  <c r="R255" i="18"/>
  <c r="S255" i="18"/>
  <c r="T255" i="18"/>
  <c r="U255" i="18"/>
  <c r="V255" i="18"/>
  <c r="W255" i="18"/>
  <c r="X255" i="18"/>
  <c r="Y255" i="18"/>
  <c r="Z255" i="18"/>
  <c r="AA255" i="18"/>
  <c r="AB255" i="18"/>
  <c r="AC255" i="18"/>
  <c r="AD255" i="18"/>
  <c r="AE255" i="18"/>
  <c r="AF255" i="18"/>
  <c r="AG255" i="18"/>
  <c r="AH255" i="18"/>
  <c r="AI255" i="18"/>
  <c r="AJ255" i="18"/>
  <c r="AK255" i="18"/>
  <c r="AL255" i="18"/>
  <c r="AM255" i="18"/>
  <c r="AN255" i="18"/>
  <c r="AO255" i="18"/>
  <c r="AP255" i="18"/>
  <c r="C256" i="18"/>
  <c r="D256" i="18"/>
  <c r="E256" i="18"/>
  <c r="F256" i="18"/>
  <c r="G256" i="18"/>
  <c r="H256" i="18"/>
  <c r="I256" i="18"/>
  <c r="J256" i="18"/>
  <c r="K256" i="18"/>
  <c r="L256" i="18"/>
  <c r="M256" i="18"/>
  <c r="N256" i="18"/>
  <c r="O256" i="18"/>
  <c r="P256" i="18"/>
  <c r="Q256" i="18"/>
  <c r="R256" i="18"/>
  <c r="S256" i="18"/>
  <c r="T256" i="18"/>
  <c r="U256" i="18"/>
  <c r="V256" i="18"/>
  <c r="W256" i="18"/>
  <c r="X256" i="18"/>
  <c r="Y256" i="18"/>
  <c r="Z256" i="18"/>
  <c r="AA256" i="18"/>
  <c r="AB256" i="18"/>
  <c r="AC256" i="18"/>
  <c r="AD256" i="18"/>
  <c r="AE256" i="18"/>
  <c r="AF256" i="18"/>
  <c r="AG256" i="18"/>
  <c r="AH256" i="18"/>
  <c r="AI256" i="18"/>
  <c r="AJ256" i="18"/>
  <c r="AK256" i="18"/>
  <c r="AL256" i="18"/>
  <c r="AM256" i="18"/>
  <c r="AN256" i="18"/>
  <c r="AO256" i="18"/>
  <c r="AP256" i="18"/>
  <c r="C257" i="18"/>
  <c r="D257" i="18"/>
  <c r="E257" i="18"/>
  <c r="F257" i="18"/>
  <c r="G257" i="18"/>
  <c r="H257" i="18"/>
  <c r="I257" i="18"/>
  <c r="J257" i="18"/>
  <c r="K257" i="18"/>
  <c r="L257" i="18"/>
  <c r="M257" i="18"/>
  <c r="N257" i="18"/>
  <c r="O257" i="18"/>
  <c r="P257" i="18"/>
  <c r="Q257" i="18"/>
  <c r="R257" i="18"/>
  <c r="S257" i="18"/>
  <c r="T257" i="18"/>
  <c r="U257" i="18"/>
  <c r="V257" i="18"/>
  <c r="W257" i="18"/>
  <c r="X257" i="18"/>
  <c r="Y257" i="18"/>
  <c r="Z257" i="18"/>
  <c r="AA257" i="18"/>
  <c r="AB257" i="18"/>
  <c r="AC257" i="18"/>
  <c r="AD257" i="18"/>
  <c r="AE257" i="18"/>
  <c r="AF257" i="18"/>
  <c r="AG257" i="18"/>
  <c r="AH257" i="18"/>
  <c r="AI257" i="18"/>
  <c r="AJ257" i="18"/>
  <c r="AK257" i="18"/>
  <c r="AL257" i="18"/>
  <c r="AM257" i="18"/>
  <c r="AN257" i="18"/>
  <c r="AO257" i="18"/>
  <c r="AP257" i="18"/>
  <c r="C258" i="18"/>
  <c r="D258" i="18"/>
  <c r="E258" i="18"/>
  <c r="F258" i="18"/>
  <c r="G258" i="18"/>
  <c r="H258" i="18"/>
  <c r="I258" i="18"/>
  <c r="J258" i="18"/>
  <c r="K258" i="18"/>
  <c r="L258" i="18"/>
  <c r="M258" i="18"/>
  <c r="N258" i="18"/>
  <c r="O258" i="18"/>
  <c r="P258" i="18"/>
  <c r="Q258" i="18"/>
  <c r="R258" i="18"/>
  <c r="S258" i="18"/>
  <c r="T258" i="18"/>
  <c r="U258" i="18"/>
  <c r="V258" i="18"/>
  <c r="W258" i="18"/>
  <c r="X258" i="18"/>
  <c r="Y258" i="18"/>
  <c r="Z258" i="18"/>
  <c r="AA258" i="18"/>
  <c r="AB258" i="18"/>
  <c r="AC258" i="18"/>
  <c r="AD258" i="18"/>
  <c r="AE258" i="18"/>
  <c r="AF258" i="18"/>
  <c r="AG258" i="18"/>
  <c r="AH258" i="18"/>
  <c r="AI258" i="18"/>
  <c r="AJ258" i="18"/>
  <c r="AK258" i="18"/>
  <c r="AL258" i="18"/>
  <c r="AM258" i="18"/>
  <c r="AN258" i="18"/>
  <c r="AO258" i="18"/>
  <c r="AP258" i="18"/>
  <c r="V26" i="18" l="1"/>
  <c r="V27" i="18" s="1"/>
  <c r="V28" i="18" s="1"/>
  <c r="L26" i="18"/>
  <c r="L27" i="18" s="1"/>
  <c r="L28" i="18" s="1"/>
  <c r="AK7" i="18"/>
  <c r="T7" i="18"/>
  <c r="AO7" i="18"/>
  <c r="AG7" i="18"/>
  <c r="Y7" i="18"/>
  <c r="Q7" i="18"/>
  <c r="I7" i="18"/>
  <c r="J27" i="18"/>
  <c r="J28" i="18" s="1"/>
  <c r="P7" i="18"/>
  <c r="H26" i="18"/>
  <c r="AC7" i="18"/>
  <c r="J7" i="18"/>
  <c r="G26" i="18"/>
  <c r="G27" i="18" s="1"/>
  <c r="G28" i="18" s="1"/>
  <c r="AB7" i="18"/>
  <c r="X26" i="18"/>
  <c r="O26" i="18"/>
  <c r="O27" i="18" s="1"/>
  <c r="O28" i="18" s="1"/>
  <c r="Z7" i="18"/>
  <c r="D7" i="18"/>
  <c r="AF17" i="13" s="1"/>
  <c r="AI7" i="18"/>
  <c r="AA7" i="18"/>
  <c r="S7" i="18"/>
  <c r="K7" i="18"/>
  <c r="AH16" i="13"/>
  <c r="AH22" i="13" s="1"/>
  <c r="AH23" i="13" s="1"/>
  <c r="W26" i="18"/>
  <c r="W27" i="18" s="1"/>
  <c r="W28" i="18" s="1"/>
  <c r="N26" i="18"/>
  <c r="N27" i="18" s="1"/>
  <c r="N28" i="18" s="1"/>
  <c r="AF22" i="13"/>
  <c r="AF23" i="13" s="1"/>
  <c r="AG22" i="13"/>
  <c r="AG23" i="13" s="1"/>
  <c r="R5" i="18"/>
  <c r="R4" i="18"/>
  <c r="R25" i="18"/>
  <c r="R27" i="18" s="1"/>
  <c r="R28" i="18" s="1"/>
  <c r="M27" i="18"/>
  <c r="M28" i="18" s="1"/>
  <c r="AM7" i="18"/>
  <c r="AE7" i="18"/>
  <c r="AL5" i="18"/>
  <c r="AD5" i="18"/>
  <c r="V5" i="18"/>
  <c r="N5" i="18"/>
  <c r="AP4" i="18"/>
  <c r="AH4" i="18"/>
  <c r="Z4" i="18"/>
  <c r="J4" i="18"/>
  <c r="X25" i="18"/>
  <c r="X27" i="18" s="1"/>
  <c r="X28" i="18" s="1"/>
  <c r="P25" i="18"/>
  <c r="P27" i="18" s="1"/>
  <c r="P28" i="18" s="1"/>
  <c r="H25" i="18"/>
  <c r="H27" i="18" s="1"/>
  <c r="H28" i="18" s="1"/>
  <c r="F7" i="18"/>
  <c r="U5" i="18"/>
  <c r="M5" i="18"/>
  <c r="U7" i="18"/>
  <c r="M7" i="18"/>
  <c r="AJ5" i="18"/>
  <c r="AB5" i="18"/>
  <c r="T5" i="18"/>
  <c r="L5" i="18"/>
  <c r="AN4" i="18"/>
  <c r="AF4" i="18"/>
  <c r="X4" i="18"/>
  <c r="P4" i="18"/>
  <c r="H4" i="18"/>
  <c r="X5" i="18"/>
  <c r="P5" i="18"/>
  <c r="H5" i="18"/>
  <c r="D54" i="13" l="1"/>
  <c r="E54" i="13"/>
  <c r="F54" i="13"/>
  <c r="G54" i="13"/>
  <c r="H54" i="13"/>
  <c r="I54" i="13"/>
  <c r="J54" i="13"/>
  <c r="K54" i="13"/>
  <c r="L54" i="13"/>
  <c r="M54" i="13"/>
  <c r="N54" i="13"/>
  <c r="O54" i="13"/>
  <c r="J17" i="13" l="1"/>
  <c r="K17" i="13"/>
  <c r="L17" i="13"/>
  <c r="M17" i="13"/>
  <c r="N17" i="13"/>
  <c r="I17" i="13"/>
  <c r="G37" i="13"/>
  <c r="D37" i="13"/>
  <c r="E37" i="13"/>
  <c r="F37" i="13"/>
  <c r="H37" i="13"/>
  <c r="I37" i="13"/>
  <c r="J37" i="13"/>
  <c r="K37" i="13"/>
  <c r="L37" i="13"/>
  <c r="M37" i="13"/>
  <c r="N37" i="13"/>
  <c r="U6" i="9"/>
  <c r="T6" i="9"/>
  <c r="R6" i="9"/>
  <c r="P6" i="9"/>
  <c r="AF6" i="9"/>
  <c r="AT6" i="9" l="1"/>
  <c r="S6" i="9"/>
  <c r="Q6" i="9"/>
  <c r="H1" i="13" l="1" a="1"/>
  <c r="H1" i="13" s="1"/>
  <c r="AG1" i="13" s="1"/>
  <c r="AE6" i="13"/>
  <c r="AH6" i="13" l="1"/>
  <c r="AG6" i="13"/>
  <c r="AF6" i="13"/>
  <c r="A10" i="18"/>
  <c r="C47" i="21"/>
  <c r="AH1" i="13"/>
  <c r="A50" i="12"/>
  <c r="B50" i="16"/>
  <c r="A49" i="8"/>
  <c r="C49" i="8" s="1"/>
  <c r="A100" i="12"/>
  <c r="C4" i="9"/>
  <c r="D4" i="9"/>
  <c r="E4" i="9"/>
  <c r="F4" i="9"/>
  <c r="G4" i="9"/>
  <c r="H4" i="9"/>
  <c r="I4" i="9"/>
  <c r="J4" i="9"/>
  <c r="M4" i="9"/>
  <c r="AD4" i="9"/>
  <c r="X4" i="9" s="1"/>
  <c r="K6" i="9"/>
  <c r="L6" i="9"/>
  <c r="L4" i="9" s="1"/>
  <c r="BE6" i="9"/>
  <c r="K7" i="9"/>
  <c r="L7" i="9"/>
  <c r="P7" i="9"/>
  <c r="Q7" i="9"/>
  <c r="R7" i="9"/>
  <c r="BE7" i="9"/>
  <c r="K8" i="9"/>
  <c r="L8" i="9"/>
  <c r="N8" i="9"/>
  <c r="P8" i="9"/>
  <c r="Q8" i="9" s="1"/>
  <c r="BE8" i="9"/>
  <c r="K9" i="9"/>
  <c r="L9" i="9"/>
  <c r="N9" i="9"/>
  <c r="P9" i="9"/>
  <c r="Q9" i="9"/>
  <c r="BE9" i="9"/>
  <c r="K10" i="9"/>
  <c r="N10" i="9" s="1"/>
  <c r="L10" i="9"/>
  <c r="P10" i="9"/>
  <c r="Q10" i="9"/>
  <c r="BE10" i="9"/>
  <c r="K11" i="9"/>
  <c r="L11" i="9"/>
  <c r="P11" i="9"/>
  <c r="Q11" i="9"/>
  <c r="R11" i="9"/>
  <c r="BE11" i="9"/>
  <c r="K12" i="9"/>
  <c r="L12" i="9"/>
  <c r="N12" i="9"/>
  <c r="P12" i="9"/>
  <c r="Q12" i="9"/>
  <c r="R12" i="9" s="1"/>
  <c r="S12" i="9" s="1"/>
  <c r="BE12" i="9"/>
  <c r="K13" i="9"/>
  <c r="L13" i="9"/>
  <c r="N13" i="9"/>
  <c r="P13" i="9"/>
  <c r="Q13" i="9"/>
  <c r="BE13" i="9"/>
  <c r="K14" i="9"/>
  <c r="N14" i="9" s="1"/>
  <c r="L14" i="9"/>
  <c r="P14" i="9"/>
  <c r="Q14" i="9"/>
  <c r="BE14" i="9"/>
  <c r="K15" i="9"/>
  <c r="L15" i="9"/>
  <c r="P15" i="9"/>
  <c r="Q15" i="9"/>
  <c r="R15" i="9"/>
  <c r="BE15" i="9"/>
  <c r="K16" i="9"/>
  <c r="L16" i="9"/>
  <c r="N16" i="9"/>
  <c r="P16" i="9"/>
  <c r="Q16" i="9"/>
  <c r="R16" i="9" s="1"/>
  <c r="S16" i="9" s="1"/>
  <c r="BE16" i="9"/>
  <c r="K17" i="9"/>
  <c r="L17" i="9"/>
  <c r="N17" i="9"/>
  <c r="P17" i="9"/>
  <c r="Q17" i="9"/>
  <c r="BE17" i="9"/>
  <c r="K18" i="9"/>
  <c r="N18" i="9" s="1"/>
  <c r="L18" i="9"/>
  <c r="P18" i="9"/>
  <c r="Q18" i="9"/>
  <c r="BE18" i="9"/>
  <c r="K19" i="9"/>
  <c r="L19" i="9"/>
  <c r="P19" i="9"/>
  <c r="Q19" i="9"/>
  <c r="R19" i="9"/>
  <c r="BE19" i="9"/>
  <c r="K20" i="9"/>
  <c r="L20" i="9"/>
  <c r="N20" i="9"/>
  <c r="P20" i="9"/>
  <c r="Q20" i="9"/>
  <c r="R20" i="9" s="1"/>
  <c r="S20" i="9" s="1"/>
  <c r="BE20" i="9"/>
  <c r="K21" i="9"/>
  <c r="L21" i="9"/>
  <c r="N21" i="9"/>
  <c r="P21" i="9"/>
  <c r="Q21" i="9"/>
  <c r="BE21" i="9"/>
  <c r="K22" i="9"/>
  <c r="N22" i="9" s="1"/>
  <c r="L22" i="9"/>
  <c r="P22" i="9"/>
  <c r="Q22" i="9"/>
  <c r="BE22" i="9"/>
  <c r="K23" i="9"/>
  <c r="L23" i="9"/>
  <c r="P23" i="9"/>
  <c r="Q23" i="9"/>
  <c r="R23" i="9"/>
  <c r="BE23" i="9"/>
  <c r="K24" i="9"/>
  <c r="L24" i="9"/>
  <c r="N24" i="9"/>
  <c r="P24" i="9"/>
  <c r="Q24" i="9"/>
  <c r="R24" i="9" s="1"/>
  <c r="S24" i="9" s="1"/>
  <c r="BE24" i="9"/>
  <c r="K25" i="9"/>
  <c r="L25" i="9"/>
  <c r="N25" i="9"/>
  <c r="P25" i="9"/>
  <c r="Q25" i="9"/>
  <c r="BE25" i="9"/>
  <c r="K26" i="9"/>
  <c r="N26" i="9" s="1"/>
  <c r="L26" i="9"/>
  <c r="P26" i="9"/>
  <c r="Q26" i="9"/>
  <c r="BE26" i="9"/>
  <c r="K27" i="9"/>
  <c r="N27" i="9" s="1"/>
  <c r="L27" i="9"/>
  <c r="P27" i="9"/>
  <c r="Q27" i="9"/>
  <c r="R27" i="9"/>
  <c r="S27" i="9"/>
  <c r="BE27" i="9"/>
  <c r="K28" i="9"/>
  <c r="N28" i="9" s="1"/>
  <c r="L28" i="9"/>
  <c r="P28" i="9"/>
  <c r="Q28" i="9"/>
  <c r="R28" i="9" s="1"/>
  <c r="BE28" i="9"/>
  <c r="K29" i="9"/>
  <c r="L29" i="9"/>
  <c r="N29" i="9"/>
  <c r="P29" i="9"/>
  <c r="Q29" i="9"/>
  <c r="R29" i="9" s="1"/>
  <c r="S29" i="9"/>
  <c r="T29" i="9" s="1"/>
  <c r="U29" i="9" s="1"/>
  <c r="AL29" i="9" s="1"/>
  <c r="X29" i="9"/>
  <c r="AF29" i="9" s="1"/>
  <c r="BE29" i="9"/>
  <c r="K30" i="9"/>
  <c r="N30" i="9" s="1"/>
  <c r="L30" i="9"/>
  <c r="P30" i="9"/>
  <c r="Q30" i="9"/>
  <c r="BE30" i="9"/>
  <c r="K31" i="9"/>
  <c r="L31" i="9"/>
  <c r="N31" i="9"/>
  <c r="P31" i="9"/>
  <c r="Q31" i="9"/>
  <c r="R31" i="9"/>
  <c r="S31" i="9" s="1"/>
  <c r="BE31" i="9"/>
  <c r="K32" i="9"/>
  <c r="N32" i="9" s="1"/>
  <c r="L32" i="9"/>
  <c r="P32" i="9"/>
  <c r="Q32" i="9"/>
  <c r="R32" i="9" s="1"/>
  <c r="X32" i="9"/>
  <c r="AF32" i="9" s="1"/>
  <c r="BE32" i="9"/>
  <c r="K33" i="9"/>
  <c r="N33" i="9" s="1"/>
  <c r="L33" i="9"/>
  <c r="P33" i="9"/>
  <c r="Q33" i="9" s="1"/>
  <c r="X33" i="9"/>
  <c r="AF33" i="9"/>
  <c r="BE33" i="9"/>
  <c r="K34" i="9"/>
  <c r="N34" i="9" s="1"/>
  <c r="L34" i="9"/>
  <c r="P34" i="9"/>
  <c r="Q34" i="9"/>
  <c r="R34" i="9"/>
  <c r="S34" i="9" s="1"/>
  <c r="X34" i="9"/>
  <c r="AF34" i="9" s="1"/>
  <c r="BE34" i="9"/>
  <c r="K35" i="9"/>
  <c r="L35" i="9"/>
  <c r="N35" i="9"/>
  <c r="P35" i="9"/>
  <c r="Q35" i="9"/>
  <c r="R35" i="9" s="1"/>
  <c r="X35" i="9"/>
  <c r="AF35" i="9"/>
  <c r="BE35" i="9"/>
  <c r="K36" i="9"/>
  <c r="L36" i="9"/>
  <c r="N36" i="9" s="1"/>
  <c r="P36" i="9"/>
  <c r="Q36" i="9"/>
  <c r="X36" i="9"/>
  <c r="AF36" i="9" s="1"/>
  <c r="BE36" i="9"/>
  <c r="K37" i="9"/>
  <c r="N37" i="9" s="1"/>
  <c r="L37" i="9"/>
  <c r="P37" i="9"/>
  <c r="Q37" i="9" s="1"/>
  <c r="X37" i="9"/>
  <c r="AF37" i="9"/>
  <c r="BE37" i="9"/>
  <c r="K38" i="9"/>
  <c r="N38" i="9" s="1"/>
  <c r="L38" i="9"/>
  <c r="P38" i="9"/>
  <c r="Q38" i="9"/>
  <c r="R38" i="9"/>
  <c r="S38" i="9" s="1"/>
  <c r="X38" i="9"/>
  <c r="AF38" i="9" s="1"/>
  <c r="BE38" i="9"/>
  <c r="K39" i="9"/>
  <c r="L39" i="9"/>
  <c r="N39" i="9"/>
  <c r="P39" i="9"/>
  <c r="Q39" i="9"/>
  <c r="R39" i="9" s="1"/>
  <c r="X39" i="9"/>
  <c r="AF39" i="9"/>
  <c r="BE39" i="9"/>
  <c r="K40" i="9"/>
  <c r="L40" i="9"/>
  <c r="N40" i="9" s="1"/>
  <c r="P40" i="9"/>
  <c r="Q40" i="9"/>
  <c r="X40" i="9"/>
  <c r="AF40" i="9" s="1"/>
  <c r="BE40" i="9"/>
  <c r="K41" i="9"/>
  <c r="N41" i="9" s="1"/>
  <c r="L41" i="9"/>
  <c r="P41" i="9"/>
  <c r="Q41" i="9" s="1"/>
  <c r="X41" i="9"/>
  <c r="AF41" i="9"/>
  <c r="BE41" i="9"/>
  <c r="K42" i="9"/>
  <c r="N42" i="9" s="1"/>
  <c r="L42" i="9"/>
  <c r="P42" i="9"/>
  <c r="Q42" i="9"/>
  <c r="R42" i="9"/>
  <c r="S42" i="9" s="1"/>
  <c r="X42" i="9"/>
  <c r="AF42" i="9" s="1"/>
  <c r="BE42" i="9"/>
  <c r="K43" i="9"/>
  <c r="L43" i="9"/>
  <c r="N43" i="9"/>
  <c r="P43" i="9"/>
  <c r="Q43" i="9"/>
  <c r="R43" i="9" s="1"/>
  <c r="X43" i="9"/>
  <c r="AF43" i="9"/>
  <c r="BE43" i="9"/>
  <c r="K44" i="9"/>
  <c r="N44" i="9" s="1"/>
  <c r="L44" i="9"/>
  <c r="P44" i="9"/>
  <c r="Q44" i="9"/>
  <c r="X44" i="9"/>
  <c r="AF44" i="9" s="1"/>
  <c r="BE44" i="9"/>
  <c r="K45" i="9"/>
  <c r="N45" i="9" s="1"/>
  <c r="L45" i="9"/>
  <c r="P45" i="9"/>
  <c r="Q45" i="9" s="1"/>
  <c r="X45" i="9"/>
  <c r="AF45" i="9"/>
  <c r="BE45" i="9"/>
  <c r="K46" i="9"/>
  <c r="N46" i="9" s="1"/>
  <c r="L46" i="9"/>
  <c r="P46" i="9"/>
  <c r="Q46" i="9"/>
  <c r="R46" i="9"/>
  <c r="S46" i="9" s="1"/>
  <c r="X46" i="9"/>
  <c r="AF46" i="9" s="1"/>
  <c r="BE46" i="9"/>
  <c r="K47" i="9"/>
  <c r="L47" i="9"/>
  <c r="N47" i="9"/>
  <c r="P47" i="9"/>
  <c r="Q47" i="9"/>
  <c r="R47" i="9" s="1"/>
  <c r="X47" i="9"/>
  <c r="AF47" i="9"/>
  <c r="BE47" i="9"/>
  <c r="C5" i="8"/>
  <c r="E13" i="8"/>
  <c r="E14" i="8"/>
  <c r="N105" i="12" l="1"/>
  <c r="M105" i="12"/>
  <c r="N57" i="13" s="1"/>
  <c r="E105" i="12"/>
  <c r="F57" i="13" s="1"/>
  <c r="J104" i="12"/>
  <c r="K56" i="13" s="1"/>
  <c r="B104" i="12"/>
  <c r="D33" i="13" s="1"/>
  <c r="G103" i="12"/>
  <c r="H55" i="13" s="1"/>
  <c r="D105" i="12"/>
  <c r="E57" i="13" s="1"/>
  <c r="I104" i="12"/>
  <c r="J56" i="13" s="1"/>
  <c r="N103" i="12"/>
  <c r="F103" i="12"/>
  <c r="G55" i="13" s="1"/>
  <c r="L105" i="12"/>
  <c r="M57" i="13" s="1"/>
  <c r="K105" i="12"/>
  <c r="L57" i="13" s="1"/>
  <c r="C105" i="12"/>
  <c r="D57" i="13" s="1"/>
  <c r="H104" i="12"/>
  <c r="I56" i="13" s="1"/>
  <c r="M103" i="12"/>
  <c r="N55" i="13" s="1"/>
  <c r="E103" i="12"/>
  <c r="F55" i="13" s="1"/>
  <c r="B105" i="12"/>
  <c r="D34" i="13" s="1"/>
  <c r="G104" i="12"/>
  <c r="H56" i="13" s="1"/>
  <c r="L103" i="12"/>
  <c r="M55" i="13" s="1"/>
  <c r="D103" i="12"/>
  <c r="E55" i="13" s="1"/>
  <c r="N104" i="12"/>
  <c r="F104" i="12"/>
  <c r="G56" i="13" s="1"/>
  <c r="K103" i="12"/>
  <c r="L55" i="13" s="1"/>
  <c r="C103" i="12"/>
  <c r="D55" i="13" s="1"/>
  <c r="M104" i="12"/>
  <c r="N56" i="13" s="1"/>
  <c r="E104" i="12"/>
  <c r="F56" i="13" s="1"/>
  <c r="J103" i="12"/>
  <c r="K55" i="13" s="1"/>
  <c r="B103" i="12"/>
  <c r="D32" i="13" s="1"/>
  <c r="L104" i="12"/>
  <c r="M56" i="13" s="1"/>
  <c r="D104" i="12"/>
  <c r="E56" i="13" s="1"/>
  <c r="I103" i="12"/>
  <c r="J55" i="13" s="1"/>
  <c r="F105" i="12"/>
  <c r="G57" i="13" s="1"/>
  <c r="K104" i="12"/>
  <c r="L56" i="13" s="1"/>
  <c r="C104" i="12"/>
  <c r="D56" i="13" s="1"/>
  <c r="H103" i="12"/>
  <c r="I55" i="13" s="1"/>
  <c r="J105" i="12"/>
  <c r="K57" i="13" s="1"/>
  <c r="I105" i="12"/>
  <c r="J57" i="13" s="1"/>
  <c r="H105" i="12"/>
  <c r="I57" i="13" s="1"/>
  <c r="G105" i="12"/>
  <c r="H57" i="13" s="1"/>
  <c r="P100" i="12"/>
  <c r="O100" i="12"/>
  <c r="B50" i="12"/>
  <c r="D10" i="18"/>
  <c r="AF8" i="13" s="1"/>
  <c r="AR30" i="18"/>
  <c r="W37" i="13" s="1"/>
  <c r="AQ30" i="18"/>
  <c r="U37" i="13" s="1"/>
  <c r="AR31" i="18"/>
  <c r="W33" i="13" s="1"/>
  <c r="AQ31" i="18"/>
  <c r="U33" i="13" s="1"/>
  <c r="S14" i="18"/>
  <c r="AO14" i="18"/>
  <c r="D14" i="18"/>
  <c r="AF14" i="13" s="1"/>
  <c r="J14" i="18"/>
  <c r="AM10" i="18"/>
  <c r="AO10" i="18"/>
  <c r="M14" i="18"/>
  <c r="V10" i="18"/>
  <c r="P14" i="18"/>
  <c r="M10" i="18"/>
  <c r="N14" i="18"/>
  <c r="AG10" i="18"/>
  <c r="AE14" i="18"/>
  <c r="Y10" i="18"/>
  <c r="AK14" i="18"/>
  <c r="S10" i="18"/>
  <c r="AI14" i="18"/>
  <c r="AN10" i="18"/>
  <c r="Q10" i="18"/>
  <c r="AP10" i="18"/>
  <c r="AM14" i="18"/>
  <c r="O10" i="18"/>
  <c r="K14" i="18"/>
  <c r="AF10" i="18"/>
  <c r="K10" i="18"/>
  <c r="AC10" i="18"/>
  <c r="N10" i="18"/>
  <c r="B14" i="18"/>
  <c r="AH10" i="18"/>
  <c r="W14" i="18"/>
  <c r="O14" i="18"/>
  <c r="AN14" i="18"/>
  <c r="AK10" i="18"/>
  <c r="R14" i="18"/>
  <c r="J10" i="18"/>
  <c r="Y14" i="18"/>
  <c r="U14" i="18"/>
  <c r="L10" i="18"/>
  <c r="X10" i="18"/>
  <c r="AJ14" i="18"/>
  <c r="R10" i="18"/>
  <c r="AB14" i="18"/>
  <c r="C10" i="18"/>
  <c r="G10" i="18"/>
  <c r="AB10" i="18"/>
  <c r="H14" i="18"/>
  <c r="AG14" i="18"/>
  <c r="C14" i="18"/>
  <c r="AA10" i="18"/>
  <c r="AL10" i="18"/>
  <c r="P10" i="18"/>
  <c r="AD10" i="18"/>
  <c r="H10" i="18"/>
  <c r="Z10" i="18"/>
  <c r="Z14" i="18"/>
  <c r="G14" i="18"/>
  <c r="AL14" i="18"/>
  <c r="E10" i="18"/>
  <c r="AG8" i="13" s="1"/>
  <c r="AH14" i="18"/>
  <c r="F14" i="18"/>
  <c r="AH14" i="13" s="1"/>
  <c r="Q14" i="18"/>
  <c r="AE10" i="18"/>
  <c r="I14" i="18"/>
  <c r="W10" i="18"/>
  <c r="E14" i="18"/>
  <c r="AG14" i="13" s="1"/>
  <c r="AJ10" i="18"/>
  <c r="V14" i="18"/>
  <c r="AA14" i="18"/>
  <c r="T10" i="18"/>
  <c r="L14" i="18"/>
  <c r="AC14" i="18"/>
  <c r="AF14" i="18"/>
  <c r="X14" i="18"/>
  <c r="AP14" i="18"/>
  <c r="T14" i="18"/>
  <c r="AD14" i="18"/>
  <c r="B10" i="18"/>
  <c r="F10" i="18"/>
  <c r="AH8" i="13" s="1"/>
  <c r="AI10" i="18"/>
  <c r="U10" i="18"/>
  <c r="I10" i="18"/>
  <c r="E47" i="21"/>
  <c r="AG32" i="13" s="1"/>
  <c r="D47" i="21"/>
  <c r="G47" i="21"/>
  <c r="F47" i="21"/>
  <c r="D49" i="8"/>
  <c r="E49" i="8"/>
  <c r="C50" i="16"/>
  <c r="D50" i="16"/>
  <c r="AI50" i="16"/>
  <c r="AA50" i="16"/>
  <c r="Q50" i="16"/>
  <c r="O50" i="16"/>
  <c r="U50" i="16"/>
  <c r="AC50" i="16"/>
  <c r="I50" i="16"/>
  <c r="G50" i="16"/>
  <c r="M50" i="16"/>
  <c r="T50" i="16"/>
  <c r="AG50" i="16"/>
  <c r="AE50" i="16"/>
  <c r="E50" i="16"/>
  <c r="L50" i="16"/>
  <c r="Y50" i="16"/>
  <c r="V50" i="16"/>
  <c r="AJ50" i="16"/>
  <c r="J50" i="16"/>
  <c r="P50" i="16"/>
  <c r="N50" i="16"/>
  <c r="AB50" i="16"/>
  <c r="AK50" i="16"/>
  <c r="H50" i="16"/>
  <c r="F50" i="16"/>
  <c r="S50" i="16"/>
  <c r="AH50" i="16"/>
  <c r="AF50" i="16"/>
  <c r="AL50" i="16"/>
  <c r="K50" i="16"/>
  <c r="R50" i="16"/>
  <c r="Z50" i="16"/>
  <c r="W50" i="16"/>
  <c r="AD50" i="16"/>
  <c r="G100" i="12"/>
  <c r="D100" i="12"/>
  <c r="E100" i="12"/>
  <c r="F100" i="12"/>
  <c r="B100" i="12"/>
  <c r="C100" i="12"/>
  <c r="T31" i="9"/>
  <c r="R41" i="9"/>
  <c r="T38" i="9"/>
  <c r="R37" i="9"/>
  <c r="T42" i="9"/>
  <c r="S39" i="9"/>
  <c r="T46" i="9"/>
  <c r="S47" i="9"/>
  <c r="T34" i="9"/>
  <c r="R33" i="9"/>
  <c r="S43" i="9"/>
  <c r="R45" i="9"/>
  <c r="S35" i="9"/>
  <c r="T27" i="9"/>
  <c r="N23" i="9"/>
  <c r="S23" i="9"/>
  <c r="R17" i="9"/>
  <c r="R44" i="9"/>
  <c r="R40" i="9"/>
  <c r="R36" i="9"/>
  <c r="T16" i="9"/>
  <c r="N11" i="9"/>
  <c r="S11" i="9"/>
  <c r="S32" i="9"/>
  <c r="T24" i="9"/>
  <c r="N19" i="9"/>
  <c r="S19" i="9"/>
  <c r="R13" i="9"/>
  <c r="N7" i="9"/>
  <c r="S7" i="9"/>
  <c r="K4" i="9"/>
  <c r="T12" i="9"/>
  <c r="X7" i="9"/>
  <c r="AF7" i="9" s="1"/>
  <c r="X11" i="9"/>
  <c r="AF11" i="9" s="1"/>
  <c r="X15" i="9"/>
  <c r="AF15" i="9" s="1"/>
  <c r="X19" i="9"/>
  <c r="AF19" i="9" s="1"/>
  <c r="X23" i="9"/>
  <c r="AF23" i="9" s="1"/>
  <c r="X27" i="9"/>
  <c r="AF27" i="9" s="1"/>
  <c r="X31" i="9"/>
  <c r="AF31" i="9" s="1"/>
  <c r="X10" i="9"/>
  <c r="AF10" i="9" s="1"/>
  <c r="X14" i="9"/>
  <c r="AF14" i="9" s="1"/>
  <c r="X18" i="9"/>
  <c r="AF18" i="9" s="1"/>
  <c r="X22" i="9"/>
  <c r="AF22" i="9" s="1"/>
  <c r="X26" i="9"/>
  <c r="AF26" i="9" s="1"/>
  <c r="X30" i="9"/>
  <c r="AF30" i="9" s="1"/>
  <c r="Y4" i="9"/>
  <c r="X9" i="9"/>
  <c r="AF9" i="9" s="1"/>
  <c r="X13" i="9"/>
  <c r="AF13" i="9" s="1"/>
  <c r="X17" i="9"/>
  <c r="AF17" i="9" s="1"/>
  <c r="X21" i="9"/>
  <c r="AF21" i="9" s="1"/>
  <c r="X25" i="9"/>
  <c r="AF25" i="9" s="1"/>
  <c r="X8" i="9"/>
  <c r="AF8" i="9" s="1"/>
  <c r="X12" i="9"/>
  <c r="AF12" i="9" s="1"/>
  <c r="X16" i="9"/>
  <c r="AF16" i="9" s="1"/>
  <c r="X20" i="9"/>
  <c r="AF20" i="9" s="1"/>
  <c r="X24" i="9"/>
  <c r="AF24" i="9" s="1"/>
  <c r="X28" i="9"/>
  <c r="AF28" i="9" s="1"/>
  <c r="R25" i="9"/>
  <c r="AT29" i="9"/>
  <c r="S28" i="9"/>
  <c r="R21" i="9"/>
  <c r="T20" i="9"/>
  <c r="N15" i="9"/>
  <c r="S15" i="9"/>
  <c r="R9" i="9"/>
  <c r="R30" i="9"/>
  <c r="R8" i="9"/>
  <c r="R26" i="9"/>
  <c r="R22" i="9"/>
  <c r="R18" i="9"/>
  <c r="R14" i="9"/>
  <c r="R10" i="9"/>
  <c r="Q4" i="9"/>
  <c r="P4" i="9"/>
  <c r="N6" i="9"/>
  <c r="E5" i="8"/>
  <c r="G49" i="8"/>
  <c r="I49" i="8"/>
  <c r="H49" i="8"/>
  <c r="K49" i="8"/>
  <c r="B49" i="8"/>
  <c r="O55" i="13" l="1"/>
  <c r="E32" i="13"/>
  <c r="O57" i="13"/>
  <c r="E34" i="13"/>
  <c r="F34" i="13" s="1"/>
  <c r="O56" i="13"/>
  <c r="E33" i="13"/>
  <c r="F33" i="13" s="1"/>
  <c r="V33" i="13"/>
  <c r="U21" i="18"/>
  <c r="F38" i="13"/>
  <c r="E38" i="13"/>
  <c r="G38" i="13"/>
  <c r="H38" i="13"/>
  <c r="D38" i="13"/>
  <c r="J12" i="18"/>
  <c r="Q12" i="18"/>
  <c r="AF20" i="13"/>
  <c r="AF21" i="13" s="1"/>
  <c r="O12" i="18"/>
  <c r="I12" i="18"/>
  <c r="N17" i="18"/>
  <c r="N18" i="18" s="1"/>
  <c r="M12" i="18"/>
  <c r="K12" i="18"/>
  <c r="AE17" i="18"/>
  <c r="AE18" i="18" s="1"/>
  <c r="W12" i="18"/>
  <c r="X12" i="18"/>
  <c r="T12" i="18"/>
  <c r="H12" i="18"/>
  <c r="AM17" i="18"/>
  <c r="AM18" i="18" s="1"/>
  <c r="U17" i="18"/>
  <c r="U18" i="18" s="1"/>
  <c r="S21" i="18"/>
  <c r="W21" i="18"/>
  <c r="AO17" i="18"/>
  <c r="AO18" i="18" s="1"/>
  <c r="AL12" i="18"/>
  <c r="O17" i="18"/>
  <c r="O18" i="18" s="1"/>
  <c r="M21" i="18"/>
  <c r="O15" i="18"/>
  <c r="O20" i="18"/>
  <c r="H17" i="18"/>
  <c r="H18" i="18" s="1"/>
  <c r="J21" i="18"/>
  <c r="Z11" i="18"/>
  <c r="M20" i="18"/>
  <c r="AO12" i="18"/>
  <c r="M17" i="18"/>
  <c r="M18" i="18" s="1"/>
  <c r="D17" i="18"/>
  <c r="D18" i="18" s="1"/>
  <c r="AI12" i="18"/>
  <c r="AC12" i="18"/>
  <c r="Z12" i="18"/>
  <c r="L17" i="18"/>
  <c r="L18" i="18" s="1"/>
  <c r="L20" i="18"/>
  <c r="G20" i="18"/>
  <c r="Y17" i="18"/>
  <c r="Y18" i="18" s="1"/>
  <c r="AL17" i="18"/>
  <c r="AL18" i="18" s="1"/>
  <c r="R17" i="18"/>
  <c r="R18" i="18" s="1"/>
  <c r="AE12" i="18"/>
  <c r="H15" i="18"/>
  <c r="AM11" i="18"/>
  <c r="AE11" i="18"/>
  <c r="L12" i="18"/>
  <c r="M15" i="18"/>
  <c r="V11" i="18"/>
  <c r="AJ11" i="18"/>
  <c r="AN11" i="18"/>
  <c r="D11" i="18"/>
  <c r="AF9" i="13" s="1"/>
  <c r="AA11" i="18"/>
  <c r="AK11" i="18"/>
  <c r="AI15" i="18"/>
  <c r="P21" i="18"/>
  <c r="E11" i="18"/>
  <c r="AG9" i="13" s="1"/>
  <c r="R15" i="18"/>
  <c r="AN15" i="18"/>
  <c r="V20" i="18"/>
  <c r="F11" i="18"/>
  <c r="AG26" i="13" s="1"/>
  <c r="K15" i="18"/>
  <c r="AB17" i="18"/>
  <c r="AB18" i="18" s="1"/>
  <c r="P11" i="18"/>
  <c r="I20" i="18"/>
  <c r="R12" i="18"/>
  <c r="K17" i="18"/>
  <c r="K18" i="18" s="1"/>
  <c r="R11" i="18"/>
  <c r="AH11" i="18"/>
  <c r="K20" i="18"/>
  <c r="T21" i="18"/>
  <c r="V17" i="18"/>
  <c r="V18" i="18" s="1"/>
  <c r="AH17" i="18"/>
  <c r="AH18" i="18" s="1"/>
  <c r="H20" i="18"/>
  <c r="K11" i="18"/>
  <c r="F21" i="18"/>
  <c r="AA12" i="18"/>
  <c r="AK17" i="18"/>
  <c r="AK18" i="18" s="1"/>
  <c r="V12" i="18"/>
  <c r="E17" i="18"/>
  <c r="E18" i="18" s="1"/>
  <c r="AA17" i="18"/>
  <c r="AA18" i="18" s="1"/>
  <c r="V15" i="18"/>
  <c r="Q11" i="18"/>
  <c r="N21" i="18"/>
  <c r="P12" i="18"/>
  <c r="Q17" i="18"/>
  <c r="Q18" i="18" s="1"/>
  <c r="P20" i="18"/>
  <c r="N11" i="18"/>
  <c r="J17" i="18"/>
  <c r="J18" i="18" s="1"/>
  <c r="P17" i="18"/>
  <c r="P18" i="18" s="1"/>
  <c r="N12" i="18"/>
  <c r="R21" i="18"/>
  <c r="X20" i="18"/>
  <c r="AG11" i="18"/>
  <c r="X21" i="18"/>
  <c r="Y15" i="18"/>
  <c r="E15" i="18"/>
  <c r="AG15" i="13" s="1"/>
  <c r="G15" i="18"/>
  <c r="V21" i="18"/>
  <c r="AF17" i="18"/>
  <c r="AF18" i="18" s="1"/>
  <c r="S20" i="18"/>
  <c r="AG12" i="18"/>
  <c r="AG17" i="18"/>
  <c r="AG18" i="18" s="1"/>
  <c r="W20" i="18"/>
  <c r="S17" i="18"/>
  <c r="S18" i="18" s="1"/>
  <c r="S12" i="18"/>
  <c r="N20" i="18"/>
  <c r="AF11" i="18"/>
  <c r="AN17" i="18"/>
  <c r="AN18" i="18" s="1"/>
  <c r="G21" i="18"/>
  <c r="W11" i="18"/>
  <c r="X17" i="18"/>
  <c r="X18" i="18" s="1"/>
  <c r="G17" i="18"/>
  <c r="G18" i="18" s="1"/>
  <c r="W17" i="18"/>
  <c r="W18" i="18" s="1"/>
  <c r="U20" i="18"/>
  <c r="AJ17" i="18"/>
  <c r="AJ18" i="18" s="1"/>
  <c r="X11" i="18"/>
  <c r="U12" i="18"/>
  <c r="T15" i="18"/>
  <c r="AB12" i="18"/>
  <c r="I17" i="18"/>
  <c r="I18" i="18" s="1"/>
  <c r="F20" i="18"/>
  <c r="Y11" i="18"/>
  <c r="AK15" i="18"/>
  <c r="AC15" i="18"/>
  <c r="Z15" i="18"/>
  <c r="L15" i="18"/>
  <c r="Q15" i="18"/>
  <c r="AD15" i="18"/>
  <c r="AH20" i="13"/>
  <c r="AH21" i="13" s="1"/>
  <c r="S15" i="18"/>
  <c r="AH15" i="18"/>
  <c r="AG20" i="13"/>
  <c r="AG21" i="13" s="1"/>
  <c r="M11" i="18"/>
  <c r="U15" i="18"/>
  <c r="O11" i="18"/>
  <c r="U11" i="18"/>
  <c r="AL15" i="18"/>
  <c r="AL11" i="18"/>
  <c r="AJ15" i="18"/>
  <c r="J15" i="18"/>
  <c r="P15" i="18"/>
  <c r="J11" i="18"/>
  <c r="N15" i="18"/>
  <c r="AE15" i="18"/>
  <c r="F15" i="18"/>
  <c r="AF26" i="13" s="1"/>
  <c r="H11" i="18"/>
  <c r="AA15" i="18"/>
  <c r="AD11" i="18"/>
  <c r="AB11" i="18"/>
  <c r="D15" i="18"/>
  <c r="AF15" i="13" s="1"/>
  <c r="T11" i="18"/>
  <c r="J20" i="18"/>
  <c r="F17" i="18"/>
  <c r="F18" i="18" s="1"/>
  <c r="AO15" i="18"/>
  <c r="AD12" i="18"/>
  <c r="G12" i="18"/>
  <c r="T17" i="18"/>
  <c r="T18" i="18" s="1"/>
  <c r="L21" i="18"/>
  <c r="T20" i="18"/>
  <c r="AB15" i="18"/>
  <c r="Q21" i="18"/>
  <c r="AD17" i="18"/>
  <c r="AD18" i="18" s="1"/>
  <c r="G11" i="18"/>
  <c r="W15" i="18"/>
  <c r="AO11" i="18"/>
  <c r="AC11" i="18"/>
  <c r="I11" i="18"/>
  <c r="AM15" i="18"/>
  <c r="L11" i="18"/>
  <c r="AP11" i="18"/>
  <c r="S11" i="18"/>
  <c r="X15" i="18"/>
  <c r="AF15" i="18"/>
  <c r="H21" i="18"/>
  <c r="Q20" i="18"/>
  <c r="AP12" i="18"/>
  <c r="O21" i="18"/>
  <c r="O22" i="18" s="1"/>
  <c r="O23" i="18" s="1"/>
  <c r="I47" i="21"/>
  <c r="AH33" i="13" s="1"/>
  <c r="AG33" i="13"/>
  <c r="AI11" i="18"/>
  <c r="Z17" i="18"/>
  <c r="Z18" i="18" s="1"/>
  <c r="J47" i="21"/>
  <c r="AH34" i="13" s="1"/>
  <c r="AG34" i="13"/>
  <c r="R20" i="18"/>
  <c r="AH12" i="18"/>
  <c r="AP17" i="18"/>
  <c r="AP18" i="18" s="1"/>
  <c r="Y12" i="18"/>
  <c r="AP15" i="18"/>
  <c r="C17" i="18"/>
  <c r="C18" i="18" s="1"/>
  <c r="I21" i="18"/>
  <c r="K21" i="18"/>
  <c r="AG15" i="18"/>
  <c r="I15" i="18"/>
  <c r="AF12" i="18"/>
  <c r="AJ12" i="18"/>
  <c r="AN12" i="18"/>
  <c r="AI17" i="18"/>
  <c r="AI18" i="18" s="1"/>
  <c r="AC17" i="18"/>
  <c r="AC18" i="18" s="1"/>
  <c r="AM12" i="18"/>
  <c r="AK12" i="18"/>
  <c r="S26" i="9"/>
  <c r="T28" i="9"/>
  <c r="T32" i="9"/>
  <c r="S44" i="9"/>
  <c r="U38" i="9"/>
  <c r="AL38" i="9" s="1"/>
  <c r="S22" i="9"/>
  <c r="U12" i="9"/>
  <c r="AL12" i="9" s="1"/>
  <c r="S36" i="9"/>
  <c r="T23" i="9"/>
  <c r="N4" i="9"/>
  <c r="U20" i="9"/>
  <c r="AL20" i="9" s="1"/>
  <c r="Y7" i="9"/>
  <c r="AG7" i="9" s="1"/>
  <c r="AN7" i="9" s="1"/>
  <c r="Y11" i="9"/>
  <c r="AG11" i="9" s="1"/>
  <c r="AN11" i="9" s="1"/>
  <c r="Y15" i="9"/>
  <c r="AG15" i="9" s="1"/>
  <c r="AN15" i="9" s="1"/>
  <c r="Y19" i="9"/>
  <c r="AG19" i="9" s="1"/>
  <c r="AN19" i="9" s="1"/>
  <c r="Y23" i="9"/>
  <c r="AG23" i="9" s="1"/>
  <c r="AN23" i="9" s="1"/>
  <c r="Y27" i="9"/>
  <c r="AG27" i="9" s="1"/>
  <c r="AN27" i="9" s="1"/>
  <c r="Y6" i="9"/>
  <c r="AG6" i="9" s="1"/>
  <c r="AN6" i="9" s="1"/>
  <c r="Y10" i="9"/>
  <c r="AG10" i="9" s="1"/>
  <c r="AN10" i="9" s="1"/>
  <c r="Y14" i="9"/>
  <c r="AG14" i="9" s="1"/>
  <c r="AN14" i="9" s="1"/>
  <c r="Y18" i="9"/>
  <c r="AG18" i="9" s="1"/>
  <c r="AN18" i="9" s="1"/>
  <c r="Y22" i="9"/>
  <c r="AG22" i="9" s="1"/>
  <c r="AN22" i="9" s="1"/>
  <c r="Y26" i="9"/>
  <c r="AG26" i="9" s="1"/>
  <c r="AN26" i="9" s="1"/>
  <c r="Y30" i="9"/>
  <c r="AG30" i="9" s="1"/>
  <c r="AN30" i="9" s="1"/>
  <c r="Z4" i="9"/>
  <c r="Y9" i="9"/>
  <c r="AG9" i="9" s="1"/>
  <c r="AN9" i="9" s="1"/>
  <c r="Y13" i="9"/>
  <c r="AG13" i="9" s="1"/>
  <c r="AN13" i="9" s="1"/>
  <c r="Y17" i="9"/>
  <c r="AG17" i="9" s="1"/>
  <c r="AN17" i="9" s="1"/>
  <c r="Y21" i="9"/>
  <c r="AG21" i="9" s="1"/>
  <c r="AN21" i="9" s="1"/>
  <c r="Y25" i="9"/>
  <c r="AG25" i="9" s="1"/>
  <c r="AN25" i="9" s="1"/>
  <c r="Y32" i="9"/>
  <c r="AG32" i="9" s="1"/>
  <c r="AN32" i="9" s="1"/>
  <c r="Y24" i="9"/>
  <c r="AG24" i="9" s="1"/>
  <c r="AN24" i="9" s="1"/>
  <c r="Y35" i="9"/>
  <c r="AG35" i="9" s="1"/>
  <c r="AN35" i="9" s="1"/>
  <c r="Y39" i="9"/>
  <c r="AG39" i="9" s="1"/>
  <c r="AN39" i="9" s="1"/>
  <c r="Y8" i="9"/>
  <c r="AG8" i="9" s="1"/>
  <c r="AN8" i="9" s="1"/>
  <c r="Y31" i="9"/>
  <c r="AG31" i="9" s="1"/>
  <c r="AN31" i="9" s="1"/>
  <c r="Y33" i="9"/>
  <c r="AG33" i="9" s="1"/>
  <c r="AN33" i="9" s="1"/>
  <c r="Y37" i="9"/>
  <c r="AG37" i="9" s="1"/>
  <c r="AN37" i="9" s="1"/>
  <c r="Y41" i="9"/>
  <c r="AG41" i="9" s="1"/>
  <c r="AN41" i="9" s="1"/>
  <c r="Y45" i="9"/>
  <c r="AG45" i="9" s="1"/>
  <c r="AN45" i="9" s="1"/>
  <c r="Y47" i="9"/>
  <c r="AG47" i="9" s="1"/>
  <c r="AN47" i="9" s="1"/>
  <c r="Y20" i="9"/>
  <c r="AG20" i="9" s="1"/>
  <c r="AN20" i="9" s="1"/>
  <c r="Y36" i="9"/>
  <c r="AG36" i="9" s="1"/>
  <c r="AN36" i="9" s="1"/>
  <c r="Y40" i="9"/>
  <c r="AG40" i="9" s="1"/>
  <c r="AN40" i="9" s="1"/>
  <c r="Y44" i="9"/>
  <c r="AG44" i="9" s="1"/>
  <c r="AN44" i="9" s="1"/>
  <c r="Y43" i="9"/>
  <c r="AG43" i="9" s="1"/>
  <c r="AN43" i="9" s="1"/>
  <c r="Y12" i="9"/>
  <c r="AG12" i="9" s="1"/>
  <c r="AN12" i="9" s="1"/>
  <c r="Y16" i="9"/>
  <c r="AG16" i="9" s="1"/>
  <c r="AN16" i="9" s="1"/>
  <c r="Y29" i="9"/>
  <c r="AG29" i="9" s="1"/>
  <c r="AN29" i="9" s="1"/>
  <c r="Y34" i="9"/>
  <c r="AG34" i="9" s="1"/>
  <c r="AN34" i="9" s="1"/>
  <c r="Y38" i="9"/>
  <c r="AG38" i="9" s="1"/>
  <c r="AN38" i="9" s="1"/>
  <c r="Y42" i="9"/>
  <c r="AG42" i="9" s="1"/>
  <c r="AN42" i="9" s="1"/>
  <c r="Y46" i="9"/>
  <c r="AG46" i="9" s="1"/>
  <c r="AN46" i="9" s="1"/>
  <c r="Y28" i="9"/>
  <c r="AG28" i="9" s="1"/>
  <c r="AN28" i="9" s="1"/>
  <c r="S13" i="9"/>
  <c r="S40" i="9"/>
  <c r="S45" i="9"/>
  <c r="U34" i="9"/>
  <c r="AL34" i="9" s="1"/>
  <c r="U46" i="9"/>
  <c r="AL46" i="9" s="1"/>
  <c r="S37" i="9"/>
  <c r="T11" i="9"/>
  <c r="U27" i="9"/>
  <c r="AL27" i="9" s="1"/>
  <c r="R4" i="9"/>
  <c r="S10" i="9"/>
  <c r="S9" i="9"/>
  <c r="S25" i="9"/>
  <c r="S17" i="9"/>
  <c r="T43" i="9"/>
  <c r="T47" i="9"/>
  <c r="S8" i="9"/>
  <c r="T7" i="9"/>
  <c r="T35" i="9"/>
  <c r="T39" i="9"/>
  <c r="S30" i="9"/>
  <c r="T19" i="9"/>
  <c r="U16" i="9"/>
  <c r="AL16" i="9" s="1"/>
  <c r="U24" i="9"/>
  <c r="AL24" i="9" s="1"/>
  <c r="S41" i="9"/>
  <c r="S14" i="9"/>
  <c r="S18" i="9"/>
  <c r="T15" i="9"/>
  <c r="S21" i="9"/>
  <c r="S33" i="9"/>
  <c r="U42" i="9"/>
  <c r="AL42" i="9" s="1"/>
  <c r="U31" i="9"/>
  <c r="AL31" i="9" s="1"/>
  <c r="J49" i="8"/>
  <c r="U22" i="18" l="1"/>
  <c r="U23" i="18" s="1"/>
  <c r="J22" i="18"/>
  <c r="J23" i="18" s="1"/>
  <c r="W22" i="18"/>
  <c r="W23" i="18" s="1"/>
  <c r="M22" i="18"/>
  <c r="M23" i="18" s="1"/>
  <c r="S22" i="18"/>
  <c r="S23" i="18" s="1"/>
  <c r="G22" i="18"/>
  <c r="G23" i="18" s="1"/>
  <c r="AH26" i="13"/>
  <c r="R22" i="18"/>
  <c r="R23" i="18" s="1"/>
  <c r="V22" i="18"/>
  <c r="V23" i="18" s="1"/>
  <c r="F22" i="18"/>
  <c r="F23" i="18" s="1"/>
  <c r="K22" i="18"/>
  <c r="K23" i="18" s="1"/>
  <c r="I22" i="18"/>
  <c r="I23" i="18" s="1"/>
  <c r="H22" i="18"/>
  <c r="H23" i="18" s="1"/>
  <c r="L22" i="18"/>
  <c r="L23" i="18" s="1"/>
  <c r="P22" i="18"/>
  <c r="P23" i="18" s="1"/>
  <c r="N22" i="18"/>
  <c r="N23" i="18" s="1"/>
  <c r="X22" i="18"/>
  <c r="X23" i="18" s="1"/>
  <c r="T22" i="18"/>
  <c r="T23" i="18" s="1"/>
  <c r="Q22" i="18"/>
  <c r="Q23" i="18" s="1"/>
  <c r="U11" i="9"/>
  <c r="AL11" i="9" s="1"/>
  <c r="T41" i="9"/>
  <c r="T8" i="9"/>
  <c r="T25" i="9"/>
  <c r="AT27" i="9"/>
  <c r="AT34" i="9"/>
  <c r="T36" i="9"/>
  <c r="T44" i="9"/>
  <c r="T9" i="9"/>
  <c r="T30" i="9"/>
  <c r="T13" i="9"/>
  <c r="T21" i="9"/>
  <c r="U15" i="9"/>
  <c r="AL15" i="9" s="1"/>
  <c r="AT24" i="9"/>
  <c r="U39" i="9"/>
  <c r="AL39" i="9" s="1"/>
  <c r="AT12" i="9"/>
  <c r="U32" i="9"/>
  <c r="AL32" i="9" s="1"/>
  <c r="AT42" i="9"/>
  <c r="T18" i="9"/>
  <c r="AT16" i="9"/>
  <c r="T10" i="9"/>
  <c r="AT20" i="9"/>
  <c r="AT31" i="9"/>
  <c r="U47" i="9"/>
  <c r="AL47" i="9" s="1"/>
  <c r="T45" i="9"/>
  <c r="U35" i="9"/>
  <c r="AL35" i="9" s="1"/>
  <c r="T40" i="9"/>
  <c r="U28" i="9"/>
  <c r="AL28" i="9" s="1"/>
  <c r="T33" i="9"/>
  <c r="T14" i="9"/>
  <c r="U19" i="9"/>
  <c r="AL19" i="9" s="1"/>
  <c r="U7" i="9"/>
  <c r="AL7" i="9" s="1"/>
  <c r="S4" i="9"/>
  <c r="T37" i="9"/>
  <c r="Z8" i="9"/>
  <c r="AH8" i="9" s="1"/>
  <c r="AO8" i="9" s="1"/>
  <c r="Z12" i="9"/>
  <c r="AH12" i="9" s="1"/>
  <c r="AO12" i="9" s="1"/>
  <c r="Z16" i="9"/>
  <c r="AH16" i="9" s="1"/>
  <c r="AO16" i="9" s="1"/>
  <c r="Z20" i="9"/>
  <c r="AH20" i="9" s="1"/>
  <c r="AO20" i="9" s="1"/>
  <c r="Z24" i="9"/>
  <c r="AH24" i="9" s="1"/>
  <c r="AO24" i="9" s="1"/>
  <c r="Z28" i="9"/>
  <c r="AH28" i="9" s="1"/>
  <c r="AO28" i="9" s="1"/>
  <c r="Z32" i="9"/>
  <c r="AH32" i="9" s="1"/>
  <c r="AO32" i="9" s="1"/>
  <c r="Z7" i="9"/>
  <c r="AH7" i="9" s="1"/>
  <c r="AO7" i="9" s="1"/>
  <c r="Z11" i="9"/>
  <c r="AH11" i="9" s="1"/>
  <c r="AO11" i="9" s="1"/>
  <c r="Z15" i="9"/>
  <c r="AH15" i="9" s="1"/>
  <c r="AO15" i="9" s="1"/>
  <c r="Z19" i="9"/>
  <c r="AH19" i="9" s="1"/>
  <c r="AO19" i="9" s="1"/>
  <c r="Z23" i="9"/>
  <c r="AH23" i="9" s="1"/>
  <c r="AO23" i="9" s="1"/>
  <c r="Z27" i="9"/>
  <c r="AH27" i="9" s="1"/>
  <c r="AO27" i="9" s="1"/>
  <c r="Z31" i="9"/>
  <c r="AH31" i="9" s="1"/>
  <c r="AO31" i="9" s="1"/>
  <c r="Z6" i="9"/>
  <c r="AH6" i="9" s="1"/>
  <c r="AO6" i="9" s="1"/>
  <c r="Z10" i="9"/>
  <c r="AH10" i="9" s="1"/>
  <c r="AO10" i="9" s="1"/>
  <c r="Z14" i="9"/>
  <c r="AH14" i="9" s="1"/>
  <c r="AO14" i="9" s="1"/>
  <c r="Z18" i="9"/>
  <c r="AH18" i="9" s="1"/>
  <c r="AO18" i="9" s="1"/>
  <c r="Z22" i="9"/>
  <c r="AH22" i="9" s="1"/>
  <c r="AO22" i="9" s="1"/>
  <c r="Z26" i="9"/>
  <c r="AH26" i="9" s="1"/>
  <c r="AO26" i="9" s="1"/>
  <c r="AA4" i="9"/>
  <c r="Z9" i="9"/>
  <c r="AH9" i="9" s="1"/>
  <c r="AO9" i="9" s="1"/>
  <c r="Z13" i="9"/>
  <c r="AH13" i="9" s="1"/>
  <c r="AO13" i="9" s="1"/>
  <c r="Z17" i="9"/>
  <c r="AH17" i="9" s="1"/>
  <c r="AO17" i="9" s="1"/>
  <c r="Z21" i="9"/>
  <c r="AH21" i="9" s="1"/>
  <c r="AO21" i="9" s="1"/>
  <c r="Z25" i="9"/>
  <c r="AH25" i="9" s="1"/>
  <c r="AO25" i="9" s="1"/>
  <c r="Z29" i="9"/>
  <c r="AH29" i="9" s="1"/>
  <c r="AO29" i="9" s="1"/>
  <c r="Z34" i="9"/>
  <c r="AH34" i="9" s="1"/>
  <c r="AO34" i="9" s="1"/>
  <c r="Z38" i="9"/>
  <c r="AH38" i="9" s="1"/>
  <c r="AO38" i="9" s="1"/>
  <c r="Z42" i="9"/>
  <c r="AH42" i="9" s="1"/>
  <c r="AO42" i="9" s="1"/>
  <c r="Z46" i="9"/>
  <c r="AH46" i="9" s="1"/>
  <c r="AO46" i="9" s="1"/>
  <c r="Z33" i="9"/>
  <c r="AH33" i="9" s="1"/>
  <c r="AO33" i="9" s="1"/>
  <c r="Z37" i="9"/>
  <c r="AH37" i="9" s="1"/>
  <c r="AO37" i="9" s="1"/>
  <c r="Z41" i="9"/>
  <c r="AH41" i="9" s="1"/>
  <c r="AO41" i="9" s="1"/>
  <c r="Z45" i="9"/>
  <c r="AH45" i="9" s="1"/>
  <c r="AO45" i="9" s="1"/>
  <c r="Z30" i="9"/>
  <c r="AH30" i="9" s="1"/>
  <c r="AO30" i="9" s="1"/>
  <c r="Z36" i="9"/>
  <c r="AH36" i="9" s="1"/>
  <c r="AO36" i="9" s="1"/>
  <c r="Z40" i="9"/>
  <c r="AH40" i="9" s="1"/>
  <c r="AO40" i="9" s="1"/>
  <c r="Z44" i="9"/>
  <c r="AH44" i="9" s="1"/>
  <c r="AO44" i="9" s="1"/>
  <c r="Z35" i="9"/>
  <c r="AH35" i="9" s="1"/>
  <c r="AO35" i="9" s="1"/>
  <c r="Z39" i="9"/>
  <c r="AH39" i="9" s="1"/>
  <c r="AO39" i="9" s="1"/>
  <c r="Z43" i="9"/>
  <c r="AH43" i="9" s="1"/>
  <c r="AO43" i="9" s="1"/>
  <c r="Z47" i="9"/>
  <c r="AH47" i="9" s="1"/>
  <c r="AO47" i="9" s="1"/>
  <c r="U43" i="9"/>
  <c r="AL43" i="9" s="1"/>
  <c r="T22" i="9"/>
  <c r="T17" i="9"/>
  <c r="AT46" i="9"/>
  <c r="U23" i="9"/>
  <c r="AL23" i="9" s="1"/>
  <c r="AT38" i="9"/>
  <c r="T26" i="9"/>
  <c r="Q49" i="8"/>
  <c r="U17" i="9" l="1"/>
  <c r="AL17" i="9" s="1"/>
  <c r="AT7" i="9"/>
  <c r="AT28" i="9"/>
  <c r="U8" i="9"/>
  <c r="AL8" i="9" s="1"/>
  <c r="AT47" i="9"/>
  <c r="U21" i="9"/>
  <c r="AL21" i="9" s="1"/>
  <c r="U44" i="9"/>
  <c r="AL44" i="9" s="1"/>
  <c r="U25" i="9"/>
  <c r="AL25" i="9" s="1"/>
  <c r="AT39" i="9"/>
  <c r="U41" i="9"/>
  <c r="AL41" i="9" s="1"/>
  <c r="AT19" i="9"/>
  <c r="U26" i="9"/>
  <c r="AL26" i="9" s="1"/>
  <c r="U37" i="9"/>
  <c r="AL37" i="9" s="1"/>
  <c r="U40" i="9"/>
  <c r="AL40" i="9" s="1"/>
  <c r="U18" i="9"/>
  <c r="AL18" i="9" s="1"/>
  <c r="U22" i="9"/>
  <c r="AL22" i="9" s="1"/>
  <c r="U14" i="9"/>
  <c r="AL14" i="9" s="1"/>
  <c r="AT35" i="9"/>
  <c r="U30" i="9"/>
  <c r="AL30" i="9" s="1"/>
  <c r="U13" i="9"/>
  <c r="AL13" i="9" s="1"/>
  <c r="AT23" i="9"/>
  <c r="AA8" i="9"/>
  <c r="AI8" i="9" s="1"/>
  <c r="AP8" i="9" s="1"/>
  <c r="AA12" i="9"/>
  <c r="AI12" i="9" s="1"/>
  <c r="AP12" i="9" s="1"/>
  <c r="AA16" i="9"/>
  <c r="AI16" i="9" s="1"/>
  <c r="AP16" i="9" s="1"/>
  <c r="AA20" i="9"/>
  <c r="AI20" i="9" s="1"/>
  <c r="AP20" i="9" s="1"/>
  <c r="AA24" i="9"/>
  <c r="AI24" i="9" s="1"/>
  <c r="AP24" i="9" s="1"/>
  <c r="AA7" i="9"/>
  <c r="AI7" i="9" s="1"/>
  <c r="AP7" i="9" s="1"/>
  <c r="AA11" i="9"/>
  <c r="AI11" i="9" s="1"/>
  <c r="AP11" i="9" s="1"/>
  <c r="AA15" i="9"/>
  <c r="AI15" i="9" s="1"/>
  <c r="AP15" i="9" s="1"/>
  <c r="AA19" i="9"/>
  <c r="AI19" i="9" s="1"/>
  <c r="AP19" i="9" s="1"/>
  <c r="AA23" i="9"/>
  <c r="AI23" i="9" s="1"/>
  <c r="AP23" i="9" s="1"/>
  <c r="AA27" i="9"/>
  <c r="AI27" i="9" s="1"/>
  <c r="AP27" i="9" s="1"/>
  <c r="AA31" i="9"/>
  <c r="AI31" i="9" s="1"/>
  <c r="AP31" i="9" s="1"/>
  <c r="AA6" i="9"/>
  <c r="AI6" i="9" s="1"/>
  <c r="AP6" i="9" s="1"/>
  <c r="AA10" i="9"/>
  <c r="AI10" i="9" s="1"/>
  <c r="AP10" i="9" s="1"/>
  <c r="AA14" i="9"/>
  <c r="AI14" i="9" s="1"/>
  <c r="AP14" i="9" s="1"/>
  <c r="AA18" i="9"/>
  <c r="AI18" i="9" s="1"/>
  <c r="AP18" i="9" s="1"/>
  <c r="AA22" i="9"/>
  <c r="AI22" i="9" s="1"/>
  <c r="AP22" i="9" s="1"/>
  <c r="AA26" i="9"/>
  <c r="AI26" i="9" s="1"/>
  <c r="AP26" i="9" s="1"/>
  <c r="AB4" i="9"/>
  <c r="AA17" i="9"/>
  <c r="AI17" i="9" s="1"/>
  <c r="AP17" i="9" s="1"/>
  <c r="AA29" i="9"/>
  <c r="AI29" i="9" s="1"/>
  <c r="AP29" i="9" s="1"/>
  <c r="AA13" i="9"/>
  <c r="AI13" i="9" s="1"/>
  <c r="AP13" i="9" s="1"/>
  <c r="AA32" i="9"/>
  <c r="AI32" i="9" s="1"/>
  <c r="AP32" i="9" s="1"/>
  <c r="AA34" i="9"/>
  <c r="AI34" i="9" s="1"/>
  <c r="AP34" i="9" s="1"/>
  <c r="AA38" i="9"/>
  <c r="AI38" i="9" s="1"/>
  <c r="AP38" i="9" s="1"/>
  <c r="AA42" i="9"/>
  <c r="AI42" i="9" s="1"/>
  <c r="AP42" i="9" s="1"/>
  <c r="AA46" i="9"/>
  <c r="AI46" i="9" s="1"/>
  <c r="AP46" i="9" s="1"/>
  <c r="AA36" i="9"/>
  <c r="AI36" i="9" s="1"/>
  <c r="AP36" i="9" s="1"/>
  <c r="AA44" i="9"/>
  <c r="AI44" i="9" s="1"/>
  <c r="AP44" i="9" s="1"/>
  <c r="AA9" i="9"/>
  <c r="AI9" i="9" s="1"/>
  <c r="AP9" i="9" s="1"/>
  <c r="AA21" i="9"/>
  <c r="AI21" i="9" s="1"/>
  <c r="AP21" i="9" s="1"/>
  <c r="AA33" i="9"/>
  <c r="AI33" i="9" s="1"/>
  <c r="AP33" i="9" s="1"/>
  <c r="AA37" i="9"/>
  <c r="AI37" i="9" s="1"/>
  <c r="AP37" i="9" s="1"/>
  <c r="AA41" i="9"/>
  <c r="AI41" i="9" s="1"/>
  <c r="AP41" i="9" s="1"/>
  <c r="AA45" i="9"/>
  <c r="AI45" i="9" s="1"/>
  <c r="AP45" i="9" s="1"/>
  <c r="AA40" i="9"/>
  <c r="AI40" i="9" s="1"/>
  <c r="AP40" i="9" s="1"/>
  <c r="AA30" i="9"/>
  <c r="AI30" i="9" s="1"/>
  <c r="AP30" i="9" s="1"/>
  <c r="AA25" i="9"/>
  <c r="AI25" i="9" s="1"/>
  <c r="AP25" i="9" s="1"/>
  <c r="AA28" i="9"/>
  <c r="AI28" i="9" s="1"/>
  <c r="AP28" i="9" s="1"/>
  <c r="AA47" i="9"/>
  <c r="AI47" i="9" s="1"/>
  <c r="AP47" i="9" s="1"/>
  <c r="AA35" i="9"/>
  <c r="AI35" i="9" s="1"/>
  <c r="AP35" i="9" s="1"/>
  <c r="AA39" i="9"/>
  <c r="AI39" i="9" s="1"/>
  <c r="AP39" i="9" s="1"/>
  <c r="AA43" i="9"/>
  <c r="AI43" i="9" s="1"/>
  <c r="AP43" i="9" s="1"/>
  <c r="U33" i="9"/>
  <c r="AL33" i="9" s="1"/>
  <c r="U45" i="9"/>
  <c r="AL45" i="9" s="1"/>
  <c r="AT15" i="9"/>
  <c r="AT11" i="9"/>
  <c r="U36" i="9"/>
  <c r="AL36" i="9" s="1"/>
  <c r="AT43" i="9"/>
  <c r="T4" i="9"/>
  <c r="U10" i="9"/>
  <c r="AL10" i="9" s="1"/>
  <c r="AT32" i="9"/>
  <c r="U9" i="9"/>
  <c r="AL9" i="9" s="1"/>
  <c r="P49" i="8"/>
  <c r="AT8" i="9" l="1"/>
  <c r="AT30" i="9"/>
  <c r="AT33" i="9"/>
  <c r="AT10" i="9"/>
  <c r="AB9" i="9"/>
  <c r="AJ9" i="9" s="1"/>
  <c r="AQ9" i="9" s="1"/>
  <c r="AB13" i="9"/>
  <c r="AJ13" i="9" s="1"/>
  <c r="AQ13" i="9" s="1"/>
  <c r="AB17" i="9"/>
  <c r="AJ17" i="9" s="1"/>
  <c r="AQ17" i="9" s="1"/>
  <c r="AB21" i="9"/>
  <c r="AJ21" i="9" s="1"/>
  <c r="AQ21" i="9" s="1"/>
  <c r="AB25" i="9"/>
  <c r="AJ25" i="9" s="1"/>
  <c r="AQ25" i="9" s="1"/>
  <c r="AB29" i="9"/>
  <c r="AJ29" i="9" s="1"/>
  <c r="AQ29" i="9" s="1"/>
  <c r="AB8" i="9"/>
  <c r="AJ8" i="9" s="1"/>
  <c r="AQ8" i="9" s="1"/>
  <c r="AB12" i="9"/>
  <c r="AJ12" i="9" s="1"/>
  <c r="AQ12" i="9" s="1"/>
  <c r="AB16" i="9"/>
  <c r="AJ16" i="9" s="1"/>
  <c r="AQ16" i="9" s="1"/>
  <c r="AB20" i="9"/>
  <c r="AJ20" i="9" s="1"/>
  <c r="AQ20" i="9" s="1"/>
  <c r="AB24" i="9"/>
  <c r="AJ24" i="9" s="1"/>
  <c r="AQ24" i="9" s="1"/>
  <c r="AB28" i="9"/>
  <c r="AJ28" i="9" s="1"/>
  <c r="AQ28" i="9" s="1"/>
  <c r="AB32" i="9"/>
  <c r="AJ32" i="9" s="1"/>
  <c r="AQ32" i="9" s="1"/>
  <c r="AB7" i="9"/>
  <c r="AJ7" i="9" s="1"/>
  <c r="AQ7" i="9" s="1"/>
  <c r="AB11" i="9"/>
  <c r="AJ11" i="9" s="1"/>
  <c r="AQ11" i="9" s="1"/>
  <c r="AB15" i="9"/>
  <c r="AJ15" i="9" s="1"/>
  <c r="AQ15" i="9" s="1"/>
  <c r="AB19" i="9"/>
  <c r="AJ19" i="9" s="1"/>
  <c r="AQ19" i="9" s="1"/>
  <c r="AB23" i="9"/>
  <c r="AJ23" i="9" s="1"/>
  <c r="AQ23" i="9" s="1"/>
  <c r="AB27" i="9"/>
  <c r="AJ27" i="9" s="1"/>
  <c r="AQ27" i="9" s="1"/>
  <c r="AB6" i="9"/>
  <c r="AJ6" i="9" s="1"/>
  <c r="AQ6" i="9" s="1"/>
  <c r="AB10" i="9"/>
  <c r="AJ10" i="9" s="1"/>
  <c r="AQ10" i="9" s="1"/>
  <c r="AB14" i="9"/>
  <c r="AJ14" i="9" s="1"/>
  <c r="AQ14" i="9" s="1"/>
  <c r="AB18" i="9"/>
  <c r="AJ18" i="9" s="1"/>
  <c r="AQ18" i="9" s="1"/>
  <c r="AB22" i="9"/>
  <c r="AJ22" i="9" s="1"/>
  <c r="AQ22" i="9" s="1"/>
  <c r="AB26" i="9"/>
  <c r="AJ26" i="9" s="1"/>
  <c r="AQ26" i="9" s="1"/>
  <c r="AB35" i="9"/>
  <c r="AJ35" i="9" s="1"/>
  <c r="AQ35" i="9" s="1"/>
  <c r="AB39" i="9"/>
  <c r="AJ39" i="9" s="1"/>
  <c r="AQ39" i="9" s="1"/>
  <c r="AB43" i="9"/>
  <c r="AJ43" i="9" s="1"/>
  <c r="AQ43" i="9" s="1"/>
  <c r="AB47" i="9"/>
  <c r="AJ47" i="9" s="1"/>
  <c r="AQ47" i="9" s="1"/>
  <c r="AC4" i="9"/>
  <c r="AB31" i="9"/>
  <c r="AJ31" i="9" s="1"/>
  <c r="AQ31" i="9" s="1"/>
  <c r="AB34" i="9"/>
  <c r="AJ34" i="9" s="1"/>
  <c r="AQ34" i="9" s="1"/>
  <c r="AB38" i="9"/>
  <c r="AJ38" i="9" s="1"/>
  <c r="AQ38" i="9" s="1"/>
  <c r="AB42" i="9"/>
  <c r="AJ42" i="9" s="1"/>
  <c r="AQ42" i="9" s="1"/>
  <c r="AB46" i="9"/>
  <c r="AJ46" i="9" s="1"/>
  <c r="AQ46" i="9" s="1"/>
  <c r="AB33" i="9"/>
  <c r="AJ33" i="9" s="1"/>
  <c r="AQ33" i="9" s="1"/>
  <c r="AB37" i="9"/>
  <c r="AJ37" i="9" s="1"/>
  <c r="AQ37" i="9" s="1"/>
  <c r="AB41" i="9"/>
  <c r="AJ41" i="9" s="1"/>
  <c r="AQ41" i="9" s="1"/>
  <c r="AB45" i="9"/>
  <c r="AJ45" i="9" s="1"/>
  <c r="AQ45" i="9" s="1"/>
  <c r="AB36" i="9"/>
  <c r="AJ36" i="9" s="1"/>
  <c r="AQ36" i="9" s="1"/>
  <c r="AB40" i="9"/>
  <c r="AJ40" i="9" s="1"/>
  <c r="AQ40" i="9" s="1"/>
  <c r="AB44" i="9"/>
  <c r="AJ44" i="9" s="1"/>
  <c r="AQ44" i="9" s="1"/>
  <c r="AB30" i="9"/>
  <c r="AJ30" i="9" s="1"/>
  <c r="AQ30" i="9" s="1"/>
  <c r="AT18" i="9"/>
  <c r="AT44" i="9"/>
  <c r="AT22" i="9"/>
  <c r="AT41" i="9"/>
  <c r="AT25" i="9"/>
  <c r="AT40" i="9"/>
  <c r="AT21" i="9"/>
  <c r="AT13" i="9"/>
  <c r="AT36" i="9"/>
  <c r="U4" i="9"/>
  <c r="AL6" i="9"/>
  <c r="AT37" i="9"/>
  <c r="AT26" i="9"/>
  <c r="AT9" i="9"/>
  <c r="AT45" i="9"/>
  <c r="AT14" i="9"/>
  <c r="AT17" i="9"/>
  <c r="O49" i="8"/>
  <c r="AC9" i="9" l="1"/>
  <c r="AK9" i="9" s="1"/>
  <c r="AC13" i="9"/>
  <c r="AK13" i="9" s="1"/>
  <c r="AC17" i="9"/>
  <c r="AK17" i="9" s="1"/>
  <c r="AC21" i="9"/>
  <c r="AK21" i="9" s="1"/>
  <c r="AC25" i="9"/>
  <c r="AK25" i="9" s="1"/>
  <c r="AC8" i="9"/>
  <c r="AK8" i="9" s="1"/>
  <c r="AC12" i="9"/>
  <c r="AK12" i="9" s="1"/>
  <c r="AC16" i="9"/>
  <c r="AK16" i="9" s="1"/>
  <c r="AC20" i="9"/>
  <c r="AK20" i="9" s="1"/>
  <c r="AC24" i="9"/>
  <c r="AK24" i="9" s="1"/>
  <c r="AC28" i="9"/>
  <c r="AK28" i="9" s="1"/>
  <c r="AC7" i="9"/>
  <c r="AK7" i="9" s="1"/>
  <c r="AC11" i="9"/>
  <c r="AK11" i="9" s="1"/>
  <c r="AC15" i="9"/>
  <c r="AK15" i="9" s="1"/>
  <c r="AC19" i="9"/>
  <c r="AK19" i="9" s="1"/>
  <c r="AC23" i="9"/>
  <c r="AK23" i="9" s="1"/>
  <c r="AC33" i="9"/>
  <c r="AK33" i="9" s="1"/>
  <c r="AC6" i="9"/>
  <c r="AK6" i="9" s="1"/>
  <c r="AR6" i="9" s="1"/>
  <c r="AC18" i="9"/>
  <c r="AK18" i="9" s="1"/>
  <c r="AC27" i="9"/>
  <c r="AK27" i="9" s="1"/>
  <c r="AC29" i="9"/>
  <c r="AK29" i="9" s="1"/>
  <c r="AC35" i="9"/>
  <c r="AK35" i="9" s="1"/>
  <c r="AC39" i="9"/>
  <c r="AK39" i="9" s="1"/>
  <c r="AC43" i="9"/>
  <c r="AK43" i="9" s="1"/>
  <c r="AC47" i="9"/>
  <c r="AK47" i="9" s="1"/>
  <c r="AC45" i="9"/>
  <c r="AK45" i="9" s="1"/>
  <c r="AC32" i="9"/>
  <c r="AK32" i="9" s="1"/>
  <c r="AC10" i="9"/>
  <c r="AK10" i="9" s="1"/>
  <c r="AC31" i="9"/>
  <c r="AK31" i="9" s="1"/>
  <c r="AC34" i="9"/>
  <c r="AK34" i="9" s="1"/>
  <c r="AC38" i="9"/>
  <c r="AK38" i="9" s="1"/>
  <c r="AC42" i="9"/>
  <c r="AK42" i="9" s="1"/>
  <c r="AC46" i="9"/>
  <c r="AK46" i="9" s="1"/>
  <c r="AC41" i="9"/>
  <c r="AK41" i="9" s="1"/>
  <c r="AC22" i="9"/>
  <c r="AK22" i="9" s="1"/>
  <c r="AC14" i="9"/>
  <c r="AK14" i="9" s="1"/>
  <c r="AC30" i="9"/>
  <c r="AK30" i="9" s="1"/>
  <c r="AC37" i="9"/>
  <c r="AK37" i="9" s="1"/>
  <c r="AC26" i="9"/>
  <c r="AK26" i="9" s="1"/>
  <c r="AC36" i="9"/>
  <c r="AK36" i="9" s="1"/>
  <c r="AC40" i="9"/>
  <c r="AK40" i="9" s="1"/>
  <c r="AC44" i="9"/>
  <c r="AK44" i="9" s="1"/>
  <c r="N49" i="8"/>
  <c r="AR37" i="9" l="1"/>
  <c r="AS37" i="9"/>
  <c r="AR34" i="9"/>
  <c r="AS34" i="9"/>
  <c r="AR35" i="9"/>
  <c r="AS35" i="9"/>
  <c r="AR15" i="9"/>
  <c r="AS15" i="9"/>
  <c r="AR8" i="9"/>
  <c r="AS8" i="9"/>
  <c r="AR30" i="9"/>
  <c r="AS30" i="9"/>
  <c r="AR31" i="9"/>
  <c r="AS31" i="9"/>
  <c r="AR29" i="9"/>
  <c r="AS29" i="9"/>
  <c r="AR11" i="9"/>
  <c r="AS11" i="9"/>
  <c r="AR25" i="9"/>
  <c r="AS25" i="9"/>
  <c r="AR10" i="9"/>
  <c r="AS10" i="9"/>
  <c r="AR7" i="9"/>
  <c r="AS7" i="9"/>
  <c r="AR28" i="9"/>
  <c r="AS28" i="9"/>
  <c r="AR41" i="9"/>
  <c r="AS41" i="9"/>
  <c r="AR45" i="9"/>
  <c r="AS45" i="9"/>
  <c r="AR24" i="9"/>
  <c r="AS24" i="9"/>
  <c r="AR13" i="9"/>
  <c r="AS13" i="9"/>
  <c r="AR27" i="9"/>
  <c r="AS27" i="9"/>
  <c r="AR18" i="9"/>
  <c r="AS18" i="9"/>
  <c r="AR44" i="9"/>
  <c r="AS44" i="9"/>
  <c r="AR40" i="9"/>
  <c r="AS40" i="9"/>
  <c r="AR46" i="9"/>
  <c r="AS46" i="9"/>
  <c r="AR33" i="9"/>
  <c r="AS33" i="9"/>
  <c r="AR20" i="9"/>
  <c r="AS20" i="9"/>
  <c r="AR9" i="9"/>
  <c r="AS9" i="9"/>
  <c r="AR22" i="9"/>
  <c r="AS22" i="9"/>
  <c r="AR17" i="9"/>
  <c r="AS17" i="9"/>
  <c r="AR47" i="9"/>
  <c r="AS47" i="9"/>
  <c r="AR36" i="9"/>
  <c r="AS36" i="9"/>
  <c r="AR42" i="9"/>
  <c r="AS42" i="9"/>
  <c r="AR43" i="9"/>
  <c r="AS43" i="9"/>
  <c r="AR23" i="9"/>
  <c r="AS23" i="9"/>
  <c r="AR16" i="9"/>
  <c r="AS16" i="9"/>
  <c r="AR14" i="9"/>
  <c r="AS14" i="9"/>
  <c r="AR21" i="9"/>
  <c r="AS21" i="9"/>
  <c r="AR32" i="9"/>
  <c r="AS32" i="9"/>
  <c r="AR26" i="9"/>
  <c r="AS26" i="9"/>
  <c r="AR38" i="9"/>
  <c r="AS38" i="9"/>
  <c r="AR39" i="9"/>
  <c r="AS39" i="9"/>
  <c r="AR19" i="9"/>
  <c r="AS19" i="9"/>
  <c r="AR12" i="9"/>
  <c r="AS12" i="9"/>
  <c r="AS6" i="9"/>
  <c r="M49" i="8"/>
  <c r="L49" i="8" l="1"/>
  <c r="Q5" i="8" l="1"/>
  <c r="AC10" i="8" s="1"/>
  <c r="AC7" i="8" l="1"/>
  <c r="AC46" i="8"/>
  <c r="AC21" i="8"/>
  <c r="AC13" i="8"/>
  <c r="AC38" i="8"/>
  <c r="AC28" i="8"/>
  <c r="AC22" i="8"/>
  <c r="AC12" i="8"/>
  <c r="AC17" i="8"/>
  <c r="AC36" i="8"/>
  <c r="AC30" i="8"/>
  <c r="AC20" i="8"/>
  <c r="AC27" i="8"/>
  <c r="AC43" i="8"/>
  <c r="AC47" i="8"/>
  <c r="AC34" i="8"/>
  <c r="AC11" i="8"/>
  <c r="AC14" i="8"/>
  <c r="AC25" i="8"/>
  <c r="AC35" i="8"/>
  <c r="AC18" i="8"/>
  <c r="AC39" i="8"/>
  <c r="AC31" i="8"/>
  <c r="AC6" i="8"/>
  <c r="AC45" i="8"/>
  <c r="AC42" i="8"/>
  <c r="AC9" i="8"/>
  <c r="AC23" i="8"/>
  <c r="AC19" i="8"/>
  <c r="AC37" i="8"/>
  <c r="AC41" i="8"/>
  <c r="AC16" i="8"/>
  <c r="AC24" i="8"/>
  <c r="AC32" i="8"/>
  <c r="AC40" i="8"/>
  <c r="AC8" i="8"/>
  <c r="AC15" i="8"/>
  <c r="AC26" i="8"/>
  <c r="AC29" i="8"/>
  <c r="AC44" i="8"/>
  <c r="AC33" i="8"/>
  <c r="P5" i="8"/>
  <c r="AC49" i="8" l="1"/>
  <c r="AC5" i="8"/>
  <c r="AB27" i="8"/>
  <c r="AB19" i="8"/>
  <c r="AB35" i="8"/>
  <c r="AB11" i="8"/>
  <c r="AB43" i="8"/>
  <c r="AB14" i="8"/>
  <c r="AB32" i="8"/>
  <c r="AB12" i="8"/>
  <c r="AB26" i="8"/>
  <c r="AB7" i="8"/>
  <c r="AB24" i="8"/>
  <c r="AB22" i="8"/>
  <c r="AB10" i="8"/>
  <c r="AB41" i="8"/>
  <c r="AB36" i="8"/>
  <c r="AB42" i="8"/>
  <c r="AB33" i="8"/>
  <c r="AB8" i="8"/>
  <c r="AB6" i="8"/>
  <c r="AB44" i="8"/>
  <c r="AB25" i="8"/>
  <c r="AB15" i="8"/>
  <c r="AB47" i="8"/>
  <c r="AB29" i="8"/>
  <c r="AB20" i="8"/>
  <c r="AB23" i="8"/>
  <c r="AB45" i="8"/>
  <c r="AB38" i="8"/>
  <c r="AB17" i="8"/>
  <c r="AB46" i="8"/>
  <c r="AB39" i="8"/>
  <c r="AB13" i="8"/>
  <c r="AB34" i="8"/>
  <c r="AB40" i="8"/>
  <c r="AB37" i="8"/>
  <c r="AB21" i="8"/>
  <c r="AB16" i="8"/>
  <c r="AB9" i="8"/>
  <c r="AB30" i="8"/>
  <c r="AB31" i="8"/>
  <c r="AB28" i="8"/>
  <c r="AB18" i="8"/>
  <c r="AB49" i="8" l="1"/>
  <c r="AB5" i="8"/>
  <c r="L100" i="12" l="1"/>
  <c r="O5" i="8"/>
  <c r="M38" i="13" l="1"/>
  <c r="AA47" i="8"/>
  <c r="AA39" i="8"/>
  <c r="AA31" i="8"/>
  <c r="AA23" i="8"/>
  <c r="AA15" i="8"/>
  <c r="AA7" i="8"/>
  <c r="AA33" i="8"/>
  <c r="AA42" i="8"/>
  <c r="AA34" i="8"/>
  <c r="AA26" i="8"/>
  <c r="AA18" i="8"/>
  <c r="AA10" i="8"/>
  <c r="AA41" i="8"/>
  <c r="AA9" i="8"/>
  <c r="AA44" i="8"/>
  <c r="AA36" i="8"/>
  <c r="AA12" i="8"/>
  <c r="AA45" i="8"/>
  <c r="AA37" i="8"/>
  <c r="AA29" i="8"/>
  <c r="AA21" i="8"/>
  <c r="AA13" i="8"/>
  <c r="AA17" i="8"/>
  <c r="AA20" i="8"/>
  <c r="AA40" i="8"/>
  <c r="AA32" i="8"/>
  <c r="AA24" i="8"/>
  <c r="AA16" i="8"/>
  <c r="AA8" i="8"/>
  <c r="AA28" i="8"/>
  <c r="AA43" i="8"/>
  <c r="AA35" i="8"/>
  <c r="AA27" i="8"/>
  <c r="AA19" i="8"/>
  <c r="AA11" i="8"/>
  <c r="AA6" i="8"/>
  <c r="AA25" i="8"/>
  <c r="AA46" i="8"/>
  <c r="AA38" i="8"/>
  <c r="AA30" i="8"/>
  <c r="AA22" i="8"/>
  <c r="AA14" i="8"/>
  <c r="N5" i="8"/>
  <c r="AA49" i="8" l="1"/>
  <c r="AA5" i="8"/>
  <c r="Z44" i="8"/>
  <c r="Z36" i="8"/>
  <c r="Z28" i="8"/>
  <c r="Z20" i="8"/>
  <c r="Z12" i="8"/>
  <c r="Z6" i="8"/>
  <c r="Z9" i="8"/>
  <c r="Z47" i="8"/>
  <c r="Z39" i="8"/>
  <c r="Z31" i="8"/>
  <c r="Z23" i="8"/>
  <c r="Z15" i="8"/>
  <c r="Z7" i="8"/>
  <c r="Z22" i="8"/>
  <c r="Z33" i="8"/>
  <c r="Z42" i="8"/>
  <c r="Z34" i="8"/>
  <c r="Z26" i="8"/>
  <c r="Z18" i="8"/>
  <c r="Z10" i="8"/>
  <c r="Z46" i="8"/>
  <c r="Z38" i="8"/>
  <c r="Z30" i="8"/>
  <c r="Z25" i="8"/>
  <c r="Z45" i="8"/>
  <c r="Z37" i="8"/>
  <c r="Z29" i="8"/>
  <c r="Z21" i="8"/>
  <c r="Z13" i="8"/>
  <c r="Z17" i="8"/>
  <c r="Z40" i="8"/>
  <c r="Z32" i="8"/>
  <c r="Z24" i="8"/>
  <c r="Z16" i="8"/>
  <c r="Z8" i="8"/>
  <c r="Z14" i="8"/>
  <c r="Z43" i="8"/>
  <c r="Z35" i="8"/>
  <c r="Z27" i="8"/>
  <c r="Z19" i="8"/>
  <c r="Z11" i="8"/>
  <c r="Z41" i="8"/>
  <c r="M5" i="8"/>
  <c r="Z49" i="8" l="1"/>
  <c r="Z5" i="8"/>
  <c r="Y41" i="8"/>
  <c r="Y33" i="8"/>
  <c r="Y25" i="8"/>
  <c r="Y17" i="8"/>
  <c r="Y9" i="8"/>
  <c r="Y27" i="8"/>
  <c r="Y19" i="8"/>
  <c r="Y44" i="8"/>
  <c r="Y36" i="8"/>
  <c r="Y28" i="8"/>
  <c r="Y20" i="8"/>
  <c r="Y12" i="8"/>
  <c r="Y22" i="8"/>
  <c r="Y47" i="8"/>
  <c r="Y39" i="8"/>
  <c r="Y31" i="8"/>
  <c r="Y23" i="8"/>
  <c r="Y15" i="8"/>
  <c r="Y7" i="8"/>
  <c r="Y11" i="8"/>
  <c r="Y46" i="8"/>
  <c r="Y38" i="8"/>
  <c r="Y42" i="8"/>
  <c r="Y34" i="8"/>
  <c r="Y26" i="8"/>
  <c r="Y18" i="8"/>
  <c r="Y10" i="8"/>
  <c r="Y8" i="8"/>
  <c r="Y43" i="8"/>
  <c r="Y6" i="8"/>
  <c r="Y45" i="8"/>
  <c r="Y37" i="8"/>
  <c r="Y29" i="8"/>
  <c r="Y21" i="8"/>
  <c r="Y13" i="8"/>
  <c r="Y35" i="8"/>
  <c r="Y14" i="8"/>
  <c r="Y40" i="8"/>
  <c r="Y32" i="8"/>
  <c r="Y24" i="8"/>
  <c r="Y16" i="8"/>
  <c r="Y30" i="8"/>
  <c r="L5" i="8"/>
  <c r="K5" i="8"/>
  <c r="Y49" i="8" l="1"/>
  <c r="K100" i="12"/>
  <c r="Y5" i="8"/>
  <c r="X46" i="8"/>
  <c r="X38" i="8"/>
  <c r="X30" i="8"/>
  <c r="X22" i="8"/>
  <c r="X14" i="8"/>
  <c r="X6" i="8"/>
  <c r="X40" i="8"/>
  <c r="X41" i="8"/>
  <c r="X33" i="8"/>
  <c r="X25" i="8"/>
  <c r="X17" i="8"/>
  <c r="X9" i="8"/>
  <c r="X32" i="8"/>
  <c r="X27" i="8"/>
  <c r="X44" i="8"/>
  <c r="X36" i="8"/>
  <c r="X28" i="8"/>
  <c r="X20" i="8"/>
  <c r="X12" i="8"/>
  <c r="X24" i="8"/>
  <c r="X11" i="8"/>
  <c r="X47" i="8"/>
  <c r="X39" i="8"/>
  <c r="X31" i="8"/>
  <c r="X23" i="8"/>
  <c r="X15" i="8"/>
  <c r="X7" i="8"/>
  <c r="X8" i="8"/>
  <c r="X42" i="8"/>
  <c r="X34" i="8"/>
  <c r="X26" i="8"/>
  <c r="X18" i="8"/>
  <c r="X10" i="8"/>
  <c r="X43" i="8"/>
  <c r="X35" i="8"/>
  <c r="X45" i="8"/>
  <c r="X37" i="8"/>
  <c r="X29" i="8"/>
  <c r="X21" i="8"/>
  <c r="X13" i="8"/>
  <c r="X16" i="8"/>
  <c r="X19" i="8"/>
  <c r="W43" i="8"/>
  <c r="W35" i="8"/>
  <c r="W27" i="8"/>
  <c r="W19" i="8"/>
  <c r="W11" i="8"/>
  <c r="W46" i="8"/>
  <c r="W38" i="8"/>
  <c r="W30" i="8"/>
  <c r="W22" i="8"/>
  <c r="W14" i="8"/>
  <c r="W6" i="8"/>
  <c r="W13" i="8"/>
  <c r="W41" i="8"/>
  <c r="W33" i="8"/>
  <c r="W25" i="8"/>
  <c r="W17" i="8"/>
  <c r="W9" i="8"/>
  <c r="W32" i="8"/>
  <c r="W16" i="8"/>
  <c r="W44" i="8"/>
  <c r="W36" i="8"/>
  <c r="W28" i="8"/>
  <c r="W20" i="8"/>
  <c r="W12" i="8"/>
  <c r="W37" i="8"/>
  <c r="W29" i="8"/>
  <c r="W21" i="8"/>
  <c r="W40" i="8"/>
  <c r="W47" i="8"/>
  <c r="W39" i="8"/>
  <c r="W31" i="8"/>
  <c r="W23" i="8"/>
  <c r="W15" i="8"/>
  <c r="W7" i="8"/>
  <c r="W45" i="8"/>
  <c r="W24" i="8"/>
  <c r="W42" i="8"/>
  <c r="W34" i="8"/>
  <c r="W26" i="8"/>
  <c r="W18" i="8"/>
  <c r="W10" i="8"/>
  <c r="W8" i="8"/>
  <c r="H5" i="8"/>
  <c r="L38" i="13" l="1"/>
  <c r="X49" i="8"/>
  <c r="W49" i="8"/>
  <c r="X5" i="8"/>
  <c r="W5" i="8"/>
  <c r="T43" i="8"/>
  <c r="T19" i="8"/>
  <c r="T14" i="8"/>
  <c r="T45" i="8"/>
  <c r="T41" i="8"/>
  <c r="T37" i="8"/>
  <c r="T33" i="8"/>
  <c r="T29" i="8"/>
  <c r="T25" i="8"/>
  <c r="T21" i="8"/>
  <c r="T17" i="8"/>
  <c r="T13" i="8"/>
  <c r="T9" i="8"/>
  <c r="T24" i="8"/>
  <c r="T38" i="8"/>
  <c r="T18" i="8"/>
  <c r="T16" i="8"/>
  <c r="T12" i="8"/>
  <c r="T23" i="8"/>
  <c r="T34" i="8"/>
  <c r="T10" i="8"/>
  <c r="T44" i="8"/>
  <c r="T40" i="8"/>
  <c r="T36" i="8"/>
  <c r="T32" i="8"/>
  <c r="T28" i="8"/>
  <c r="T20" i="8"/>
  <c r="T8" i="8"/>
  <c r="T39" i="8"/>
  <c r="T31" i="8"/>
  <c r="T15" i="8"/>
  <c r="T46" i="8"/>
  <c r="T26" i="8"/>
  <c r="T47" i="8"/>
  <c r="T35" i="8"/>
  <c r="T27" i="8"/>
  <c r="T11" i="8"/>
  <c r="T42" i="8"/>
  <c r="T22" i="8"/>
  <c r="T7" i="8"/>
  <c r="T30" i="8"/>
  <c r="T6" i="8"/>
  <c r="J5" i="8"/>
  <c r="G5" i="8"/>
  <c r="I5" i="8"/>
  <c r="T49" i="8" l="1"/>
  <c r="J100" i="12"/>
  <c r="T5" i="8"/>
  <c r="S46" i="8"/>
  <c r="AF46" i="8" s="1"/>
  <c r="S42" i="8"/>
  <c r="AF42" i="8" s="1"/>
  <c r="S38" i="8"/>
  <c r="AF38" i="8" s="1"/>
  <c r="S34" i="8"/>
  <c r="AF34" i="8" s="1"/>
  <c r="S30" i="8"/>
  <c r="AF30" i="8" s="1"/>
  <c r="S26" i="8"/>
  <c r="AF26" i="8" s="1"/>
  <c r="S22" i="8"/>
  <c r="AF22" i="8" s="1"/>
  <c r="S18" i="8"/>
  <c r="AF18" i="8" s="1"/>
  <c r="S14" i="8"/>
  <c r="AF14" i="8" s="1"/>
  <c r="S10" i="8"/>
  <c r="AF10" i="8" s="1"/>
  <c r="S6" i="8"/>
  <c r="AF6" i="8" s="1"/>
  <c r="S12" i="8"/>
  <c r="AF12" i="8" s="1"/>
  <c r="S47" i="8"/>
  <c r="AF47" i="8" s="1"/>
  <c r="S11" i="8"/>
  <c r="AF11" i="8" s="1"/>
  <c r="S35" i="8"/>
  <c r="AF35" i="8" s="1"/>
  <c r="S15" i="8"/>
  <c r="AF15" i="8" s="1"/>
  <c r="S45" i="8"/>
  <c r="AF45" i="8" s="1"/>
  <c r="S41" i="8"/>
  <c r="AF41" i="8" s="1"/>
  <c r="S37" i="8"/>
  <c r="AF37" i="8" s="1"/>
  <c r="S33" i="8"/>
  <c r="AF33" i="8" s="1"/>
  <c r="S29" i="8"/>
  <c r="AF29" i="8" s="1"/>
  <c r="S25" i="8"/>
  <c r="AF25" i="8" s="1"/>
  <c r="S21" i="8"/>
  <c r="S17" i="8"/>
  <c r="AF17" i="8" s="1"/>
  <c r="S13" i="8"/>
  <c r="AF13" i="8" s="1"/>
  <c r="S9" i="8"/>
  <c r="AF9" i="8" s="1"/>
  <c r="S39" i="8"/>
  <c r="AF39" i="8" s="1"/>
  <c r="S23" i="8"/>
  <c r="AF23" i="8" s="1"/>
  <c r="S7" i="8"/>
  <c r="AF7" i="8" s="1"/>
  <c r="S27" i="8"/>
  <c r="AF27" i="8" s="1"/>
  <c r="S44" i="8"/>
  <c r="AF44" i="8" s="1"/>
  <c r="S40" i="8"/>
  <c r="AF40" i="8" s="1"/>
  <c r="S36" i="8"/>
  <c r="AF36" i="8" s="1"/>
  <c r="S32" i="8"/>
  <c r="AF32" i="8" s="1"/>
  <c r="S28" i="8"/>
  <c r="AF28" i="8" s="1"/>
  <c r="S24" i="8"/>
  <c r="AF24" i="8" s="1"/>
  <c r="S20" i="8"/>
  <c r="AF20" i="8" s="1"/>
  <c r="S16" i="8"/>
  <c r="AF16" i="8" s="1"/>
  <c r="S8" i="8"/>
  <c r="AF8" i="8" s="1"/>
  <c r="S43" i="8"/>
  <c r="AF43" i="8" s="1"/>
  <c r="S19" i="8"/>
  <c r="AF19" i="8" s="1"/>
  <c r="S31" i="8"/>
  <c r="AF31" i="8" s="1"/>
  <c r="U13" i="8"/>
  <c r="U21" i="8"/>
  <c r="U29" i="8"/>
  <c r="U37" i="8"/>
  <c r="U45" i="8"/>
  <c r="U10" i="8"/>
  <c r="U14" i="8"/>
  <c r="U22" i="8"/>
  <c r="U30" i="8"/>
  <c r="U38" i="8"/>
  <c r="U46" i="8"/>
  <c r="U27" i="8"/>
  <c r="U28" i="8"/>
  <c r="U7" i="8"/>
  <c r="U15" i="8"/>
  <c r="U23" i="8"/>
  <c r="U31" i="8"/>
  <c r="U39" i="8"/>
  <c r="U47" i="8"/>
  <c r="U11" i="8"/>
  <c r="U35" i="8"/>
  <c r="U12" i="8"/>
  <c r="U36" i="8"/>
  <c r="U8" i="8"/>
  <c r="U16" i="8"/>
  <c r="U24" i="8"/>
  <c r="U32" i="8"/>
  <c r="U40" i="8"/>
  <c r="U6" i="8"/>
  <c r="U26" i="8"/>
  <c r="U42" i="8"/>
  <c r="U43" i="8"/>
  <c r="U9" i="8"/>
  <c r="U17" i="8"/>
  <c r="U25" i="8"/>
  <c r="U33" i="8"/>
  <c r="U41" i="8"/>
  <c r="U18" i="8"/>
  <c r="U34" i="8"/>
  <c r="U19" i="8"/>
  <c r="U20" i="8"/>
  <c r="U44" i="8"/>
  <c r="V41" i="8"/>
  <c r="V37" i="8"/>
  <c r="V33" i="8"/>
  <c r="V29" i="8"/>
  <c r="V25" i="8"/>
  <c r="V21" i="8"/>
  <c r="V17" i="8"/>
  <c r="V13" i="8"/>
  <c r="V9" i="8"/>
  <c r="V43" i="8"/>
  <c r="V31" i="8"/>
  <c r="V7" i="8"/>
  <c r="V36" i="8"/>
  <c r="V20" i="8"/>
  <c r="V8" i="8"/>
  <c r="V45" i="8"/>
  <c r="V35" i="8"/>
  <c r="V27" i="8"/>
  <c r="V19" i="8"/>
  <c r="V11" i="8"/>
  <c r="V32" i="8"/>
  <c r="V28" i="8"/>
  <c r="V12" i="8"/>
  <c r="V46" i="8"/>
  <c r="V42" i="8"/>
  <c r="V38" i="8"/>
  <c r="V34" i="8"/>
  <c r="V30" i="8"/>
  <c r="V26" i="8"/>
  <c r="V22" i="8"/>
  <c r="V18" i="8"/>
  <c r="V14" i="8"/>
  <c r="V10" i="8"/>
  <c r="V6" i="8"/>
  <c r="V39" i="8"/>
  <c r="V23" i="8"/>
  <c r="V15" i="8"/>
  <c r="V40" i="8"/>
  <c r="V24" i="8"/>
  <c r="V16" i="8"/>
  <c r="V47" i="8"/>
  <c r="V44" i="8"/>
  <c r="K38" i="13" l="1"/>
  <c r="AG31" i="8"/>
  <c r="AG13" i="8"/>
  <c r="AG12" i="8"/>
  <c r="AG41" i="8"/>
  <c r="AG35" i="8"/>
  <c r="AG28" i="8"/>
  <c r="AG45" i="8"/>
  <c r="AG16" i="8"/>
  <c r="AG33" i="8"/>
  <c r="AG40" i="8"/>
  <c r="AG11" i="8"/>
  <c r="AG27" i="8"/>
  <c r="AG37" i="8"/>
  <c r="AG20" i="8"/>
  <c r="AG26" i="8"/>
  <c r="V5" i="8"/>
  <c r="AG25" i="8"/>
  <c r="AG32" i="8"/>
  <c r="AG47" i="8"/>
  <c r="AG46" i="8"/>
  <c r="AG29" i="8"/>
  <c r="AG9" i="8"/>
  <c r="AG30" i="8"/>
  <c r="AG18" i="8"/>
  <c r="AG7" i="8"/>
  <c r="AG10" i="8"/>
  <c r="AG44" i="8"/>
  <c r="AG17" i="8"/>
  <c r="AG24" i="8"/>
  <c r="AG39" i="8"/>
  <c r="AG38" i="8"/>
  <c r="V49" i="8"/>
  <c r="AG19" i="8"/>
  <c r="AG43" i="8"/>
  <c r="AG8" i="8"/>
  <c r="AG23" i="8"/>
  <c r="AG22" i="8"/>
  <c r="AG34" i="8"/>
  <c r="AG42" i="8"/>
  <c r="AG36" i="8"/>
  <c r="AG15" i="8"/>
  <c r="AG14" i="8"/>
  <c r="I100" i="12"/>
  <c r="AQ40" i="8"/>
  <c r="AQ8" i="8"/>
  <c r="AQ44" i="8"/>
  <c r="AQ35" i="8"/>
  <c r="AQ22" i="8"/>
  <c r="AQ16" i="8"/>
  <c r="AQ27" i="8"/>
  <c r="AQ25" i="8"/>
  <c r="AQ11" i="8"/>
  <c r="AQ26" i="8"/>
  <c r="AQ18" i="8"/>
  <c r="AQ20" i="8"/>
  <c r="AQ7" i="8"/>
  <c r="AQ47" i="8"/>
  <c r="AQ30" i="8"/>
  <c r="AQ24" i="8"/>
  <c r="AQ23" i="8"/>
  <c r="AQ33" i="8"/>
  <c r="AQ12" i="8"/>
  <c r="AQ34" i="8"/>
  <c r="AQ43" i="8"/>
  <c r="AQ17" i="8"/>
  <c r="AQ29" i="8"/>
  <c r="AQ28" i="8"/>
  <c r="AQ39" i="8"/>
  <c r="AQ37" i="8"/>
  <c r="AQ6" i="8"/>
  <c r="AQ38" i="8"/>
  <c r="AQ15" i="8"/>
  <c r="AQ31" i="8"/>
  <c r="AQ32" i="8"/>
  <c r="AQ9" i="8"/>
  <c r="AQ41" i="8"/>
  <c r="AQ10" i="8"/>
  <c r="AQ42" i="8"/>
  <c r="AQ19" i="8"/>
  <c r="AQ36" i="8"/>
  <c r="AQ13" i="8"/>
  <c r="AQ45" i="8"/>
  <c r="AQ14" i="8"/>
  <c r="AQ46" i="8"/>
  <c r="AF21" i="8"/>
  <c r="S49" i="8"/>
  <c r="AG21" i="8"/>
  <c r="U49" i="8"/>
  <c r="AM31" i="8"/>
  <c r="AL31" i="8"/>
  <c r="AM44" i="8"/>
  <c r="AL44" i="8"/>
  <c r="AL10" i="8"/>
  <c r="AM10" i="8"/>
  <c r="AM13" i="8"/>
  <c r="AL13" i="8"/>
  <c r="AM39" i="8"/>
  <c r="AL39" i="8"/>
  <c r="AM27" i="8"/>
  <c r="AL27" i="8"/>
  <c r="AM47" i="8"/>
  <c r="AL47" i="8"/>
  <c r="AL41" i="8"/>
  <c r="AM41" i="8"/>
  <c r="AM14" i="8"/>
  <c r="AL14" i="8"/>
  <c r="AL17" i="8"/>
  <c r="AM17" i="8"/>
  <c r="AL33" i="8"/>
  <c r="AM33" i="8"/>
  <c r="AM43" i="8"/>
  <c r="AL43" i="8"/>
  <c r="AM35" i="8"/>
  <c r="AL35" i="8"/>
  <c r="AL16" i="8"/>
  <c r="AM16" i="8"/>
  <c r="AL21" i="8"/>
  <c r="AM21" i="8"/>
  <c r="AM19" i="8"/>
  <c r="AL19" i="8"/>
  <c r="AM6" i="8"/>
  <c r="AL6" i="8"/>
  <c r="AM37" i="8"/>
  <c r="AL37" i="8"/>
  <c r="AL42" i="8"/>
  <c r="AM42" i="8"/>
  <c r="AM45" i="8"/>
  <c r="AL45" i="8"/>
  <c r="AM18" i="8"/>
  <c r="AL18" i="8"/>
  <c r="AL8" i="8"/>
  <c r="AM8" i="8"/>
  <c r="AM22" i="8"/>
  <c r="AL22" i="8"/>
  <c r="AM20" i="8"/>
  <c r="AL20" i="8"/>
  <c r="AM15" i="8"/>
  <c r="AL15" i="8"/>
  <c r="AM26" i="8"/>
  <c r="AL26" i="8"/>
  <c r="AL32" i="8"/>
  <c r="AM32" i="8"/>
  <c r="AM36" i="8"/>
  <c r="AL36" i="8"/>
  <c r="AL25" i="8"/>
  <c r="AM25" i="8"/>
  <c r="AL34" i="8"/>
  <c r="AM34" i="8"/>
  <c r="AM38" i="8"/>
  <c r="AL38" i="8"/>
  <c r="AL9" i="8"/>
  <c r="AM9" i="8"/>
  <c r="AM46" i="8"/>
  <c r="AL46" i="8"/>
  <c r="AL24" i="8"/>
  <c r="AM24" i="8"/>
  <c r="AM12" i="8"/>
  <c r="AL12" i="8"/>
  <c r="AL40" i="8"/>
  <c r="AM40" i="8"/>
  <c r="AM28" i="8"/>
  <c r="AL28" i="8"/>
  <c r="AM23" i="8"/>
  <c r="AL23" i="8"/>
  <c r="AM30" i="8"/>
  <c r="AL30" i="8"/>
  <c r="AM11" i="8"/>
  <c r="AL11" i="8"/>
  <c r="AM7" i="8"/>
  <c r="AL7" i="8"/>
  <c r="AL29" i="8"/>
  <c r="AM29" i="8"/>
  <c r="U5" i="8"/>
  <c r="AG6" i="8"/>
  <c r="S5" i="8"/>
  <c r="AE16" i="8"/>
  <c r="AK16" i="8"/>
  <c r="AJ16" i="8"/>
  <c r="AH16" i="8"/>
  <c r="AI16" i="8"/>
  <c r="AE24" i="8"/>
  <c r="AJ24" i="8"/>
  <c r="AK24" i="8"/>
  <c r="AH24" i="8"/>
  <c r="AI24" i="8"/>
  <c r="AE21" i="8"/>
  <c r="AJ21" i="8"/>
  <c r="AI21" i="8"/>
  <c r="AH21" i="8"/>
  <c r="AK21" i="8"/>
  <c r="AE13" i="8"/>
  <c r="AH13" i="8"/>
  <c r="AK13" i="8"/>
  <c r="AJ13" i="8"/>
  <c r="AI13" i="8"/>
  <c r="AE25" i="8"/>
  <c r="AI25" i="8"/>
  <c r="AH25" i="8"/>
  <c r="AK25" i="8"/>
  <c r="AJ25" i="8"/>
  <c r="AE8" i="8"/>
  <c r="AI8" i="8"/>
  <c r="AH8" i="8"/>
  <c r="AJ8" i="8"/>
  <c r="AK8" i="8"/>
  <c r="AE22" i="8"/>
  <c r="AJ22" i="8"/>
  <c r="AI22" i="8"/>
  <c r="AK22" i="8"/>
  <c r="AH22" i="8"/>
  <c r="AE32" i="8"/>
  <c r="AK32" i="8"/>
  <c r="AJ32" i="8"/>
  <c r="AH32" i="8"/>
  <c r="AI32" i="8"/>
  <c r="AE29" i="8"/>
  <c r="AH29" i="8"/>
  <c r="AK29" i="8"/>
  <c r="AJ29" i="8"/>
  <c r="AI29" i="8"/>
  <c r="AE46" i="8"/>
  <c r="AK46" i="8"/>
  <c r="AJ46" i="8"/>
  <c r="AI46" i="8"/>
  <c r="AH46" i="8"/>
  <c r="AE17" i="8"/>
  <c r="AK17" i="8"/>
  <c r="AJ17" i="8"/>
  <c r="AI17" i="8"/>
  <c r="AH17" i="8"/>
  <c r="AE28" i="8"/>
  <c r="AK28" i="8"/>
  <c r="AI28" i="8"/>
  <c r="AJ28" i="8"/>
  <c r="AH28" i="8"/>
  <c r="AE36" i="8"/>
  <c r="AJ36" i="8"/>
  <c r="AI36" i="8"/>
  <c r="AH36" i="8"/>
  <c r="AK36" i="8"/>
  <c r="AE30" i="8"/>
  <c r="AK30" i="8"/>
  <c r="AJ30" i="8"/>
  <c r="AH30" i="8"/>
  <c r="AI30" i="8"/>
  <c r="AE11" i="8"/>
  <c r="AK11" i="8"/>
  <c r="AI11" i="8"/>
  <c r="AJ11" i="8"/>
  <c r="AH11" i="8"/>
  <c r="AE7" i="8"/>
  <c r="AJ7" i="8"/>
  <c r="AK7" i="8"/>
  <c r="AI7" i="8"/>
  <c r="AH7" i="8"/>
  <c r="AE39" i="8"/>
  <c r="AJ39" i="8"/>
  <c r="AK39" i="8"/>
  <c r="AI39" i="8"/>
  <c r="AH39" i="8"/>
  <c r="AE34" i="8"/>
  <c r="AJ34" i="8"/>
  <c r="AI34" i="8"/>
  <c r="AH34" i="8"/>
  <c r="AK34" i="8"/>
  <c r="AE19" i="8"/>
  <c r="AJ19" i="8"/>
  <c r="AI19" i="8"/>
  <c r="AH19" i="8"/>
  <c r="AK19" i="8"/>
  <c r="AE31" i="8"/>
  <c r="AK31" i="8"/>
  <c r="AJ31" i="8"/>
  <c r="AI31" i="8"/>
  <c r="AH31" i="8"/>
  <c r="AE33" i="8"/>
  <c r="AK33" i="8"/>
  <c r="AJ33" i="8"/>
  <c r="AI33" i="8"/>
  <c r="AH33" i="8"/>
  <c r="AN33" i="8" s="1"/>
  <c r="AE45" i="8"/>
  <c r="AK45" i="8"/>
  <c r="AI45" i="8"/>
  <c r="AJ45" i="8"/>
  <c r="AH45" i="8"/>
  <c r="AE18" i="8"/>
  <c r="AJ18" i="8"/>
  <c r="AK18" i="8"/>
  <c r="AI18" i="8"/>
  <c r="AH18" i="8"/>
  <c r="AE40" i="8"/>
  <c r="AI40" i="8"/>
  <c r="AH40" i="8"/>
  <c r="AK40" i="8"/>
  <c r="AJ40" i="8"/>
  <c r="AE15" i="8"/>
  <c r="AK15" i="8"/>
  <c r="AJ15" i="8"/>
  <c r="AH15" i="8"/>
  <c r="AI15" i="8"/>
  <c r="AE44" i="8"/>
  <c r="AH44" i="8"/>
  <c r="AK44" i="8"/>
  <c r="AI44" i="8"/>
  <c r="AJ44" i="8"/>
  <c r="AJ6" i="8"/>
  <c r="AI6" i="8"/>
  <c r="AK6" i="8"/>
  <c r="AE38" i="8"/>
  <c r="AI38" i="8"/>
  <c r="AH38" i="8"/>
  <c r="AK38" i="8"/>
  <c r="AJ38" i="8"/>
  <c r="AE27" i="8"/>
  <c r="AH27" i="8"/>
  <c r="AK27" i="8"/>
  <c r="AI27" i="8"/>
  <c r="AJ27" i="8"/>
  <c r="AE43" i="8"/>
  <c r="AK43" i="8"/>
  <c r="AJ43" i="8"/>
  <c r="AI43" i="8"/>
  <c r="AH43" i="8"/>
  <c r="AE37" i="8"/>
  <c r="AJ37" i="8"/>
  <c r="AK37" i="8"/>
  <c r="AI37" i="8"/>
  <c r="AH37" i="8"/>
  <c r="AE14" i="8"/>
  <c r="AK14" i="8"/>
  <c r="AJ14" i="8"/>
  <c r="AH14" i="8"/>
  <c r="AI14" i="8"/>
  <c r="AE12" i="8"/>
  <c r="AH12" i="8"/>
  <c r="AK12" i="8"/>
  <c r="AI12" i="8"/>
  <c r="AJ12" i="8"/>
  <c r="AE20" i="8"/>
  <c r="AK20" i="8"/>
  <c r="AJ20" i="8"/>
  <c r="AI20" i="8"/>
  <c r="AH20" i="8"/>
  <c r="AE26" i="8"/>
  <c r="AK26" i="8"/>
  <c r="AJ26" i="8"/>
  <c r="AI26" i="8"/>
  <c r="AH26" i="8"/>
  <c r="AE23" i="8"/>
  <c r="AI23" i="8"/>
  <c r="AH23" i="8"/>
  <c r="AJ23" i="8"/>
  <c r="AK23" i="8"/>
  <c r="AE47" i="8"/>
  <c r="AK47" i="8"/>
  <c r="AJ47" i="8"/>
  <c r="AI47" i="8"/>
  <c r="AH47" i="8"/>
  <c r="AE10" i="8"/>
  <c r="AH10" i="8"/>
  <c r="AK10" i="8"/>
  <c r="AJ10" i="8"/>
  <c r="AI10" i="8"/>
  <c r="AE42" i="8"/>
  <c r="AH42" i="8"/>
  <c r="AK42" i="8"/>
  <c r="AJ42" i="8"/>
  <c r="AI42" i="8"/>
  <c r="AE35" i="8"/>
  <c r="AK35" i="8"/>
  <c r="AJ35" i="8"/>
  <c r="AI35" i="8"/>
  <c r="AH35" i="8"/>
  <c r="AE9" i="8"/>
  <c r="AI9" i="8"/>
  <c r="AK9" i="8"/>
  <c r="AJ9" i="8"/>
  <c r="AH9" i="8"/>
  <c r="AE41" i="8"/>
  <c r="AK41" i="8"/>
  <c r="AJ41" i="8"/>
  <c r="AI41" i="8"/>
  <c r="AH41" i="8"/>
  <c r="AE6" i="8"/>
  <c r="AH6" i="8"/>
  <c r="AN32" i="8" l="1"/>
  <c r="AN25" i="8"/>
  <c r="AN29" i="8"/>
  <c r="AN35" i="8"/>
  <c r="AN45" i="8"/>
  <c r="AN27" i="8"/>
  <c r="AN31" i="8"/>
  <c r="AN16" i="8"/>
  <c r="AN43" i="8"/>
  <c r="AN28" i="8"/>
  <c r="AN8" i="8"/>
  <c r="AN22" i="8"/>
  <c r="AN24" i="8"/>
  <c r="AN9" i="8"/>
  <c r="AN18" i="8"/>
  <c r="AN11" i="8"/>
  <c r="AN46" i="8"/>
  <c r="AN10" i="8"/>
  <c r="AN37" i="8"/>
  <c r="AN13" i="8"/>
  <c r="AN41" i="8"/>
  <c r="AN23" i="8"/>
  <c r="AN20" i="8"/>
  <c r="AN12" i="8"/>
  <c r="AN38" i="8"/>
  <c r="AN7" i="8"/>
  <c r="AN36" i="8"/>
  <c r="AN47" i="8"/>
  <c r="AN44" i="8"/>
  <c r="AN17" i="8"/>
  <c r="AN42" i="8"/>
  <c r="AN40" i="8"/>
  <c r="AN19" i="8"/>
  <c r="AN26" i="8"/>
  <c r="AN14" i="8"/>
  <c r="AN6" i="8"/>
  <c r="AO6" i="8" s="1"/>
  <c r="AN15" i="8"/>
  <c r="AN39" i="8"/>
  <c r="AN30" i="8"/>
  <c r="AN34" i="8"/>
  <c r="AN21" i="8"/>
  <c r="J38" i="13"/>
  <c r="C50" i="12"/>
  <c r="I18" i="13" s="1"/>
  <c r="AW40" i="8"/>
  <c r="AT17" i="8"/>
  <c r="AU26" i="8"/>
  <c r="AU27" i="8"/>
  <c r="AT10" i="8"/>
  <c r="AT26" i="8"/>
  <c r="AW14" i="8"/>
  <c r="AT15" i="8"/>
  <c r="AW45" i="8"/>
  <c r="AT34" i="8"/>
  <c r="AW30" i="8"/>
  <c r="AT22" i="8"/>
  <c r="AW8" i="8"/>
  <c r="AT13" i="8"/>
  <c r="AT16" i="8"/>
  <c r="AU7" i="8"/>
  <c r="AU28" i="8"/>
  <c r="AU46" i="8"/>
  <c r="AU15" i="8"/>
  <c r="AU18" i="8"/>
  <c r="AU6" i="8"/>
  <c r="AU35" i="8"/>
  <c r="AU14" i="8"/>
  <c r="AU39" i="8"/>
  <c r="AU31" i="8"/>
  <c r="AU23" i="8"/>
  <c r="AU37" i="8"/>
  <c r="AU44" i="8"/>
  <c r="AW19" i="8"/>
  <c r="AU25" i="8"/>
  <c r="AW35" i="8"/>
  <c r="AT23" i="8"/>
  <c r="AW6" i="8"/>
  <c r="AT9" i="8"/>
  <c r="AW26" i="8"/>
  <c r="AT12" i="8"/>
  <c r="AT43" i="8"/>
  <c r="AT38" i="8"/>
  <c r="AW15" i="8"/>
  <c r="AT18" i="8"/>
  <c r="AT31" i="8"/>
  <c r="AW39" i="8"/>
  <c r="AT36" i="8"/>
  <c r="AT28" i="8"/>
  <c r="AW29" i="8"/>
  <c r="AW16" i="8"/>
  <c r="AU40" i="8"/>
  <c r="AU9" i="8"/>
  <c r="AU41" i="8"/>
  <c r="AW27" i="8"/>
  <c r="AW43" i="8"/>
  <c r="AT44" i="8"/>
  <c r="AW31" i="8"/>
  <c r="AT11" i="8"/>
  <c r="AW28" i="8"/>
  <c r="AT25" i="8"/>
  <c r="AW13" i="8"/>
  <c r="AT24" i="8"/>
  <c r="AU11" i="8"/>
  <c r="AU36" i="8"/>
  <c r="AU20" i="8"/>
  <c r="AU45" i="8"/>
  <c r="AU19" i="8"/>
  <c r="AU43" i="8"/>
  <c r="AU13" i="8"/>
  <c r="AG49" i="8"/>
  <c r="AT47" i="8"/>
  <c r="AW32" i="8"/>
  <c r="AT35" i="8"/>
  <c r="AT14" i="8"/>
  <c r="AT30" i="8"/>
  <c r="AT29" i="8"/>
  <c r="AW10" i="8"/>
  <c r="AT42" i="8"/>
  <c r="AT40" i="8"/>
  <c r="AW18" i="8"/>
  <c r="AT19" i="8"/>
  <c r="AW11" i="8"/>
  <c r="AT46" i="8"/>
  <c r="AW22" i="8"/>
  <c r="AU32" i="8"/>
  <c r="AU42" i="8"/>
  <c r="AU33" i="8"/>
  <c r="AU10" i="8"/>
  <c r="AW41" i="8"/>
  <c r="AW20" i="8"/>
  <c r="AW47" i="8"/>
  <c r="AT45" i="8"/>
  <c r="AW12" i="8"/>
  <c r="AW23" i="8"/>
  <c r="AW38" i="8"/>
  <c r="AW44" i="8"/>
  <c r="AT33" i="8"/>
  <c r="AW34" i="8"/>
  <c r="AT7" i="8"/>
  <c r="AW46" i="8"/>
  <c r="AT8" i="8"/>
  <c r="AW24" i="8"/>
  <c r="AU30" i="8"/>
  <c r="AU12" i="8"/>
  <c r="AU38" i="8"/>
  <c r="AU22" i="8"/>
  <c r="AU47" i="8"/>
  <c r="AW7" i="8"/>
  <c r="AT39" i="8"/>
  <c r="AW17" i="8"/>
  <c r="AW9" i="8"/>
  <c r="AT37" i="8"/>
  <c r="AT41" i="8"/>
  <c r="AW42" i="8"/>
  <c r="AT20" i="8"/>
  <c r="AW37" i="8"/>
  <c r="AT27" i="8"/>
  <c r="AT6" i="8"/>
  <c r="AW33" i="8"/>
  <c r="AW36" i="8"/>
  <c r="AT32" i="8"/>
  <c r="AW25" i="8"/>
  <c r="AU29" i="8"/>
  <c r="AU24" i="8"/>
  <c r="AU34" i="8"/>
  <c r="AU8" i="8"/>
  <c r="AU16" i="8"/>
  <c r="AU17" i="8"/>
  <c r="AS26" i="8"/>
  <c r="AR27" i="8"/>
  <c r="AS6" i="8"/>
  <c r="AR15" i="8"/>
  <c r="AS45" i="8"/>
  <c r="AR31" i="8"/>
  <c r="AS39" i="8"/>
  <c r="AR28" i="8"/>
  <c r="AR8" i="8"/>
  <c r="AS13" i="8"/>
  <c r="AR16" i="8"/>
  <c r="AR14" i="8"/>
  <c r="AS29" i="8"/>
  <c r="AR9" i="8"/>
  <c r="AR18" i="8"/>
  <c r="AR11" i="8"/>
  <c r="AS8" i="8"/>
  <c r="AR39" i="8"/>
  <c r="AR43" i="8"/>
  <c r="AS43" i="8"/>
  <c r="AS31" i="8"/>
  <c r="AR22" i="8"/>
  <c r="AR6" i="8"/>
  <c r="AS12" i="8"/>
  <c r="AS18" i="8"/>
  <c r="AS28" i="8"/>
  <c r="AR46" i="8"/>
  <c r="AR29" i="8"/>
  <c r="AS24" i="8"/>
  <c r="AS40" i="8"/>
  <c r="AR30" i="8"/>
  <c r="AS10" i="8"/>
  <c r="AS42" i="8"/>
  <c r="AS44" i="8"/>
  <c r="AS11" i="8"/>
  <c r="AS46" i="8"/>
  <c r="AS22" i="8"/>
  <c r="AR13" i="8"/>
  <c r="AS35" i="8"/>
  <c r="AS15" i="8"/>
  <c r="AS9" i="8"/>
  <c r="AR23" i="8"/>
  <c r="AR20" i="8"/>
  <c r="AR12" i="8"/>
  <c r="AS37" i="8"/>
  <c r="AR38" i="8"/>
  <c r="AS33" i="8"/>
  <c r="AS34" i="8"/>
  <c r="AR7" i="8"/>
  <c r="AR36" i="8"/>
  <c r="AS32" i="8"/>
  <c r="AS19" i="8"/>
  <c r="AS16" i="8"/>
  <c r="AR41" i="8"/>
  <c r="AS41" i="8"/>
  <c r="AR47" i="8"/>
  <c r="AS23" i="8"/>
  <c r="AS20" i="8"/>
  <c r="AS38" i="8"/>
  <c r="AR44" i="8"/>
  <c r="AS7" i="8"/>
  <c r="AS36" i="8"/>
  <c r="AR17" i="8"/>
  <c r="AR32" i="8"/>
  <c r="AR25" i="8"/>
  <c r="AR35" i="8"/>
  <c r="AR42" i="8"/>
  <c r="AS47" i="8"/>
  <c r="AS14" i="8"/>
  <c r="AS27" i="8"/>
  <c r="AR40" i="8"/>
  <c r="AR45" i="8"/>
  <c r="AR19" i="8"/>
  <c r="AX19" i="8" s="1"/>
  <c r="AS30" i="8"/>
  <c r="AS17" i="8"/>
  <c r="AS25" i="8"/>
  <c r="AJ49" i="8"/>
  <c r="AW21" i="8"/>
  <c r="AE49" i="8"/>
  <c r="AT21" i="8"/>
  <c r="AK49" i="8"/>
  <c r="AU21" i="8"/>
  <c r="AM49" i="8"/>
  <c r="AL49" i="8"/>
  <c r="AQ21" i="8"/>
  <c r="AQ49" i="8" s="1"/>
  <c r="AF49" i="8"/>
  <c r="AR21" i="8"/>
  <c r="AH49" i="8"/>
  <c r="AS21" i="8"/>
  <c r="AI49" i="8"/>
  <c r="AR37" i="8"/>
  <c r="AR24" i="8"/>
  <c r="AR33" i="8"/>
  <c r="AR26" i="8"/>
  <c r="AR34" i="8"/>
  <c r="AR10" i="8"/>
  <c r="AX10" i="8" s="1"/>
  <c r="AX25" i="8" l="1"/>
  <c r="AX7" i="8"/>
  <c r="AX47" i="8"/>
  <c r="AS49" i="8"/>
  <c r="AX22" i="8"/>
  <c r="I50" i="12"/>
  <c r="E51" i="12" s="1"/>
  <c r="AW49" i="8"/>
  <c r="AX28" i="8"/>
  <c r="AX44" i="8"/>
  <c r="AX37" i="8"/>
  <c r="AV37" i="8" s="1"/>
  <c r="AX32" i="8"/>
  <c r="AV32" i="8" s="1"/>
  <c r="AX11" i="8"/>
  <c r="AV11" i="8" s="1"/>
  <c r="AX34" i="8"/>
  <c r="AX14" i="8"/>
  <c r="AV14" i="8" s="1"/>
  <c r="AX33" i="8"/>
  <c r="AX21" i="8"/>
  <c r="AX41" i="8"/>
  <c r="AX36" i="8"/>
  <c r="AV36" i="8" s="1"/>
  <c r="AX45" i="8"/>
  <c r="AX42" i="8"/>
  <c r="AV42" i="8" s="1"/>
  <c r="AX20" i="8"/>
  <c r="AX46" i="8"/>
  <c r="AX43" i="8"/>
  <c r="AX16" i="8"/>
  <c r="AV16" i="8" s="1"/>
  <c r="AX8" i="8"/>
  <c r="AX35" i="8"/>
  <c r="AV35" i="8" s="1"/>
  <c r="AX23" i="8"/>
  <c r="AX39" i="8"/>
  <c r="AV39" i="8" s="1"/>
  <c r="AX27" i="8"/>
  <c r="AV27" i="8" s="1"/>
  <c r="AX26" i="8"/>
  <c r="AV26" i="8" s="1"/>
  <c r="AX40" i="8"/>
  <c r="AX17" i="8"/>
  <c r="AV17" i="8" s="1"/>
  <c r="AX30" i="8"/>
  <c r="AX6" i="8"/>
  <c r="AV6" i="8" s="1"/>
  <c r="AX18" i="8"/>
  <c r="AX38" i="8"/>
  <c r="AV38" i="8" s="1"/>
  <c r="AX13" i="8"/>
  <c r="AX9" i="8"/>
  <c r="AV9" i="8" s="1"/>
  <c r="AX31" i="8"/>
  <c r="AX24" i="8"/>
  <c r="AV24" i="8" s="1"/>
  <c r="AX12" i="8"/>
  <c r="AV12" i="8" s="1"/>
  <c r="AX29" i="8"/>
  <c r="AV29" i="8" s="1"/>
  <c r="AX15" i="8"/>
  <c r="E50" i="12"/>
  <c r="K18" i="13" s="1"/>
  <c r="U7" i="12"/>
  <c r="T8" i="12" s="1"/>
  <c r="D50" i="12"/>
  <c r="J18" i="13" s="1"/>
  <c r="AV33" i="8"/>
  <c r="AT49" i="8"/>
  <c r="AV30" i="8"/>
  <c r="AV47" i="8"/>
  <c r="G50" i="12"/>
  <c r="M18" i="13" s="1"/>
  <c r="AU49" i="8"/>
  <c r="F50" i="12"/>
  <c r="L18" i="13" s="1"/>
  <c r="AV19" i="8"/>
  <c r="AV25" i="8"/>
  <c r="AV40" i="8"/>
  <c r="AV23" i="8"/>
  <c r="AV20" i="8"/>
  <c r="AV28" i="8"/>
  <c r="AV45" i="8"/>
  <c r="AV7" i="8"/>
  <c r="AV46" i="8"/>
  <c r="AV43" i="8"/>
  <c r="AV18" i="8"/>
  <c r="AV8" i="8"/>
  <c r="AV41" i="8"/>
  <c r="AV13" i="8"/>
  <c r="AV10" i="8"/>
  <c r="AV34" i="8"/>
  <c r="AV44" i="8"/>
  <c r="AV15" i="8"/>
  <c r="AV22" i="8"/>
  <c r="AV31" i="8"/>
  <c r="AO22" i="8"/>
  <c r="AO19" i="8"/>
  <c r="AO11" i="8"/>
  <c r="AO31" i="8"/>
  <c r="AO45" i="8"/>
  <c r="AO15" i="8"/>
  <c r="AO33" i="8"/>
  <c r="AO18" i="8"/>
  <c r="AO23" i="8"/>
  <c r="AO10" i="8"/>
  <c r="AO8" i="8"/>
  <c r="AO35" i="8"/>
  <c r="AO28" i="8"/>
  <c r="AO38" i="8"/>
  <c r="AO27" i="8"/>
  <c r="AO13" i="8"/>
  <c r="AO24" i="8"/>
  <c r="AO9" i="8"/>
  <c r="AO40" i="8"/>
  <c r="AO41" i="8"/>
  <c r="AO17" i="8"/>
  <c r="AO44" i="8"/>
  <c r="AO12" i="8"/>
  <c r="AO47" i="8"/>
  <c r="AO43" i="8"/>
  <c r="AO14" i="8"/>
  <c r="AO26" i="8"/>
  <c r="AO20" i="8"/>
  <c r="AO25" i="8"/>
  <c r="AO7" i="8"/>
  <c r="AO34" i="8"/>
  <c r="AO37" i="8"/>
  <c r="AO29" i="8"/>
  <c r="AO42" i="8"/>
  <c r="AO30" i="8"/>
  <c r="AO32" i="8"/>
  <c r="AO39" i="8"/>
  <c r="AO46" i="8"/>
  <c r="AO16" i="8"/>
  <c r="AO36" i="8"/>
  <c r="AR49" i="8"/>
  <c r="AO21" i="8"/>
  <c r="AN49" i="8"/>
  <c r="C51" i="12" l="1"/>
  <c r="D51" i="12"/>
  <c r="F51" i="12"/>
  <c r="I51" i="12"/>
  <c r="O18" i="13"/>
  <c r="S13" i="12"/>
  <c r="H51" i="12"/>
  <c r="G51" i="12"/>
  <c r="U8" i="12"/>
  <c r="T9" i="12" s="1"/>
  <c r="U9" i="12" s="1"/>
  <c r="M100" i="12"/>
  <c r="H100" i="12"/>
  <c r="AO49" i="8"/>
  <c r="AX49" i="8"/>
  <c r="AV21" i="8"/>
  <c r="AV49" i="8" s="1"/>
  <c r="T10" i="12" l="1"/>
  <c r="U10" i="12" s="1"/>
  <c r="H50" i="12"/>
  <c r="N18" i="13" s="1"/>
  <c r="N38" i="13"/>
  <c r="I38" i="13"/>
  <c r="N100" i="12"/>
  <c r="T11" i="12" l="1"/>
  <c r="U11" i="12" s="1"/>
  <c r="T12" i="12" s="1"/>
  <c r="U12" i="12" s="1"/>
  <c r="O101" i="12"/>
  <c r="P101" i="12"/>
  <c r="F32" i="13"/>
  <c r="C101" i="12"/>
  <c r="M101" i="12"/>
  <c r="I101" i="12"/>
  <c r="H101" i="12"/>
  <c r="F101" i="12"/>
  <c r="K101" i="12"/>
  <c r="G101" i="12"/>
  <c r="O38" i="13"/>
  <c r="L101" i="12"/>
  <c r="D101" i="12"/>
  <c r="N101" i="12"/>
  <c r="E101" i="12"/>
  <c r="J10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Samuel Leat</author>
  </authors>
  <commentList>
    <comment ref="D56" authorId="0" shapeId="0" xr:uid="{45127418-95A3-4F6A-A721-0E23FB2A36AA}">
      <text>
        <r>
          <rPr>
            <b/>
            <sz val="9"/>
            <color indexed="81"/>
            <rFont val="Tahoma"/>
            <family val="2"/>
          </rPr>
          <t>Samuel Leat:</t>
        </r>
        <r>
          <rPr>
            <sz val="9"/>
            <color indexed="81"/>
            <rFont val="Tahoma"/>
            <family val="2"/>
          </rPr>
          <t xml:space="preserve">
Columns F to T sourced from Baseline tab of "02-12 ICB Outputs v0.1"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Samuel Leat</author>
  </authors>
  <commentList>
    <comment ref="C5" authorId="0" shapeId="0" xr:uid="{FF1F02BB-D350-42E0-9EC7-016C021B23E4}">
      <text>
        <r>
          <rPr>
            <b/>
            <sz val="9"/>
            <color indexed="81"/>
            <rFont val="Tahoma"/>
            <family val="2"/>
          </rPr>
          <t>Samuel Leat:</t>
        </r>
        <r>
          <rPr>
            <sz val="9"/>
            <color indexed="81"/>
            <rFont val="Tahoma"/>
            <family val="2"/>
          </rPr>
          <t xml:space="preserve">
Columns F to T sourced from Baseline tab of "02-12 ICB Outputs v0.1"</t>
        </r>
      </text>
    </comment>
    <comment ref="AW5" authorId="0" shapeId="0" xr:uid="{3F1D37FA-CC82-44E3-B0D0-03B9B770FF2D}">
      <text>
        <r>
          <rPr>
            <b/>
            <sz val="9"/>
            <color indexed="81"/>
            <rFont val="Tahoma"/>
            <family val="2"/>
          </rPr>
          <t>Samuel Leat:</t>
        </r>
        <r>
          <rPr>
            <sz val="9"/>
            <color indexed="81"/>
            <rFont val="Tahoma"/>
            <family val="2"/>
          </rPr>
          <t xml:space="preserve">
Columns F to T sourced from Baseline tab of "22-11 ICB Outputs v3"</t>
        </r>
      </text>
    </comment>
    <comment ref="BC5" authorId="0" shapeId="0" xr:uid="{14C64E8C-EF55-4190-87A4-581B193978ED}">
      <text>
        <r>
          <rPr>
            <b/>
            <sz val="9"/>
            <color indexed="81"/>
            <rFont val="Tahoma"/>
            <family val="2"/>
          </rPr>
          <t>Samuel Leat:</t>
        </r>
        <r>
          <rPr>
            <sz val="9"/>
            <color indexed="81"/>
            <rFont val="Tahoma"/>
            <family val="2"/>
          </rPr>
          <t xml:space="preserve">
GPAH figures from S Lorrimer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<sst xmlns="http://schemas.openxmlformats.org/spreadsheetml/2006/main" count="2892" uniqueCount="543">
  <si>
    <t>QE1</t>
  </si>
  <si>
    <t>QF7</t>
  </si>
  <si>
    <t>QGH</t>
  </si>
  <si>
    <t>QH8</t>
  </si>
  <si>
    <t>QHG</t>
  </si>
  <si>
    <t>QHL</t>
  </si>
  <si>
    <t>QHM</t>
  </si>
  <si>
    <t>QJ2</t>
  </si>
  <si>
    <t>QJG</t>
  </si>
  <si>
    <t>QJK</t>
  </si>
  <si>
    <t>QJM</t>
  </si>
  <si>
    <t>QK1</t>
  </si>
  <si>
    <t>QKK</t>
  </si>
  <si>
    <t>QKS</t>
  </si>
  <si>
    <t>QM7</t>
  </si>
  <si>
    <t>QMF</t>
  </si>
  <si>
    <t>QMJ</t>
  </si>
  <si>
    <t>QMM</t>
  </si>
  <si>
    <t>QNC</t>
  </si>
  <si>
    <t>QNQ</t>
  </si>
  <si>
    <t>QNX</t>
  </si>
  <si>
    <t>QOC</t>
  </si>
  <si>
    <t>QOP</t>
  </si>
  <si>
    <t>QOQ</t>
  </si>
  <si>
    <t>QOX</t>
  </si>
  <si>
    <t>QPM</t>
  </si>
  <si>
    <t>QR1</t>
  </si>
  <si>
    <t>QRL</t>
  </si>
  <si>
    <t>QRV</t>
  </si>
  <si>
    <t>QSL</t>
  </si>
  <si>
    <t>QT1</t>
  </si>
  <si>
    <t>QT6</t>
  </si>
  <si>
    <t>QU9</t>
  </si>
  <si>
    <t>QUA</t>
  </si>
  <si>
    <t>QUE</t>
  </si>
  <si>
    <t>QUY</t>
  </si>
  <si>
    <t>QVV</t>
  </si>
  <si>
    <t>QWE</t>
  </si>
  <si>
    <t>QWO</t>
  </si>
  <si>
    <t>QWU</t>
  </si>
  <si>
    <t>QXU</t>
  </si>
  <si>
    <t>QYG</t>
  </si>
  <si>
    <t>ICB22</t>
  </si>
  <si>
    <t>Integrated Care Board</t>
  </si>
  <si>
    <t>ENGLAND</t>
  </si>
  <si>
    <t>NHS Humber and North Yorkshire ICB</t>
  </si>
  <si>
    <t>NHS North East and North Cumbria ICB</t>
  </si>
  <si>
    <t>NHS South Yorkshire ICB</t>
  </si>
  <si>
    <t>NHS West Yorkshire ICB</t>
  </si>
  <si>
    <t>NHS Cheshire and Merseyside ICB</t>
  </si>
  <si>
    <t>NHS Greater Manchester ICB</t>
  </si>
  <si>
    <t>NHS Lancashire and South Cumbria ICB</t>
  </si>
  <si>
    <t>NHS Birmingham and Solihull ICB</t>
  </si>
  <si>
    <t>NHS Black Country ICB</t>
  </si>
  <si>
    <t>NHS Coventry and Warwickshire ICB</t>
  </si>
  <si>
    <t>NHS Derby and Derbyshire ICB</t>
  </si>
  <si>
    <t>NHS Herefordshire and Worcestershire ICB</t>
  </si>
  <si>
    <t>NHS Leicester, Leicestershire and Rutland ICB</t>
  </si>
  <si>
    <t>NHS Lincolnshire ICB</t>
  </si>
  <si>
    <t>NHS Northamptonshire ICB</t>
  </si>
  <si>
    <t>NHS Nottingham and Nottinghamshire ICB</t>
  </si>
  <si>
    <t>NHS Shropshire, Telford and Wrekin ICB</t>
  </si>
  <si>
    <t>NHS Staffordshire and Stoke-on-Trent ICB</t>
  </si>
  <si>
    <t>NHS Bedfordshire, Luton and Milton Keynes ICB</t>
  </si>
  <si>
    <t>NHS Cambridgeshire and Peterborough ICB</t>
  </si>
  <si>
    <t>NHS Hertfordshire and West Essex ICB</t>
  </si>
  <si>
    <t>NHS Mid and South Essex ICB</t>
  </si>
  <si>
    <t>NHS Norfolk and Waveney ICB</t>
  </si>
  <si>
    <t>NHS Suffolk and North East Essex ICB</t>
  </si>
  <si>
    <t>NHS North Central London ICB</t>
  </si>
  <si>
    <t>NHS North East London ICB</t>
  </si>
  <si>
    <t>NHS North West London ICB</t>
  </si>
  <si>
    <t>NHS South East London ICB</t>
  </si>
  <si>
    <t>NHS South West London ICB</t>
  </si>
  <si>
    <t>NHS Buckinghamshire, Oxfordshire and Berkshire West ICB</t>
  </si>
  <si>
    <t>NHS Frimley ICB</t>
  </si>
  <si>
    <t>NHS Hampshire and Isle Of Wight ICB</t>
  </si>
  <si>
    <t>NHS Kent and Medway ICB</t>
  </si>
  <si>
    <t>NHS Surrey Heartlands ICB</t>
  </si>
  <si>
    <t>NHS Sussex ICB</t>
  </si>
  <si>
    <t>NHS Bath and North East Somerset, Swindon and Wiltshire ICB</t>
  </si>
  <si>
    <t>NHS Bristol, North Somerset and South Gloucestershire ICB</t>
  </si>
  <si>
    <t>NHS Cornwall and The Isles Of Scilly ICB</t>
  </si>
  <si>
    <t>NHS Devon ICB</t>
  </si>
  <si>
    <t>NHS Dorset ICB</t>
  </si>
  <si>
    <t>NHS Gloucestershire ICB</t>
  </si>
  <si>
    <t>NHS Somerset ICB</t>
  </si>
  <si>
    <t>Published Projected population 2022/23</t>
  </si>
  <si>
    <t>Cape Hill 2022/23 WP</t>
  </si>
  <si>
    <t xml:space="preserve">2022/23 published Overall ICB  weighted population </t>
  </si>
  <si>
    <t>2022/23 published overall ICB weighted population adjusted for boundary change</t>
  </si>
  <si>
    <t>change in target share</t>
  </si>
  <si>
    <t>Overall</t>
  </si>
  <si>
    <t>Change in population share</t>
  </si>
  <si>
    <t>Boundary change</t>
  </si>
  <si>
    <t>CSTTA</t>
  </si>
  <si>
    <t>MFF</t>
  </si>
  <si>
    <t>Exp weights</t>
  </si>
  <si>
    <t>10% HI</t>
  </si>
  <si>
    <t>Agg impact</t>
  </si>
  <si>
    <t>Residual</t>
  </si>
  <si>
    <t xml:space="preserve"> Population 2022/23 base year</t>
  </si>
  <si>
    <t xml:space="preserve">2022/23 base year Overall ICB  weighted population </t>
  </si>
  <si>
    <t>2022/23 base year Overall ICB  weighted population without CSTTA</t>
  </si>
  <si>
    <t>2022/23 base year Overall ICB  weighted population with old MFF</t>
  </si>
  <si>
    <t>2022/23 base year Overall ICB  weighted population with old exp weights</t>
  </si>
  <si>
    <t>2022/23 base year Overall ICB  weighted population with 10% His</t>
  </si>
  <si>
    <t>Updated maternity data</t>
  </si>
  <si>
    <t>Updated HI data</t>
  </si>
  <si>
    <t>2022/23 base year Overall ICB weighted population with old maternity data</t>
  </si>
  <si>
    <t>2022/23 base year Overall ICB weighted population with old HI data</t>
  </si>
  <si>
    <t>Already OK</t>
  </si>
  <si>
    <t xml:space="preserve">2022/23 base year Overall ICB weighted population </t>
  </si>
  <si>
    <t>Updated</t>
  </si>
  <si>
    <t xml:space="preserve">Boundary change </t>
  </si>
  <si>
    <t>other asdjustment check</t>
  </si>
  <si>
    <t>2022/23 Other population adjustment</t>
  </si>
  <si>
    <t>2022/23 Mental Health SDF Funding</t>
  </si>
  <si>
    <t>2022/23 Other recurrent allocation adjustments Post Mth03</t>
  </si>
  <si>
    <t>2022/23 Adjustments to baseline Mth03</t>
  </si>
  <si>
    <t>2022/23 Transfer of GP access to PMCS</t>
  </si>
  <si>
    <t>2022/23 22/23 ODC block adjustments</t>
  </si>
  <si>
    <t>2022/23 Remaining full-year ENIC adjustment</t>
  </si>
  <si>
    <t>2022/23 In-year ENIC adjustment</t>
  </si>
  <si>
    <t>total</t>
  </si>
  <si>
    <t>other adjustments</t>
  </si>
  <si>
    <t>ENICS</t>
  </si>
  <si>
    <t>pay and inflation</t>
  </si>
  <si>
    <t>Contract rebase</t>
  </si>
  <si>
    <t>His</t>
  </si>
  <si>
    <t>Ockenden</t>
  </si>
  <si>
    <t>2022/23 Inc all adjustments</t>
  </si>
  <si>
    <t>2022/23 ) exc all adjustments + Ock + His +contract rebase + pay/inf + ENIC</t>
  </si>
  <si>
    <t>2022/23 ) exc all adjustments + Ock + His +contract rebase + pay/inf</t>
  </si>
  <si>
    <t>2022/23  exc all adjustments + Ock + His +contract rebase</t>
  </si>
  <si>
    <t>2022/23  exc all adjustments + Ock + His</t>
  </si>
  <si>
    <t>2022/23 ) exc all adjustments + Ock</t>
  </si>
  <si>
    <t>2022/23  exc all adjustments</t>
  </si>
  <si>
    <t>2022/23 Fair Shares Target (£k)</t>
  </si>
  <si>
    <t>2022/23 Fair Shares Target (£k) exc all adjustments + Ock + His +contract rebase + pay/inf + ENICs</t>
  </si>
  <si>
    <t>2022/23 Fair Shares Target (£k) exc all adjustments + Ock + His +contract rebase + pay/inf</t>
  </si>
  <si>
    <t>2022/23 Fair Shares Target (£k) exc all adjustments + Ock + His +contract rebase</t>
  </si>
  <si>
    <t>2022/23 Fair Shares Target (£k) exc all adjustments + Ock + His</t>
  </si>
  <si>
    <t>2022/23 Fair Shares Target (£k) exc all adjustments + Ock</t>
  </si>
  <si>
    <t>2022/23 Fair Shares Target (£k) exc all adjustments</t>
  </si>
  <si>
    <t>2022/23 Share of weighted population</t>
  </si>
  <si>
    <t>check sum</t>
  </si>
  <si>
    <t>Recurrent baseline inc Ock, HI, rebase, pay/inf and ENICs</t>
  </si>
  <si>
    <t>Recurrent baseline inc Ock, HI, rebase and pay/inf</t>
  </si>
  <si>
    <t>Recurrent baseline incs Ock, HI and contract rebaseline</t>
  </si>
  <si>
    <t>Recurrent baseline inc Ockenden and His</t>
  </si>
  <si>
    <t xml:space="preserve">Recurrent baseline  inc Ockenden </t>
  </si>
  <si>
    <t>Other adjustments</t>
  </si>
  <si>
    <t>2022/23 Adjusted recurrent baseline (£k)</t>
  </si>
  <si>
    <t>2022/23 ENICs adjustments</t>
  </si>
  <si>
    <t>2022/23 total pay and inflation adjustments</t>
  </si>
  <si>
    <t>2022/23 Other non-NHS pay funding</t>
  </si>
  <si>
    <t>2022/23 Recurrent pay (core programme)</t>
  </si>
  <si>
    <t>2022/23 [May]-22 additional inflation funding</t>
  </si>
  <si>
    <t>2022/23 Health Inequalities (pay)</t>
  </si>
  <si>
    <t>2022/23 Contract Rebasing Exercise</t>
  </si>
  <si>
    <t>2022/23 Health Inequalities (allocation)</t>
  </si>
  <si>
    <t>2022/23 Ockenden</t>
  </si>
  <si>
    <t>2022/23 Recurrent baseline (£k)</t>
  </si>
  <si>
    <t>System Name</t>
  </si>
  <si>
    <t>ICB23</t>
  </si>
  <si>
    <t>change in DfT</t>
  </si>
  <si>
    <t>DfTs</t>
  </si>
  <si>
    <t>Fair shares targets</t>
  </si>
  <si>
    <t>2022/23</t>
  </si>
  <si>
    <t>2324 2425 ICB Core Services convergence v1.95 (Convergence parameters fix).xlsx</t>
  </si>
  <si>
    <t xml:space="preserve">taken from </t>
  </si>
  <si>
    <t>Baseline</t>
  </si>
  <si>
    <t>North East and Yorkshire</t>
  </si>
  <si>
    <t>Y63</t>
  </si>
  <si>
    <t>E54000054</t>
  </si>
  <si>
    <t>Midlands</t>
  </si>
  <si>
    <t>Y60</t>
  </si>
  <si>
    <t>E54000018</t>
  </si>
  <si>
    <t>East of England</t>
  </si>
  <si>
    <t>Y61</t>
  </si>
  <si>
    <t>E54000056</t>
  </si>
  <si>
    <t>London</t>
  </si>
  <si>
    <t>Y56</t>
  </si>
  <si>
    <t>E54000030</t>
  </si>
  <si>
    <t>E54000025</t>
  </si>
  <si>
    <t>South East</t>
  </si>
  <si>
    <t>Y59</t>
  </si>
  <si>
    <t>E54000042</t>
  </si>
  <si>
    <t>E54000024</t>
  </si>
  <si>
    <t>E54000060</t>
  </si>
  <si>
    <t>E54000029</t>
  </si>
  <si>
    <t>E54000023</t>
  </si>
  <si>
    <t>E54000027</t>
  </si>
  <si>
    <t>E54000026</t>
  </si>
  <si>
    <t>E54000055</t>
  </si>
  <si>
    <t>E54000022</t>
  </si>
  <si>
    <t>E54000053</t>
  </si>
  <si>
    <t>E54000031</t>
  </si>
  <si>
    <t>North West</t>
  </si>
  <si>
    <t>Y62</t>
  </si>
  <si>
    <t>E54000048</t>
  </si>
  <si>
    <t>E54000008</t>
  </si>
  <si>
    <t>E54000058</t>
  </si>
  <si>
    <t>E54000015</t>
  </si>
  <si>
    <t>E54000061</t>
  </si>
  <si>
    <t>E54000028</t>
  </si>
  <si>
    <t>South West</t>
  </si>
  <si>
    <t>Y58</t>
  </si>
  <si>
    <t>E54000043</t>
  </si>
  <si>
    <t>E54000019</t>
  </si>
  <si>
    <t>E54000036</t>
  </si>
  <si>
    <t>E54000013</t>
  </si>
  <si>
    <t>E54000037</t>
  </si>
  <si>
    <t>E54000040</t>
  </si>
  <si>
    <t>E54000057</t>
  </si>
  <si>
    <t>E54000050</t>
  </si>
  <si>
    <t>E54000039</t>
  </si>
  <si>
    <t>E54000010</t>
  </si>
  <si>
    <t>E54000051</t>
  </si>
  <si>
    <t>E54000062</t>
  </si>
  <si>
    <t>E08000028</t>
  </si>
  <si>
    <t>E54000032</t>
  </si>
  <si>
    <t>E54000011</t>
  </si>
  <si>
    <t>E54000044</t>
  </si>
  <si>
    <t>E54000038</t>
  </si>
  <si>
    <t>E54000034</t>
  </si>
  <si>
    <t>E54000059</t>
  </si>
  <si>
    <t>CAPE HILL MEDICAL CENTRE</t>
  </si>
  <si>
    <t>M88006</t>
  </si>
  <si>
    <t>E54000041</t>
  </si>
  <si>
    <t>E54000052</t>
  </si>
  <si>
    <t>patients</t>
  </si>
  <si>
    <t>females</t>
  </si>
  <si>
    <t>males</t>
  </si>
  <si>
    <t>Total</t>
  </si>
  <si>
    <t>Region23</t>
  </si>
  <si>
    <t>R23</t>
  </si>
  <si>
    <t>Region</t>
  </si>
  <si>
    <t>Sort</t>
  </si>
  <si>
    <t>TOTAL</t>
  </si>
  <si>
    <t>overall change</t>
  </si>
  <si>
    <t>Other</t>
  </si>
  <si>
    <t>residual</t>
  </si>
  <si>
    <t>10%HI</t>
  </si>
  <si>
    <t>impact of HI</t>
  </si>
  <si>
    <t>PopShare</t>
  </si>
  <si>
    <t>change in share of registered population</t>
  </si>
  <si>
    <t>After</t>
  </si>
  <si>
    <t>Before</t>
  </si>
  <si>
    <t>Totals</t>
  </si>
  <si>
    <t>impact of change in population</t>
  </si>
  <si>
    <t>Overall WP</t>
  </si>
  <si>
    <t>HI data</t>
  </si>
  <si>
    <t>market forces factor</t>
  </si>
  <si>
    <t>Waterfall charting tool</t>
  </si>
  <si>
    <t>Waterfalls page selection</t>
  </si>
  <si>
    <t>Contract</t>
  </si>
  <si>
    <t>% change in DFT</t>
  </si>
  <si>
    <t>Please note: NHS England and Improvement may update or supplement this document and elements of it are subject to change until the Health and Care Bill passes through parliament and receives Royal Assent.</t>
  </si>
  <si>
    <t>NHS core allocations to Integrated Care Boards (ICBs) 2022/23</t>
  </si>
  <si>
    <t>2021/22</t>
  </si>
  <si>
    <t>Recurrent baseline (H2)</t>
  </si>
  <si>
    <t>Boundary adjustment</t>
  </si>
  <si>
    <t>Recurrent baseline</t>
  </si>
  <si>
    <t>Distance to target</t>
  </si>
  <si>
    <t>COVID funding</t>
  </si>
  <si>
    <t>Base growth</t>
  </si>
  <si>
    <t>Unadjusted convergence</t>
  </si>
  <si>
    <t>Adjusted convergence</t>
  </si>
  <si>
    <t>Recurrent allocation</t>
  </si>
  <si>
    <t>HI funding</t>
  </si>
  <si>
    <t>Transfer In – Maternity</t>
  </si>
  <si>
    <t>ODC and Spec. Comm. Adjustments</t>
  </si>
  <si>
    <t>Total allocation</t>
  </si>
  <si>
    <t>Additional elective funding (ICB)</t>
  </si>
  <si>
    <t>Registered population</t>
  </si>
  <si>
    <t>Weighted population</t>
  </si>
  <si>
    <t>£k</t>
  </si>
  <si>
    <t>£/head</t>
  </si>
  <si>
    <t>%</t>
  </si>
  <si>
    <t>England</t>
  </si>
  <si>
    <t>NHS Staffordshire and Stoke-On-Trent ICB</t>
  </si>
  <si>
    <t>NHS Hampshire and Isle of Wight ICB</t>
  </si>
  <si>
    <t>NHS Cornwall and The Isles of Scilly ICB</t>
  </si>
  <si>
    <t>R22</t>
  </si>
  <si>
    <t>NHS Region</t>
  </si>
  <si>
    <t>North East &amp; Yorkshire</t>
  </si>
  <si>
    <t>Target shares %</t>
  </si>
  <si>
    <t>Target</t>
  </si>
  <si>
    <t>DfT</t>
  </si>
  <si>
    <t>Pop share%</t>
  </si>
  <si>
    <t>change</t>
  </si>
  <si>
    <t>Grand Total</t>
  </si>
  <si>
    <t>U</t>
  </si>
  <si>
    <t>R</t>
  </si>
  <si>
    <t>ICB22NM</t>
  </si>
  <si>
    <t>ICB22CDH</t>
  </si>
  <si>
    <t>Row Labels</t>
  </si>
  <si>
    <t>Sum of Pop19_2</t>
  </si>
  <si>
    <t>Sum of Pop19</t>
  </si>
  <si>
    <t>Inland</t>
  </si>
  <si>
    <t>Coastal</t>
  </si>
  <si>
    <t>C</t>
  </si>
  <si>
    <t>Column Labels</t>
  </si>
  <si>
    <t>Total Sum of Pop19_2</t>
  </si>
  <si>
    <t>Total Sum of Pop19</t>
  </si>
  <si>
    <t xml:space="preserve"> % share</t>
  </si>
  <si>
    <t>% growth</t>
  </si>
  <si>
    <t>% total</t>
  </si>
  <si>
    <t xml:space="preserve">England </t>
  </si>
  <si>
    <t xml:space="preserve"> New model - average pop Nov21-Oct22</t>
  </si>
  <si>
    <t>f85+</t>
  </si>
  <si>
    <t>f80-84</t>
  </si>
  <si>
    <t>f75-79</t>
  </si>
  <si>
    <t>f70-74</t>
  </si>
  <si>
    <t>f65-69</t>
  </si>
  <si>
    <t>f60-64</t>
  </si>
  <si>
    <t>f55-59</t>
  </si>
  <si>
    <t>f50-54</t>
  </si>
  <si>
    <t>f45-49</t>
  </si>
  <si>
    <t>f40-44</t>
  </si>
  <si>
    <t>f35-39</t>
  </si>
  <si>
    <t>f30-34</t>
  </si>
  <si>
    <t>f25-29</t>
  </si>
  <si>
    <t>f20-24</t>
  </si>
  <si>
    <t>f15-19</t>
  </si>
  <si>
    <t>f10-14</t>
  </si>
  <si>
    <t>f5-9</t>
  </si>
  <si>
    <t>f0-4</t>
  </si>
  <si>
    <t>m85+</t>
  </si>
  <si>
    <t>m80-84</t>
  </si>
  <si>
    <t>m75-79</t>
  </si>
  <si>
    <t>m70-74</t>
  </si>
  <si>
    <t>m65-69</t>
  </si>
  <si>
    <t>m60-64</t>
  </si>
  <si>
    <t>m55-59</t>
  </si>
  <si>
    <t>m50-54</t>
  </si>
  <si>
    <t>m45-49</t>
  </si>
  <si>
    <t>m40-44</t>
  </si>
  <si>
    <t>m35-39</t>
  </si>
  <si>
    <t>m30-34</t>
  </si>
  <si>
    <t>m25-29</t>
  </si>
  <si>
    <t>m20-24</t>
  </si>
  <si>
    <t>m15-19</t>
  </si>
  <si>
    <t>m10-14</t>
  </si>
  <si>
    <t>m5-9</t>
  </si>
  <si>
    <t>m0-4</t>
  </si>
  <si>
    <t>allpats</t>
  </si>
  <si>
    <t>practices</t>
  </si>
  <si>
    <t>% change from previous model</t>
  </si>
  <si>
    <t>change from previous model</t>
  </si>
  <si>
    <t>ALL</t>
  </si>
  <si>
    <t>FEMALE</t>
  </si>
  <si>
    <t>MALE</t>
  </si>
  <si>
    <t>Practices</t>
  </si>
  <si>
    <t>Females by 5-year age group</t>
  </si>
  <si>
    <t>Males by 5-year age group</t>
  </si>
  <si>
    <t>All ages</t>
  </si>
  <si>
    <t>NHS Region (England)</t>
  </si>
  <si>
    <t xml:space="preserve">sorted list </t>
  </si>
  <si>
    <t>% difference for all</t>
  </si>
  <si>
    <t>difference for all</t>
  </si>
  <si>
    <t>Males and females (Oct21)</t>
  </si>
  <si>
    <t>Males and females (Nov21-Oct22)</t>
  </si>
  <si>
    <t>% difference for males and female separately</t>
  </si>
  <si>
    <t>Difference (Oct21 to Nov21-Oct22)</t>
  </si>
  <si>
    <t>% of total population</t>
  </si>
  <si>
    <t>85+</t>
  </si>
  <si>
    <t>80-84</t>
  </si>
  <si>
    <t>75-79</t>
  </si>
  <si>
    <t>70-74</t>
  </si>
  <si>
    <t>65-69</t>
  </si>
  <si>
    <t>60-64</t>
  </si>
  <si>
    <t>55-59</t>
  </si>
  <si>
    <t>50-54</t>
  </si>
  <si>
    <t>45-49</t>
  </si>
  <si>
    <t>40-44</t>
  </si>
  <si>
    <t>35-39</t>
  </si>
  <si>
    <t>30-34</t>
  </si>
  <si>
    <t>25-29</t>
  </si>
  <si>
    <t>20-24</t>
  </si>
  <si>
    <t>15-19</t>
  </si>
  <si>
    <t>10-14</t>
  </si>
  <si>
    <t>05-09</t>
  </si>
  <si>
    <t>00-04</t>
  </si>
  <si>
    <t>% of total population (outlines on population pyramids)</t>
  </si>
  <si>
    <t>England OLD model (Oct-21)</t>
  </si>
  <si>
    <t>England NEW model (average Nov-21 to Oct-22)</t>
  </si>
  <si>
    <t>Graph data for output</t>
  </si>
  <si>
    <t>Impact of baseline changes 2022/23</t>
  </si>
  <si>
    <t>Additional health inequalities funding</t>
  </si>
  <si>
    <t>Contract rebasing exercise</t>
  </si>
  <si>
    <t>Other baseline adjustments</t>
  </si>
  <si>
    <t>Changes in population share</t>
  </si>
  <si>
    <t>Impact of model component changes 2022/23</t>
  </si>
  <si>
    <t>Projected populations 2022/23</t>
  </si>
  <si>
    <t>Male</t>
  </si>
  <si>
    <t>Female</t>
  </si>
  <si>
    <t>GP Practice Populations for 2022-23 projected from October 2021</t>
  </si>
  <si>
    <t xml:space="preserve"> Old model - 2022-23 projected population</t>
  </si>
  <si>
    <t>ICB_populations</t>
  </si>
  <si>
    <t>2022 base</t>
  </si>
  <si>
    <t>2023-24</t>
  </si>
  <si>
    <t>2024-25</t>
  </si>
  <si>
    <t>ICB</t>
  </si>
  <si>
    <t>ENG</t>
  </si>
  <si>
    <t>Growth</t>
  </si>
  <si>
    <t>Population</t>
  </si>
  <si>
    <t xml:space="preserve">ICB </t>
  </si>
  <si>
    <r>
      <rPr>
        <sz val="10"/>
        <rFont val="Wingdings"/>
        <charset val="2"/>
      </rPr>
      <t xml:space="preserve">l  </t>
    </r>
    <r>
      <rPr>
        <sz val="10"/>
        <rFont val="Arial"/>
        <family val="2"/>
      </rPr>
      <t xml:space="preserve"> </t>
    </r>
  </si>
  <si>
    <t>% 65+</t>
  </si>
  <si>
    <t>Mean age</t>
  </si>
  <si>
    <t xml:space="preserve"> </t>
  </si>
  <si>
    <t>New ICB base</t>
  </si>
  <si>
    <t>Old ICB projected</t>
  </si>
  <si>
    <t>Pay/infla</t>
  </si>
  <si>
    <t>Change</t>
  </si>
  <si>
    <t xml:space="preserve">Old model </t>
  </si>
  <si>
    <t xml:space="preserve">New model </t>
  </si>
  <si>
    <t xml:space="preserve"> mean age</t>
  </si>
  <si>
    <t>-</t>
  </si>
  <si>
    <t>% change in target share</t>
  </si>
  <si>
    <t>Community Travel Times Adjustment</t>
  </si>
  <si>
    <t>Quantum</t>
  </si>
  <si>
    <t>region</t>
  </si>
  <si>
    <t>LAD</t>
  </si>
  <si>
    <t>practice</t>
  </si>
  <si>
    <t>name</t>
  </si>
  <si>
    <t>Cape Hill</t>
  </si>
  <si>
    <t>2023/24 base year (2022/23) published DfT</t>
  </si>
  <si>
    <t>Update to health inequalities data</t>
  </si>
  <si>
    <t>Change to health inequality weighting</t>
  </si>
  <si>
    <t>Population share</t>
  </si>
  <si>
    <t>other baseline adjustments</t>
  </si>
  <si>
    <t>Pay and inflation</t>
  </si>
  <si>
    <t>change in target quantum</t>
  </si>
  <si>
    <t>2022/23 published</t>
  </si>
  <si>
    <t>Target changes</t>
  </si>
  <si>
    <t>Baseline adjustments</t>
  </si>
  <si>
    <t>Changes in DfT between 2022/23 published and 2023/24 base year (2022/23)</t>
  </si>
  <si>
    <t>Open</t>
  </si>
  <si>
    <t>close</t>
  </si>
  <si>
    <t>Changes in baseline between 2022/23 published and 2023/24 base year (2022/23)</t>
  </si>
  <si>
    <t>recurrent allocation</t>
  </si>
  <si>
    <t>2022/23 Unadjusted Recurrent baseline (£k)</t>
  </si>
  <si>
    <t>Recurrent baseline inc all adjustments (+ other)</t>
  </si>
  <si>
    <t>Changes in targets between 2022/23 published and 2023/24 base year (2022/23)</t>
  </si>
  <si>
    <t>change due to change in target quantum</t>
  </si>
  <si>
    <t>2023/24 baseline year (2022/23 published)</t>
  </si>
  <si>
    <t>target allocation</t>
  </si>
  <si>
    <t>2022/23 Fair Shares Target inc all adjustments(£k) (+ other)</t>
  </si>
  <si>
    <t>Population share target</t>
  </si>
  <si>
    <t>CSTTA target</t>
  </si>
  <si>
    <t xml:space="preserve">MFF target </t>
  </si>
  <si>
    <t>HI target</t>
  </si>
  <si>
    <t>TARGET CHANGES</t>
  </si>
  <si>
    <t>DfT for changes between 2022/23 published and 2023/24 base year (2022/23)</t>
  </si>
  <si>
    <t>Base22</t>
  </si>
  <si>
    <t xml:space="preserve">% share </t>
  </si>
  <si>
    <t xml:space="preserve">change </t>
  </si>
  <si>
    <t xml:space="preserve"> % DfT </t>
  </si>
  <si>
    <t xml:space="preserve"> change </t>
  </si>
  <si>
    <t xml:space="preserve">DfT </t>
  </si>
  <si>
    <t xml:space="preserve">Target </t>
  </si>
  <si>
    <t xml:space="preserve">Baseline </t>
  </si>
  <si>
    <t xml:space="preserve">   from 2022-23 base year population (base22)</t>
  </si>
  <si>
    <t>outputs</t>
  </si>
  <si>
    <t>IMD by ICB</t>
  </si>
  <si>
    <t>inputs</t>
  </si>
  <si>
    <t>www.england.nhs.uk/allocations</t>
  </si>
  <si>
    <t>For queries please contact</t>
  </si>
  <si>
    <t>england.revenue-allocations@nhs.net</t>
  </si>
  <si>
    <t>Key to waterfall components</t>
  </si>
  <si>
    <t>Description of worksheets</t>
  </si>
  <si>
    <t>NHS England - ICB allocations 2023/24 to 2024/25</t>
  </si>
  <si>
    <t>This document is part of the Allocations Technical Guide</t>
  </si>
  <si>
    <t>change in dft</t>
  </si>
  <si>
    <t>impacts model 5</t>
  </si>
  <si>
    <t>projected</t>
  </si>
  <si>
    <t>base22vsProj</t>
  </si>
  <si>
    <t>population data to show overall % projected growth for each ICB</t>
  </si>
  <si>
    <t>comparison of published 2022/23 populations with base22 populations</t>
  </si>
  <si>
    <t>model components changes in target share</t>
  </si>
  <si>
    <t>calculated baseline, target, dft and changes for baseline and model</t>
  </si>
  <si>
    <t>published baseline changes</t>
  </si>
  <si>
    <t>calculation % of pop in each IMD decile by ICB</t>
  </si>
  <si>
    <t>Source data (hidden worsheets)</t>
  </si>
  <si>
    <r>
      <rPr>
        <sz val="10"/>
        <color rgb="FFF08C00"/>
        <rFont val="Wingdings"/>
        <charset val="2"/>
      </rPr>
      <t xml:space="preserve">l  </t>
    </r>
    <r>
      <rPr>
        <sz val="10"/>
        <color rgb="FFF08C00"/>
        <rFont val="Arial"/>
        <family val="2"/>
      </rPr>
      <t xml:space="preserve"> </t>
    </r>
  </si>
  <si>
    <t>Cumulative effect of baseline/model changes</t>
  </si>
  <si>
    <t>Other adj</t>
  </si>
  <si>
    <t>10.2% HI</t>
  </si>
  <si>
    <t>Other mod</t>
  </si>
  <si>
    <t>graph data</t>
  </si>
  <si>
    <t>HI extra</t>
  </si>
  <si>
    <t>Change in target quantum</t>
  </si>
  <si>
    <t>Change to 10.2% health inequalities weighting</t>
  </si>
  <si>
    <t>Background source data and calculations for dashboard graphs and tables</t>
  </si>
  <si>
    <t xml:space="preserve">2022-23 base </t>
  </si>
  <si>
    <t>2022-23 projection</t>
  </si>
  <si>
    <t>ICB - Integrated Care Board</t>
  </si>
  <si>
    <t>All model</t>
  </si>
  <si>
    <t>Final DfT</t>
  </si>
  <si>
    <t>Close</t>
  </si>
  <si>
    <t>Difference</t>
  </si>
  <si>
    <t>Population data for the 2022/23 base year in the new model (average registrations Nov 2021 to Oct 2022)</t>
  </si>
  <si>
    <t>(registrations Oct 2021 with applied ONS population growth by 5-year age group and LAD)</t>
  </si>
  <si>
    <t xml:space="preserve">The dashboard shows contribution of model components on change in % share (weighted population) </t>
  </si>
  <si>
    <t xml:space="preserve">and distance from target between 2022/23 published allocations and the 2022/23 allocations calculated </t>
  </si>
  <si>
    <t>as the base year for 2023/24 allocations. Background demographic data is also presented.</t>
  </si>
  <si>
    <t>baseline changes</t>
  </si>
  <si>
    <t>links and reformats source data for waterfalls and for display</t>
  </si>
  <si>
    <t>Combined</t>
  </si>
  <si>
    <t>ICB pop</t>
  </si>
  <si>
    <t>Pop change from projected to revised 2022-23</t>
  </si>
  <si>
    <t xml:space="preserve">old% </t>
  </si>
  <si>
    <t>new%</t>
  </si>
  <si>
    <t xml:space="preserve">          compared with 2022-23 projection (old model)</t>
  </si>
  <si>
    <t>Transfer-in maternity funding</t>
  </si>
  <si>
    <t>Adjustments for Employer National Insurance Contributions</t>
  </si>
  <si>
    <t>Other direct commissioning block adjustments</t>
  </si>
  <si>
    <t>Transfer of GP access to primary medical care</t>
  </si>
  <si>
    <t>Adjustments to baseline - month 3</t>
  </si>
  <si>
    <t>Other recurrent allocation adjustments post month 3</t>
  </si>
  <si>
    <t>Other population adjustment</t>
  </si>
  <si>
    <t>Communty services travel time adjustment</t>
  </si>
  <si>
    <t>Market forces factor update</t>
  </si>
  <si>
    <t>Change from 10.0 to 10.2% health inequalities weighting</t>
  </si>
  <si>
    <t>Other data, model component and population changes</t>
  </si>
  <si>
    <t xml:space="preserve">Impact of baseline changes 2022/23 (see workbook O for details of baseline adjusments) </t>
  </si>
  <si>
    <t xml:space="preserve">This workbook supports understanding of what factors have led to changes in core services allocations and </t>
  </si>
  <si>
    <t>distance from target for ICBs.</t>
  </si>
  <si>
    <t>Recurrent pay &amp; inflation funding</t>
  </si>
  <si>
    <t>v1.0</t>
  </si>
  <si>
    <t>Other baseline adjustments, including</t>
  </si>
  <si>
    <t>q-waterfalls-analysis</t>
  </si>
  <si>
    <t>Displays supporting information for ICB allocations for the selected Integrated Care Board</t>
  </si>
  <si>
    <t xml:space="preserve">has been compared with the 2022/23 projection based on a single month's snapshot in the old model </t>
  </si>
  <si>
    <t>Waterfalls analysis</t>
  </si>
  <si>
    <t xml:space="preserve">   Note that this spreadsheet is locked to help avoid accidental changes by the user. It can be unlocked and </t>
  </si>
  <si>
    <t xml:space="preserve">   there is no password. The supporting data workbooks listed below are hidden to prevent accidental erasure.</t>
  </si>
  <si>
    <t>Core22</t>
  </si>
  <si>
    <t>published previous allocations data for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</si>
</sst>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0.0000"/>
    <numFmt numFmtId="165" formatCode="_-* #,##0_-;\-* #,##0_-;_-* &quot;-&quot;??_-;_-@_-"/>
    <numFmt numFmtId="166" formatCode="#,##0\ ;[Red]\-#,##0\ ;\-\ "/>
    <numFmt numFmtId="167" formatCode="#,##0.00%\ ;[Red]\-#,##0.00%\ ;\-\ "/>
    <numFmt numFmtId="168" formatCode="#,##0.000%\ ;[Red]\-#,##0.000%\ ;\-\ "/>
    <numFmt numFmtId="169" formatCode="\+#,##0;[Red]\-#,##0;\ \-"/>
    <numFmt numFmtId="170" formatCode="\+0.0%;[Red]\-0.0%"/>
    <numFmt numFmtId="171" formatCode="\+0.00%;[Red]\-0.00%"/>
    <numFmt numFmtId="172" formatCode="#,##0.0"/>
    <numFmt numFmtId="173" formatCode="\+0.00;[Red]\-0.00"/>
    <numFmt numFmtId="174" formatCode="\+#,##0;[Red]\-#,##0"/>
    <numFmt numFmtId="175" formatCode="0.0%"/>
    <numFmt numFmtId="176" formatCode="0.000%"/>
    <numFmt numFmtId="177" formatCode="0.0"/>
    <numFmt numFmtId="178" formatCode="\+0.0000;[Red]\-0.0000"/>
  </numFmts>
  <fonts count="79">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name val="Calibri"/>
      <family val="2"/>
    </font>
    <font>
      <b/>
      <sz val="10"/>
      <color rgb="FF005EB8"/>
      <name val="Arial"/>
      <family val="2"/>
    </font>
    <font>
      <sz val="10"/>
      <name val="Arial"/>
      <family val="2"/>
    </font>
    <font>
      <sz val="10"/>
      <color rgb="FF7C2855"/>
      <name val="Arial"/>
      <family val="2"/>
    </font>
    <font>
      <b/>
      <sz val="10"/>
      <color rgb="FF7C2855"/>
      <name val="Arial"/>
      <family val="2"/>
    </font>
    <font>
      <b/>
      <sz val="10"/>
      <name val="Arial"/>
      <family val="2"/>
    </font>
    <font>
      <u/>
      <sz val="11"/>
      <color theme="10"/>
      <name val="Calibri"/>
      <family val="2"/>
      <scheme val="minor"/>
    </font>
    <font>
      <b/>
      <sz val="10"/>
      <color theme="1"/>
      <name val="Arial"/>
      <family val="2"/>
    </font>
    <font>
      <sz val="20"/>
      <color rgb="FF7C2855"/>
      <name val="Arial"/>
      <family val="2"/>
    </font>
    <font>
      <sz val="20"/>
      <color theme="1"/>
      <name val="Arial"/>
      <family val="2"/>
    </font>
    <font>
      <sz val="11"/>
      <color theme="1"/>
      <name val="Calibri"/>
      <family val="2"/>
      <scheme val="minor"/>
    </font>
    <font>
      <b/>
      <sz val="10"/>
      <color theme="0"/>
      <name val="Arial"/>
      <family val="2"/>
    </font>
    <font>
      <sz val="10"/>
      <color rgb="FFFF0000"/>
      <name val="Arial"/>
      <family val="2"/>
    </font>
    <font>
      <sz val="20"/>
      <name val="Arial"/>
      <family val="2"/>
    </font>
    <font>
      <sz val="20"/>
      <color rgb="FF009639"/>
      <name val="Arial"/>
      <family val="2"/>
    </font>
    <font>
      <b/>
      <sz val="9"/>
      <color indexed="81"/>
      <name val="Tahoma"/>
      <family val="2"/>
    </font>
    <font>
      <sz val="9"/>
      <color indexed="81"/>
      <name val="Tahoma"/>
      <family val="2"/>
    </font>
    <font>
      <b/>
      <sz val="10"/>
      <color rgb="FF0070C0"/>
      <name val="Arial"/>
      <family val="2"/>
    </font>
    <font>
      <sz val="10"/>
      <color rgb="FF005EB8"/>
      <name val="Arial"/>
      <family val="2"/>
    </font>
    <font>
      <sz val="10"/>
      <color theme="0" tint="-0.249977111117893"/>
      <name val="Arial"/>
      <family val="2"/>
    </font>
    <font>
      <b/>
      <sz val="10"/>
      <color rgb="FFFF0000"/>
      <name val="Arial"/>
      <family val="2"/>
    </font>
    <font>
      <sz val="10"/>
      <color theme="0" tint="-0.14999847407452621"/>
      <name val="Arial"/>
      <family val="2"/>
    </font>
    <font>
      <sz val="20"/>
      <color rgb="FF7B2451"/>
      <name val="Arial"/>
      <family val="2"/>
    </font>
    <font>
      <sz val="10"/>
      <color rgb="FF7B2451"/>
      <name val="Arial"/>
      <family val="2"/>
    </font>
    <font>
      <sz val="10"/>
      <color rgb="FF009639"/>
      <name val="Arial"/>
      <family val="2"/>
    </font>
    <font>
      <sz val="8"/>
      <color rgb="FFFF0000"/>
      <name val="Arial"/>
      <family val="2"/>
    </font>
    <font>
      <b/>
      <sz val="10"/>
      <color rgb="FF000000"/>
      <name val="Arial"/>
      <family val="2"/>
    </font>
    <font>
      <sz val="10"/>
      <color rgb="FF000000"/>
      <name val="Arial"/>
      <family val="2"/>
    </font>
    <font>
      <b/>
      <u/>
      <sz val="10"/>
      <color rgb="FF000000"/>
      <name val="Arial"/>
      <family val="2"/>
    </font>
    <font>
      <i/>
      <sz val="10"/>
      <color rgb="FF000000"/>
      <name val="Arial"/>
      <family val="2"/>
    </font>
    <font>
      <i/>
      <sz val="10"/>
      <color theme="1"/>
      <name val="Arial"/>
      <family val="2"/>
    </font>
    <font>
      <sz val="11"/>
      <name val="Calibri"/>
      <family val="2"/>
    </font>
    <font>
      <i/>
      <sz val="10"/>
      <color theme="1" tint="0.249977111117893"/>
      <name val="Arial"/>
      <family val="2"/>
    </font>
    <font>
      <sz val="10"/>
      <color rgb="FF32006C"/>
      <name val="Arial"/>
      <family val="2"/>
    </font>
    <font>
      <b/>
      <sz val="10"/>
      <color rgb="FF32006C"/>
      <name val="Arial"/>
      <family val="2"/>
    </font>
    <font>
      <b/>
      <sz val="10"/>
      <color rgb="FF006947"/>
      <name val="Arial"/>
      <family val="2"/>
    </font>
    <font>
      <b/>
      <sz val="10"/>
      <color rgb="FF009639"/>
      <name val="Arial"/>
      <family val="2"/>
    </font>
    <font>
      <sz val="20"/>
      <color rgb="FF005EB8"/>
      <name val="Arial"/>
      <family val="2"/>
    </font>
    <font>
      <sz val="10"/>
      <color theme="0"/>
      <name val="Arial"/>
      <family val="2"/>
    </font>
    <font>
      <sz val="10"/>
      <color theme="0" tint="-0.34998626667073579"/>
      <name val="Arial"/>
      <family val="2"/>
    </font>
    <font>
      <sz val="10"/>
      <name val="Arial"/>
      <family val="2"/>
      <charset val="2"/>
    </font>
    <font>
      <sz val="10"/>
      <name val="Wingdings"/>
      <charset val="2"/>
    </font>
    <font>
      <sz val="10"/>
      <color theme="1" tint="0.34998626667073579"/>
      <name val="Arial"/>
      <family val="2"/>
    </font>
    <font>
      <b/>
      <sz val="10"/>
      <color rgb="FF603198"/>
      <name val="Arial"/>
      <family val="2"/>
    </font>
    <font>
      <sz val="10"/>
      <color rgb="FF603198"/>
      <name val="Arial"/>
      <family val="2"/>
    </font>
    <font>
      <sz val="20"/>
      <color theme="0"/>
      <name val="Arial"/>
      <family val="2"/>
    </font>
    <font>
      <sz val="12"/>
      <color theme="0"/>
      <name val="Arial"/>
      <family val="2"/>
    </font>
    <font>
      <sz val="10"/>
      <color theme="1" tint="0.499984740745262"/>
      <name val="Arial"/>
      <family val="2"/>
    </font>
    <font>
      <b/>
      <sz val="10"/>
      <color theme="1" tint="0.34998626667073579"/>
      <name val="Arial"/>
      <family val="2"/>
    </font>
    <font>
      <sz val="10"/>
      <color theme="0" tint="-0.499984740745262"/>
      <name val="Arial"/>
      <family val="2"/>
    </font>
    <font>
      <b/>
      <sz val="10"/>
      <color theme="1" tint="0.499984740745262"/>
      <name val="Arial"/>
      <family val="2"/>
    </font>
    <font>
      <sz val="10"/>
      <color theme="4"/>
      <name val="Arial"/>
      <family val="2"/>
    </font>
    <font>
      <sz val="10"/>
      <color theme="4" tint="-0.499984740745262"/>
      <name val="Arial"/>
      <family val="2"/>
    </font>
    <font>
      <u/>
      <sz val="10"/>
      <color indexed="12"/>
      <name val="Arial"/>
      <family val="2"/>
    </font>
    <font>
      <b/>
      <u/>
      <sz val="10"/>
      <name val="Arial"/>
      <family val="2"/>
    </font>
    <font>
      <sz val="20"/>
      <color theme="0" tint="-0.34998626667073579"/>
      <name val="Arial"/>
      <family val="2"/>
    </font>
    <font>
      <sz val="10"/>
      <color rgb="FFF08C00"/>
      <name val="Arial"/>
      <family val="2"/>
      <charset val="2"/>
    </font>
    <font>
      <sz val="10"/>
      <color rgb="FFF08C00"/>
      <name val="Wingdings"/>
      <charset val="2"/>
    </font>
    <font>
      <sz val="10"/>
      <color rgb="FFF08C00"/>
      <name val="Arial"/>
      <family val="2"/>
    </font>
    <font>
      <sz val="28"/>
      <name val="Arial"/>
      <family val="2"/>
    </font>
    <font>
      <i/>
      <sz val="10"/>
      <color theme="0"/>
      <name val="Arial"/>
      <family val="2"/>
    </font>
    <font>
      <sz val="18"/>
      <name val="Arial"/>
      <family val="2"/>
    </font>
    <font>
      <b/>
      <sz val="10"/>
      <color theme="1" tint="0.14999847407452621"/>
      <name val="Arial"/>
      <family val="2"/>
    </font>
    <font>
      <sz val="10"/>
      <color theme="1" tint="0.14999847407452621"/>
      <name val="Arial"/>
      <family val="2"/>
    </font>
    <font>
      <i/>
      <sz val="10"/>
      <name val="Arial"/>
      <family val="2"/>
    </font>
    <font>
      <i/>
      <sz val="10"/>
      <color theme="1" tint="0.34998626667073579"/>
      <name val="Arial"/>
      <family val="2"/>
    </font>
  </fonts>
  <fills count="32">
    <fill>
      <patternFill patternType="none"/>
    </fill>
    <fill>
      <patternFill patternType="gray125"/>
    </fill>
    <fill>
      <patternFill patternType="solid">
        <fgColor rgb="FF009639"/>
        <bgColor indexed="64"/>
      </patternFill>
    </fill>
    <fill>
      <patternFill patternType="solid">
        <fgColor rgb="FFFFFF00"/>
        <bgColor indexed="64"/>
      </patternFill>
    </fill>
    <fill>
      <patternFill patternType="solid">
        <fgColor rgb="FFF08C00"/>
        <bgColor indexed="64"/>
      </patternFill>
    </fill>
    <fill>
      <patternFill patternType="solid">
        <fgColor rgb="FF3157A2"/>
        <bgColor indexed="64"/>
      </patternFill>
    </fill>
    <fill>
      <patternFill patternType="solid">
        <fgColor rgb="FFDAD3E5"/>
        <bgColor indexed="64"/>
      </patternFill>
    </fill>
    <fill>
      <patternFill patternType="solid">
        <fgColor rgb="FFD7E9E3"/>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015BBB"/>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0000"/>
        <bgColor indexed="64"/>
      </patternFill>
    </fill>
    <fill>
      <patternFill patternType="solid">
        <fgColor theme="0" tint="-0.249977111117893"/>
        <bgColor indexed="64"/>
      </patternFill>
    </fill>
    <fill>
      <patternFill patternType="solid">
        <fgColor theme="5"/>
        <bgColor indexed="64"/>
      </patternFill>
    </fill>
    <fill>
      <patternFill patternType="solid">
        <fgColor theme="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4"/>
        <bgColor theme="4"/>
      </patternFill>
    </fill>
    <fill>
      <patternFill patternType="solid">
        <fgColor theme="0" tint="-0.49998474074526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D8CEE4"/>
        <bgColor indexed="64"/>
      </patternFill>
    </fill>
    <fill>
      <patternFill patternType="solid">
        <fgColor rgb="FFFFFFCC"/>
        <bgColor indexed="64"/>
      </patternFill>
    </fill>
    <fill>
      <patternFill patternType="solid">
        <fgColor rgb="FF005EB8"/>
        <bgColor auto="1"/>
      </patternFill>
    </fill>
    <fill>
      <patternFill patternType="solid">
        <fgColor rgb="FF005EB8"/>
        <bgColor indexed="64"/>
      </patternFill>
    </fill>
    <fill>
      <patternFill patternType="solid">
        <fgColor rgb="FFE5F2FF"/>
        <bgColor indexed="64"/>
      </patternFill>
    </fill>
    <fill>
      <patternFill patternType="solid">
        <fgColor rgb="FF7C2855"/>
        <bgColor indexed="64"/>
      </patternFill>
    </fill>
    <fill>
      <patternFill patternType="solid">
        <fgColor rgb="FFF9EBF2"/>
        <bgColor indexed="64"/>
      </patternFill>
    </fill>
    <fill>
      <patternFill patternType="solid">
        <fgColor rgb="FF548235"/>
        <bgColor indexed="64"/>
      </patternFill>
    </fill>
    <fill>
      <patternFill patternType="solid">
        <fgColor theme="1" tint="0.149998474074526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theme="0" tint="-0.499984740745262"/>
      </right>
      <top style="hair">
        <color theme="0" tint="-0.499984740745262"/>
      </top>
      <bottom style="hair">
        <color theme="0" tint="-0.499984740745262"/>
      </bottom>
      <diagonal/>
    </border>
    <border>
      <left style="thin">
        <color auto="1"/>
      </left>
      <right style="thin">
        <color auto="1"/>
      </right>
      <top/>
      <bottom/>
      <diagonal/>
    </border>
    <border>
      <left/>
      <right style="thin">
        <color indexed="64"/>
      </right>
      <top style="thin">
        <color indexed="64"/>
      </top>
      <bottom style="thin">
        <color indexed="64"/>
      </bottom>
      <diagonal/>
    </border>
    <border>
      <left/>
      <right style="hair">
        <color theme="0" tint="-4.9989318521683403E-2"/>
      </right>
      <top/>
      <bottom/>
      <diagonal/>
    </border>
    <border>
      <left style="hair">
        <color theme="0" tint="-4.9989318521683403E-2"/>
      </left>
      <right style="hair">
        <color theme="0" tint="-4.9989318521683403E-2"/>
      </right>
      <top/>
      <bottom/>
      <diagonal/>
    </border>
    <border>
      <left style="hair">
        <color theme="0" tint="-4.9989318521683403E-2"/>
      </left>
      <right style="hair">
        <color theme="0" tint="-4.9989318521683403E-2"/>
      </right>
      <top/>
      <bottom style="hair">
        <color theme="0" tint="-0.499984740745262"/>
      </bottom>
      <diagonal/>
    </border>
    <border>
      <left style="hair">
        <color theme="0" tint="-4.9989318521683403E-2"/>
      </left>
      <right/>
      <top/>
      <bottom/>
      <diagonal/>
    </border>
    <border>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4.9989318521683403E-2"/>
      </left>
      <right style="hair">
        <color theme="0" tint="-4.9989318521683403E-2"/>
      </right>
      <top style="hair">
        <color theme="0" tint="-4.9989318521683403E-2"/>
      </top>
      <bottom style="hair">
        <color theme="0" tint="-4.9989318521683403E-2"/>
      </bottom>
      <diagonal/>
    </border>
    <border>
      <left style="hair">
        <color theme="0" tint="-4.9989318521683403E-2"/>
      </left>
      <right/>
      <top style="hair">
        <color theme="0" tint="-4.9989318521683403E-2"/>
      </top>
      <bottom style="hair">
        <color theme="0" tint="-4.9989318521683403E-2"/>
      </bottom>
      <diagonal/>
    </border>
    <border>
      <left/>
      <right style="hair">
        <color theme="0" tint="-4.9989318521683403E-2"/>
      </right>
      <top style="hair">
        <color theme="0" tint="-4.9989318521683403E-2"/>
      </top>
      <bottom style="hair">
        <color theme="0" tint="-4.9989318521683403E-2"/>
      </bottom>
      <diagonal/>
    </border>
    <border>
      <left style="thin">
        <color rgb="FF999999"/>
      </left>
      <right/>
      <top style="thin">
        <color rgb="FF999999"/>
      </top>
      <bottom style="thin">
        <color rgb="FF999999"/>
      </bottom>
      <diagonal/>
    </border>
    <border>
      <left style="thin">
        <color rgb="FF999999"/>
      </left>
      <right/>
      <top style="thin">
        <color rgb="FF999999"/>
      </top>
      <bottom/>
      <diagonal/>
    </border>
    <border>
      <left style="thin">
        <color theme="4"/>
      </left>
      <right/>
      <top style="thin">
        <color theme="4"/>
      </top>
      <bottom/>
      <diagonal/>
    </border>
    <border>
      <left/>
      <right/>
      <top style="thin">
        <color theme="4"/>
      </top>
      <bottom/>
      <diagonal/>
    </border>
    <border>
      <left style="thin">
        <color theme="0"/>
      </left>
      <right/>
      <top/>
      <bottom/>
      <diagonal/>
    </border>
    <border>
      <left style="hair">
        <color theme="0" tint="-0.499984740745262"/>
      </left>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top style="hair">
        <color theme="0" tint="-0.499984740745262"/>
      </top>
      <bottom style="thin">
        <color indexed="64"/>
      </bottom>
      <diagonal/>
    </border>
    <border>
      <left/>
      <right style="medium">
        <color auto="1"/>
      </right>
      <top/>
      <bottom/>
      <diagonal/>
    </border>
    <border>
      <left style="medium">
        <color auto="1"/>
      </left>
      <right/>
      <top/>
      <bottom/>
      <diagonal/>
    </border>
    <border>
      <left style="medium">
        <color auto="1"/>
      </left>
      <right style="medium">
        <color auto="1"/>
      </right>
      <top/>
      <bottom/>
      <diagonal/>
    </border>
    <border>
      <left style="medium">
        <color auto="1"/>
      </left>
      <right style="hair">
        <color theme="0" tint="-0.499984740745262"/>
      </right>
      <top/>
      <bottom style="hair">
        <color theme="0" tint="-0.499984740745262"/>
      </bottom>
      <diagonal/>
    </border>
    <border>
      <left/>
      <right/>
      <top/>
      <bottom style="thin">
        <color theme="0" tint="-0.24994659260841701"/>
      </bottom>
      <diagonal/>
    </border>
    <border>
      <left/>
      <right style="hair">
        <color theme="0" tint="-0.499984740745262"/>
      </right>
      <top/>
      <bottom style="hair">
        <color theme="0" tint="-0.499984740745262"/>
      </bottom>
      <diagonal/>
    </border>
    <border>
      <left/>
      <right/>
      <top style="hair">
        <color theme="0" tint="-0.499984740745262"/>
      </top>
      <bottom/>
      <diagonal/>
    </border>
    <border>
      <left/>
      <right/>
      <top style="hair">
        <color theme="0" tint="-0.499984740745262"/>
      </top>
      <bottom style="hair">
        <color theme="0" tint="-0.499984740745262"/>
      </bottom>
      <diagonal/>
    </border>
  </borders>
  <cellStyleXfs count="17">
    <xf numFmtId="0" fontId="0" fillId="0" borderId="0"/>
    <xf numFmtId="0" fontId="13" fillId="0" borderId="0"/>
    <xf numFmtId="43" fontId="23" fillId="0" borderId="0" applyFont="0" applyFill="0" applyBorder="0" applyAlignment="0" applyProtection="0"/>
    <xf numFmtId="0" fontId="11" fillId="0" borderId="0"/>
    <xf numFmtId="0" fontId="23" fillId="0" borderId="0"/>
    <xf numFmtId="0" fontId="11" fillId="0" borderId="0"/>
    <xf numFmtId="9" fontId="23" fillId="0" borderId="0" applyFont="0" applyFill="0" applyBorder="0" applyAlignment="0" applyProtection="0"/>
    <xf numFmtId="0" fontId="44" fillId="0" borderId="0"/>
    <xf numFmtId="0" fontId="13" fillId="0" borderId="0"/>
    <xf numFmtId="9" fontId="13" fillId="0" borderId="0" applyFont="0" applyFill="0" applyBorder="0" applyAlignment="0" applyProtection="0"/>
    <xf numFmtId="0" fontId="7" fillId="0" borderId="0"/>
    <xf numFmtId="0" fontId="13" fillId="0" borderId="0"/>
    <xf numFmtId="0" fontId="23" fillId="0" borderId="0"/>
    <xf numFmtId="0" fontId="23" fillId="0" borderId="0"/>
    <xf numFmtId="0" fontId="66" fillId="0" borderId="0" applyNumberFormat="0" applyFill="0" applyBorder="0" applyAlignment="0" applyProtection="0">
      <alignment vertical="top"/>
      <protection locked="0"/>
    </xf>
    <xf numFmtId="0" fontId="19" fillId="0" borderId="0" applyNumberFormat="0" applyFill="0" applyBorder="0" applyAlignment="0" applyProtection="0"/>
    <xf numFmtId="0" fontId="23" fillId="0" borderId="0"/>
  </cellStyleXfs>
  <cellXfs count="577">
    <xf numFmtId="0" fontId="0" fillId="0" borderId="0" xfId="0"/>
    <xf numFmtId="0" fontId="15" fillId="0" borderId="0" xfId="1" applyFont="1"/>
    <xf numFmtId="0" fontId="16" fillId="0" borderId="0" xfId="0" applyFont="1"/>
    <xf numFmtId="0" fontId="17" fillId="0" borderId="0" xfId="0" applyFont="1" applyAlignment="1">
      <alignment wrapText="1"/>
    </xf>
    <xf numFmtId="0" fontId="17" fillId="0" borderId="0" xfId="0" applyFont="1"/>
    <xf numFmtId="3" fontId="18" fillId="0" borderId="0" xfId="1" applyNumberFormat="1" applyFont="1"/>
    <xf numFmtId="3" fontId="18" fillId="0" borderId="2" xfId="1" applyNumberFormat="1" applyFont="1" applyBorder="1"/>
    <xf numFmtId="0" fontId="14" fillId="0" borderId="2" xfId="1" applyFont="1" applyFill="1" applyBorder="1" applyAlignment="1">
      <alignment horizontal="center" wrapText="1"/>
    </xf>
    <xf numFmtId="3" fontId="18" fillId="0" borderId="0" xfId="1" applyNumberFormat="1" applyFont="1" applyBorder="1"/>
    <xf numFmtId="3" fontId="15" fillId="0" borderId="0" xfId="1" applyNumberFormat="1" applyFont="1"/>
    <xf numFmtId="3" fontId="15" fillId="0" borderId="0" xfId="1" applyNumberFormat="1" applyFont="1" applyFill="1"/>
    <xf numFmtId="0" fontId="12" fillId="0" borderId="0" xfId="0" applyFont="1"/>
    <xf numFmtId="0" fontId="12" fillId="0" borderId="0" xfId="0" applyFont="1" applyBorder="1"/>
    <xf numFmtId="164" fontId="12" fillId="0" borderId="0" xfId="0" applyNumberFormat="1" applyFont="1"/>
    <xf numFmtId="3" fontId="12" fillId="0" borderId="0" xfId="0" applyNumberFormat="1" applyFont="1"/>
    <xf numFmtId="2" fontId="12" fillId="0" borderId="0" xfId="0" applyNumberFormat="1" applyFont="1"/>
    <xf numFmtId="0" fontId="20" fillId="0" borderId="0" xfId="0" applyFont="1"/>
    <xf numFmtId="0" fontId="21" fillId="0" borderId="0" xfId="0" applyFont="1"/>
    <xf numFmtId="0" fontId="22" fillId="0" borderId="0" xfId="0" applyFont="1"/>
    <xf numFmtId="0" fontId="26" fillId="0" borderId="0" xfId="1" applyFont="1"/>
    <xf numFmtId="0" fontId="11" fillId="0" borderId="0" xfId="0" applyFont="1"/>
    <xf numFmtId="0" fontId="27" fillId="0" borderId="0" xfId="0" applyFont="1"/>
    <xf numFmtId="165" fontId="27" fillId="0" borderId="0" xfId="0" applyNumberFormat="1" applyFont="1"/>
    <xf numFmtId="0" fontId="30" fillId="0" borderId="0" xfId="1" applyFont="1" applyBorder="1" applyAlignment="1">
      <alignment horizontal="right" wrapText="1"/>
    </xf>
    <xf numFmtId="0" fontId="30" fillId="0" borderId="0" xfId="0" applyFont="1" applyBorder="1" applyAlignment="1">
      <alignment horizontal="right" wrapText="1"/>
    </xf>
    <xf numFmtId="3" fontId="15" fillId="0" borderId="0" xfId="1" applyNumberFormat="1" applyFont="1" applyBorder="1"/>
    <xf numFmtId="3" fontId="12" fillId="0" borderId="0" xfId="0" applyNumberFormat="1" applyFont="1" applyBorder="1"/>
    <xf numFmtId="0" fontId="24" fillId="2" borderId="0" xfId="0" applyFont="1" applyFill="1"/>
    <xf numFmtId="3" fontId="34" fillId="0" borderId="0" xfId="1" applyNumberFormat="1" applyFont="1"/>
    <xf numFmtId="3" fontId="14" fillId="0" borderId="0" xfId="0" applyNumberFormat="1" applyFont="1" applyBorder="1" applyAlignment="1">
      <alignment horizontal="center" wrapText="1"/>
    </xf>
    <xf numFmtId="0" fontId="14" fillId="0" borderId="0" xfId="1" applyFont="1" applyBorder="1" applyAlignment="1">
      <alignment horizontal="center" wrapText="1"/>
    </xf>
    <xf numFmtId="0" fontId="14" fillId="0" borderId="0" xfId="1" applyFont="1" applyFill="1" applyBorder="1" applyAlignment="1">
      <alignment horizontal="center" wrapText="1"/>
    </xf>
    <xf numFmtId="0" fontId="14" fillId="0" borderId="1" xfId="1" applyFont="1" applyFill="1" applyBorder="1" applyAlignment="1">
      <alignment horizontal="center" vertical="top" wrapText="1"/>
    </xf>
    <xf numFmtId="164" fontId="11" fillId="0" borderId="0" xfId="0" applyNumberFormat="1" applyFont="1"/>
    <xf numFmtId="0" fontId="16" fillId="0" borderId="0" xfId="0" applyFont="1" applyProtection="1">
      <protection hidden="1"/>
    </xf>
    <xf numFmtId="10" fontId="16" fillId="0" borderId="0" xfId="0" applyNumberFormat="1" applyFont="1" applyProtection="1">
      <protection hidden="1"/>
    </xf>
    <xf numFmtId="0" fontId="16" fillId="0" borderId="0" xfId="0" applyFont="1" applyAlignment="1" applyProtection="1">
      <alignment horizontal="right"/>
      <protection hidden="1"/>
    </xf>
    <xf numFmtId="0" fontId="14" fillId="0" borderId="0" xfId="1" applyFont="1" applyAlignment="1">
      <alignment horizontal="right"/>
    </xf>
    <xf numFmtId="0" fontId="11" fillId="8" borderId="0" xfId="0" applyFont="1" applyFill="1"/>
    <xf numFmtId="0" fontId="16" fillId="9" borderId="4" xfId="0" applyFont="1" applyFill="1" applyBorder="1" applyAlignment="1" applyProtection="1">
      <alignment horizontal="right"/>
      <protection hidden="1"/>
    </xf>
    <xf numFmtId="0" fontId="16" fillId="9" borderId="2" xfId="0" applyFont="1" applyFill="1" applyBorder="1" applyAlignment="1" applyProtection="1">
      <alignment horizontal="right"/>
      <protection hidden="1"/>
    </xf>
    <xf numFmtId="0" fontId="16" fillId="9" borderId="0" xfId="0" applyFont="1" applyFill="1" applyBorder="1" applyProtection="1">
      <protection hidden="1"/>
    </xf>
    <xf numFmtId="10" fontId="16" fillId="9" borderId="0" xfId="0" applyNumberFormat="1" applyFont="1" applyFill="1" applyBorder="1" applyProtection="1">
      <protection hidden="1"/>
    </xf>
    <xf numFmtId="10" fontId="16" fillId="9" borderId="7" xfId="0" applyNumberFormat="1" applyFont="1" applyFill="1" applyBorder="1" applyProtection="1">
      <protection hidden="1"/>
    </xf>
    <xf numFmtId="0" fontId="16" fillId="9" borderId="8" xfId="0" applyFont="1" applyFill="1" applyBorder="1" applyAlignment="1" applyProtection="1">
      <alignment horizontal="right"/>
      <protection hidden="1"/>
    </xf>
    <xf numFmtId="0" fontId="16" fillId="9" borderId="9" xfId="0" applyFont="1" applyFill="1" applyBorder="1" applyProtection="1">
      <protection hidden="1"/>
    </xf>
    <xf numFmtId="10" fontId="16" fillId="9" borderId="9" xfId="0" applyNumberFormat="1" applyFont="1" applyFill="1" applyBorder="1" applyProtection="1">
      <protection hidden="1"/>
    </xf>
    <xf numFmtId="0" fontId="16" fillId="9" borderId="10" xfId="0" applyFont="1" applyFill="1" applyBorder="1" applyProtection="1">
      <protection hidden="1"/>
    </xf>
    <xf numFmtId="0" fontId="17" fillId="9" borderId="5" xfId="0" applyFont="1" applyFill="1" applyBorder="1" applyProtection="1">
      <protection hidden="1"/>
    </xf>
    <xf numFmtId="0" fontId="17" fillId="9" borderId="5" xfId="0" applyFont="1" applyFill="1" applyBorder="1" applyAlignment="1" applyProtection="1">
      <alignment horizontal="right"/>
      <protection hidden="1"/>
    </xf>
    <xf numFmtId="0" fontId="17" fillId="9" borderId="6" xfId="0" applyFont="1" applyFill="1" applyBorder="1" applyAlignment="1" applyProtection="1">
      <alignment horizontal="right"/>
      <protection hidden="1"/>
    </xf>
    <xf numFmtId="0" fontId="21" fillId="0" borderId="0" xfId="0" applyFont="1" applyAlignment="1" applyProtection="1">
      <alignment horizontal="right"/>
      <protection hidden="1"/>
    </xf>
    <xf numFmtId="0" fontId="11" fillId="0" borderId="0" xfId="0" applyFont="1" applyFill="1"/>
    <xf numFmtId="0" fontId="16" fillId="0" borderId="0" xfId="0" applyFont="1" applyFill="1" applyProtection="1">
      <protection hidden="1"/>
    </xf>
    <xf numFmtId="10" fontId="16" fillId="0" borderId="0" xfId="0" applyNumberFormat="1" applyFont="1" applyFill="1" applyProtection="1">
      <protection hidden="1"/>
    </xf>
    <xf numFmtId="0" fontId="16" fillId="0" borderId="0" xfId="0" applyFont="1" applyFill="1"/>
    <xf numFmtId="0" fontId="10" fillId="0" borderId="0" xfId="0" applyFont="1"/>
    <xf numFmtId="0" fontId="11" fillId="0" borderId="0" xfId="0" applyFont="1" applyBorder="1"/>
    <xf numFmtId="165" fontId="20" fillId="0" borderId="0" xfId="0" applyNumberFormat="1" applyFont="1" applyBorder="1"/>
    <xf numFmtId="166" fontId="11" fillId="0" borderId="3" xfId="2" applyNumberFormat="1" applyFont="1" applyBorder="1"/>
    <xf numFmtId="166" fontId="11" fillId="0" borderId="0" xfId="2" applyNumberFormat="1" applyFont="1" applyBorder="1"/>
    <xf numFmtId="166" fontId="11" fillId="0" borderId="0" xfId="2" applyNumberFormat="1" applyFont="1" applyFill="1" applyBorder="1"/>
    <xf numFmtId="166" fontId="11" fillId="0" borderId="0" xfId="0" applyNumberFormat="1" applyFont="1"/>
    <xf numFmtId="167" fontId="11" fillId="0" borderId="0" xfId="0" applyNumberFormat="1" applyFont="1"/>
    <xf numFmtId="0" fontId="22" fillId="0" borderId="0" xfId="0" applyFont="1" applyFill="1"/>
    <xf numFmtId="0" fontId="11" fillId="0" borderId="0" xfId="0" applyFont="1" applyFill="1" applyBorder="1"/>
    <xf numFmtId="166" fontId="11" fillId="0" borderId="0" xfId="0" applyNumberFormat="1" applyFont="1" applyFill="1"/>
    <xf numFmtId="0" fontId="27" fillId="0" borderId="0" xfId="0" applyFont="1" applyFill="1"/>
    <xf numFmtId="166" fontId="11" fillId="0" borderId="11" xfId="2" applyNumberFormat="1" applyFont="1" applyBorder="1"/>
    <xf numFmtId="0" fontId="27" fillId="0" borderId="0" xfId="0" applyFont="1" applyBorder="1"/>
    <xf numFmtId="0" fontId="35" fillId="0" borderId="0" xfId="0" applyFont="1"/>
    <xf numFmtId="0" fontId="36" fillId="9" borderId="4" xfId="0" applyFont="1" applyFill="1" applyBorder="1"/>
    <xf numFmtId="0" fontId="36" fillId="9" borderId="6" xfId="0" applyFont="1" applyFill="1" applyBorder="1"/>
    <xf numFmtId="0" fontId="36" fillId="9" borderId="2" xfId="0" applyFont="1" applyFill="1" applyBorder="1"/>
    <xf numFmtId="0" fontId="36" fillId="9" borderId="7" xfId="0" applyFont="1" applyFill="1" applyBorder="1"/>
    <xf numFmtId="0" fontId="36" fillId="9" borderId="8" xfId="0" applyFont="1" applyFill="1" applyBorder="1"/>
    <xf numFmtId="0" fontId="36" fillId="9" borderId="10" xfId="0" applyFont="1" applyFill="1" applyBorder="1"/>
    <xf numFmtId="0" fontId="31" fillId="0" borderId="0" xfId="1" applyFont="1" applyAlignment="1">
      <alignment horizontal="right"/>
    </xf>
    <xf numFmtId="0" fontId="31" fillId="0" borderId="0" xfId="1" applyFont="1" applyFill="1" applyAlignment="1">
      <alignment horizontal="right"/>
    </xf>
    <xf numFmtId="0" fontId="37" fillId="0" borderId="0" xfId="0" applyFont="1"/>
    <xf numFmtId="0" fontId="22" fillId="0" borderId="0" xfId="0" applyFont="1" applyAlignment="1"/>
    <xf numFmtId="0" fontId="24" fillId="10" borderId="1" xfId="1" applyFont="1" applyFill="1" applyBorder="1" applyAlignment="1">
      <alignment horizontal="center" wrapText="1"/>
    </xf>
    <xf numFmtId="168" fontId="10" fillId="0" borderId="0" xfId="0" applyNumberFormat="1" applyFont="1"/>
    <xf numFmtId="0" fontId="9" fillId="0" borderId="0" xfId="0" applyFont="1"/>
    <xf numFmtId="0" fontId="38" fillId="0" borderId="0" xfId="0" applyFont="1"/>
    <xf numFmtId="0" fontId="39" fillId="11" borderId="1" xfId="0" applyFont="1" applyFill="1" applyBorder="1" applyAlignment="1">
      <alignment horizontal="center"/>
    </xf>
    <xf numFmtId="0" fontId="39" fillId="0" borderId="12" xfId="0" applyFont="1" applyBorder="1" applyAlignment="1">
      <alignment horizontal="center"/>
    </xf>
    <xf numFmtId="0" fontId="9" fillId="0" borderId="12" xfId="0" applyFont="1" applyBorder="1"/>
    <xf numFmtId="0" fontId="39" fillId="0" borderId="1" xfId="0" applyFont="1" applyBorder="1" applyAlignment="1">
      <alignment horizontal="center"/>
    </xf>
    <xf numFmtId="0" fontId="39" fillId="0" borderId="6" xfId="0" applyFont="1" applyBorder="1" applyAlignment="1">
      <alignment horizontal="center"/>
    </xf>
    <xf numFmtId="0" fontId="39" fillId="0" borderId="7" xfId="0" applyFont="1" applyBorder="1" applyAlignment="1">
      <alignment horizontal="center"/>
    </xf>
    <xf numFmtId="0" fontId="40" fillId="0" borderId="0" xfId="0" applyFont="1" applyAlignment="1">
      <alignment vertical="center" wrapText="1"/>
    </xf>
    <xf numFmtId="0" fontId="9" fillId="0" borderId="0" xfId="0" applyFont="1" applyAlignment="1">
      <alignment vertical="center" wrapText="1"/>
    </xf>
    <xf numFmtId="0" fontId="39" fillId="11" borderId="1" xfId="0" applyFont="1" applyFill="1" applyBorder="1" applyAlignment="1">
      <alignment horizontal="center" vertical="center" wrapText="1"/>
    </xf>
    <xf numFmtId="0" fontId="39" fillId="0" borderId="12" xfId="0" applyFont="1" applyBorder="1" applyAlignment="1">
      <alignment horizontal="center" vertical="center" wrapText="1"/>
    </xf>
    <xf numFmtId="0" fontId="9" fillId="0" borderId="12" xfId="0" applyFont="1" applyBorder="1" applyAlignment="1">
      <alignment vertical="center" wrapText="1"/>
    </xf>
    <xf numFmtId="0" fontId="39" fillId="0" borderId="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7" xfId="0" applyFont="1" applyBorder="1" applyAlignment="1">
      <alignment horizontal="center" vertical="center" wrapText="1"/>
    </xf>
    <xf numFmtId="0" fontId="40" fillId="0" borderId="0" xfId="0" applyFont="1"/>
    <xf numFmtId="0" fontId="39" fillId="0" borderId="0" xfId="0" applyFont="1"/>
    <xf numFmtId="0" fontId="9" fillId="0" borderId="0" xfId="0" applyFont="1" applyAlignment="1">
      <alignment wrapText="1"/>
    </xf>
    <xf numFmtId="0" fontId="39" fillId="11" borderId="1" xfId="0" applyFont="1" applyFill="1" applyBorder="1" applyAlignment="1">
      <alignment horizontal="center" wrapText="1"/>
    </xf>
    <xf numFmtId="0" fontId="39" fillId="0" borderId="12" xfId="0" applyFont="1" applyBorder="1" applyAlignment="1">
      <alignment horizontal="center" wrapText="1"/>
    </xf>
    <xf numFmtId="0" fontId="9" fillId="0" borderId="12" xfId="0" applyFont="1" applyBorder="1" applyAlignment="1">
      <alignment wrapText="1"/>
    </xf>
    <xf numFmtId="0" fontId="39" fillId="0" borderId="1" xfId="0" applyFont="1" applyBorder="1" applyAlignment="1">
      <alignment horizontal="center" wrapText="1"/>
    </xf>
    <xf numFmtId="0" fontId="39" fillId="0" borderId="10" xfId="0" applyFont="1" applyBorder="1" applyAlignment="1">
      <alignment horizontal="center" wrapText="1"/>
    </xf>
    <xf numFmtId="0" fontId="39" fillId="0" borderId="7" xfId="0" applyFont="1" applyBorder="1" applyAlignment="1">
      <alignment horizontal="center" wrapText="1"/>
    </xf>
    <xf numFmtId="0" fontId="41" fillId="0" borderId="0" xfId="0" applyFont="1" applyAlignment="1">
      <alignment vertical="top"/>
    </xf>
    <xf numFmtId="0" fontId="40" fillId="0" borderId="0" xfId="0" applyFont="1" applyAlignment="1">
      <alignment vertical="top"/>
    </xf>
    <xf numFmtId="10" fontId="9" fillId="0" borderId="12" xfId="0" applyNumberFormat="1" applyFont="1" applyBorder="1"/>
    <xf numFmtId="165" fontId="9" fillId="0" borderId="12" xfId="2" applyNumberFormat="1" applyFont="1" applyFill="1" applyBorder="1"/>
    <xf numFmtId="165" fontId="9" fillId="0" borderId="6" xfId="2" applyNumberFormat="1" applyFont="1" applyFill="1" applyBorder="1"/>
    <xf numFmtId="165" fontId="9" fillId="0" borderId="7" xfId="2" applyNumberFormat="1" applyFont="1" applyFill="1" applyBorder="1"/>
    <xf numFmtId="0" fontId="39" fillId="0" borderId="0" xfId="0" applyFont="1" applyAlignment="1">
      <alignment vertical="top"/>
    </xf>
    <xf numFmtId="165" fontId="39" fillId="0" borderId="12" xfId="2" applyNumberFormat="1" applyFont="1" applyFill="1" applyBorder="1" applyAlignment="1">
      <alignment horizontal="right"/>
    </xf>
    <xf numFmtId="169" fontId="40" fillId="0" borderId="12" xfId="2" applyNumberFormat="1" applyFont="1" applyFill="1" applyBorder="1" applyAlignment="1">
      <alignment horizontal="right" vertical="top"/>
    </xf>
    <xf numFmtId="170" fontId="39" fillId="0" borderId="12" xfId="6" applyNumberFormat="1" applyFont="1" applyFill="1" applyBorder="1" applyAlignment="1">
      <alignment horizontal="right"/>
    </xf>
    <xf numFmtId="0" fontId="20" fillId="0" borderId="12" xfId="0" applyFont="1" applyBorder="1" applyAlignment="1">
      <alignment horizontal="right"/>
    </xf>
    <xf numFmtId="170" fontId="39" fillId="0" borderId="12" xfId="6" applyNumberFormat="1" applyFont="1" applyFill="1" applyBorder="1" applyAlignment="1">
      <alignment horizontal="right" vertical="top"/>
    </xf>
    <xf numFmtId="170" fontId="39" fillId="0" borderId="12" xfId="6" applyNumberFormat="1" applyFont="1" applyBorder="1" applyAlignment="1">
      <alignment horizontal="right"/>
    </xf>
    <xf numFmtId="170" fontId="20" fillId="0" borderId="12" xfId="0" applyNumberFormat="1" applyFont="1" applyBorder="1" applyAlignment="1">
      <alignment horizontal="right"/>
    </xf>
    <xf numFmtId="169" fontId="39" fillId="0" borderId="12" xfId="2" applyNumberFormat="1" applyFont="1" applyFill="1" applyBorder="1" applyAlignment="1">
      <alignment horizontal="right" vertical="top"/>
    </xf>
    <xf numFmtId="10" fontId="39" fillId="0" borderId="12" xfId="6" applyNumberFormat="1" applyFont="1" applyFill="1" applyBorder="1" applyAlignment="1">
      <alignment horizontal="right" vertical="top"/>
    </xf>
    <xf numFmtId="165" fontId="39" fillId="0" borderId="7" xfId="2" applyNumberFormat="1" applyFont="1" applyFill="1" applyBorder="1" applyAlignment="1">
      <alignment horizontal="right"/>
    </xf>
    <xf numFmtId="165" fontId="40" fillId="0" borderId="7" xfId="2" applyNumberFormat="1" applyFont="1" applyFill="1" applyBorder="1" applyAlignment="1">
      <alignment horizontal="right"/>
    </xf>
    <xf numFmtId="0" fontId="40" fillId="11" borderId="0" xfId="0" applyFont="1" applyFill="1"/>
    <xf numFmtId="0" fontId="39" fillId="11" borderId="0" xfId="0" applyFont="1" applyFill="1"/>
    <xf numFmtId="0" fontId="9" fillId="11" borderId="0" xfId="0" applyFont="1" applyFill="1"/>
    <xf numFmtId="0" fontId="9" fillId="11" borderId="12" xfId="0" applyFont="1" applyFill="1" applyBorder="1" applyAlignment="1">
      <alignment horizontal="center"/>
    </xf>
    <xf numFmtId="169" fontId="9" fillId="11" borderId="12" xfId="0" applyNumberFormat="1" applyFont="1" applyFill="1" applyBorder="1" applyAlignment="1">
      <alignment horizontal="right"/>
    </xf>
    <xf numFmtId="170" fontId="9" fillId="11" borderId="12" xfId="0" applyNumberFormat="1" applyFont="1" applyFill="1" applyBorder="1" applyAlignment="1">
      <alignment horizontal="center"/>
    </xf>
    <xf numFmtId="0" fontId="9" fillId="11" borderId="12" xfId="0" applyFont="1" applyFill="1" applyBorder="1"/>
    <xf numFmtId="170" fontId="9" fillId="11" borderId="12" xfId="0" applyNumberFormat="1" applyFont="1" applyFill="1" applyBorder="1"/>
    <xf numFmtId="10" fontId="40" fillId="11" borderId="12" xfId="6" applyNumberFormat="1" applyFont="1" applyFill="1" applyBorder="1" applyAlignment="1">
      <alignment horizontal="center" vertical="top"/>
    </xf>
    <xf numFmtId="0" fontId="9" fillId="11" borderId="7" xfId="0" applyFont="1" applyFill="1" applyBorder="1" applyAlignment="1">
      <alignment horizontal="center"/>
    </xf>
    <xf numFmtId="0" fontId="9" fillId="0" borderId="0" xfId="0" applyFont="1" applyAlignment="1">
      <alignment vertical="top"/>
    </xf>
    <xf numFmtId="165" fontId="40" fillId="0" borderId="12" xfId="2" applyNumberFormat="1" applyFont="1" applyFill="1" applyBorder="1" applyAlignment="1">
      <alignment horizontal="right" vertical="top"/>
    </xf>
    <xf numFmtId="170" fontId="40" fillId="0" borderId="12" xfId="6" applyNumberFormat="1" applyFont="1" applyFill="1" applyBorder="1" applyAlignment="1">
      <alignment horizontal="right" vertical="top"/>
    </xf>
    <xf numFmtId="0" fontId="9" fillId="0" borderId="12" xfId="0" applyFont="1" applyBorder="1" applyAlignment="1">
      <alignment horizontal="right" vertical="top"/>
    </xf>
    <xf numFmtId="170" fontId="40" fillId="0" borderId="12" xfId="6" applyNumberFormat="1" applyFont="1" applyBorder="1" applyAlignment="1">
      <alignment horizontal="right" vertical="top"/>
    </xf>
    <xf numFmtId="170" fontId="9" fillId="0" borderId="12" xfId="0" applyNumberFormat="1" applyFont="1" applyBorder="1" applyAlignment="1">
      <alignment horizontal="right" vertical="top"/>
    </xf>
    <xf numFmtId="165" fontId="40" fillId="0" borderId="12" xfId="2" applyNumberFormat="1" applyFont="1" applyBorder="1" applyAlignment="1">
      <alignment horizontal="right" vertical="top"/>
    </xf>
    <xf numFmtId="10" fontId="40" fillId="0" borderId="12" xfId="6" applyNumberFormat="1" applyFont="1" applyFill="1" applyBorder="1" applyAlignment="1">
      <alignment horizontal="right" vertical="top"/>
    </xf>
    <xf numFmtId="165" fontId="40" fillId="0" borderId="7" xfId="2" applyNumberFormat="1" applyFont="1" applyBorder="1" applyAlignment="1">
      <alignment horizontal="right" vertical="top"/>
    </xf>
    <xf numFmtId="0" fontId="9" fillId="0" borderId="12" xfId="0" applyFont="1" applyBorder="1" applyAlignment="1">
      <alignment vertical="top"/>
    </xf>
    <xf numFmtId="0" fontId="42" fillId="0" borderId="0" xfId="0" applyFont="1" applyAlignment="1">
      <alignment vertical="top"/>
    </xf>
    <xf numFmtId="0" fontId="43" fillId="0" borderId="0" xfId="0" applyFont="1" applyAlignment="1">
      <alignment vertical="top"/>
    </xf>
    <xf numFmtId="0" fontId="43" fillId="0" borderId="12" xfId="0" applyFont="1" applyBorder="1" applyAlignment="1">
      <alignment horizontal="right" vertical="top"/>
    </xf>
    <xf numFmtId="170" fontId="43" fillId="0" borderId="12" xfId="0" applyNumberFormat="1" applyFont="1" applyBorder="1" applyAlignment="1">
      <alignment horizontal="right" vertical="top"/>
    </xf>
    <xf numFmtId="0" fontId="43" fillId="0" borderId="12" xfId="0" applyFont="1" applyBorder="1" applyAlignment="1">
      <alignment vertical="top"/>
    </xf>
    <xf numFmtId="169" fontId="9" fillId="0" borderId="12" xfId="0" applyNumberFormat="1" applyFont="1" applyBorder="1" applyAlignment="1">
      <alignment horizontal="right" vertical="top"/>
    </xf>
    <xf numFmtId="170" fontId="9" fillId="0" borderId="12" xfId="0" applyNumberFormat="1" applyFont="1" applyBorder="1" applyAlignment="1">
      <alignment vertical="top"/>
    </xf>
    <xf numFmtId="10" fontId="40" fillId="0" borderId="12" xfId="6" applyNumberFormat="1" applyFont="1" applyFill="1" applyBorder="1" applyAlignment="1">
      <alignment horizontal="center" vertical="top"/>
    </xf>
    <xf numFmtId="0" fontId="9" fillId="0" borderId="7" xfId="0" applyFont="1" applyBorder="1" applyAlignment="1">
      <alignment vertical="top"/>
    </xf>
    <xf numFmtId="0" fontId="20" fillId="11" borderId="0" xfId="0" applyFont="1" applyFill="1"/>
    <xf numFmtId="165" fontId="40" fillId="0" borderId="12" xfId="2" applyNumberFormat="1" applyFont="1" applyFill="1" applyBorder="1" applyAlignment="1">
      <alignment horizontal="center" vertical="top"/>
    </xf>
    <xf numFmtId="165" fontId="40" fillId="0" borderId="7" xfId="2" applyNumberFormat="1" applyFont="1" applyFill="1" applyBorder="1" applyAlignment="1">
      <alignment horizontal="right" vertical="top"/>
    </xf>
    <xf numFmtId="0" fontId="39" fillId="9" borderId="1" xfId="0" applyFont="1" applyFill="1" applyBorder="1" applyAlignment="1">
      <alignment horizontal="center"/>
    </xf>
    <xf numFmtId="0" fontId="39" fillId="9" borderId="1" xfId="0" applyFont="1" applyFill="1" applyBorder="1" applyAlignment="1">
      <alignment horizontal="center" vertical="center" wrapText="1"/>
    </xf>
    <xf numFmtId="0" fontId="39" fillId="9" borderId="1" xfId="0" applyFont="1" applyFill="1" applyBorder="1" applyAlignment="1">
      <alignment horizontal="center" wrapText="1"/>
    </xf>
    <xf numFmtId="165" fontId="9" fillId="9" borderId="12" xfId="2" applyNumberFormat="1" applyFont="1" applyFill="1" applyBorder="1"/>
    <xf numFmtId="165" fontId="39" fillId="9" borderId="12" xfId="2" applyNumberFormat="1" applyFont="1" applyFill="1" applyBorder="1" applyAlignment="1">
      <alignment horizontal="right"/>
    </xf>
    <xf numFmtId="0" fontId="9" fillId="9" borderId="12" xfId="0" applyFont="1" applyFill="1" applyBorder="1" applyAlignment="1">
      <alignment horizontal="center"/>
    </xf>
    <xf numFmtId="165" fontId="40" fillId="9" borderId="12" xfId="2" applyNumberFormat="1" applyFont="1" applyFill="1" applyBorder="1" applyAlignment="1">
      <alignment horizontal="right" vertical="top"/>
    </xf>
    <xf numFmtId="0" fontId="9" fillId="9" borderId="12" xfId="0" applyFont="1" applyFill="1" applyBorder="1" applyAlignment="1">
      <alignment vertical="top"/>
    </xf>
    <xf numFmtId="0" fontId="9" fillId="9" borderId="12" xfId="0" applyFont="1" applyFill="1" applyBorder="1"/>
    <xf numFmtId="165" fontId="40" fillId="9" borderId="12" xfId="2" applyNumberFormat="1" applyFont="1" applyFill="1" applyBorder="1" applyAlignment="1">
      <alignment horizontal="center" vertical="top"/>
    </xf>
    <xf numFmtId="170" fontId="39" fillId="9" borderId="12" xfId="6" applyNumberFormat="1" applyFont="1" applyFill="1" applyBorder="1" applyAlignment="1">
      <alignment horizontal="right"/>
    </xf>
    <xf numFmtId="170" fontId="9" fillId="9" borderId="12" xfId="0" applyNumberFormat="1" applyFont="1" applyFill="1" applyBorder="1" applyAlignment="1">
      <alignment horizontal="center"/>
    </xf>
    <xf numFmtId="170" fontId="40" fillId="9" borderId="12" xfId="6" applyNumberFormat="1" applyFont="1" applyFill="1" applyBorder="1" applyAlignment="1">
      <alignment horizontal="right" vertical="top"/>
    </xf>
    <xf numFmtId="170" fontId="9" fillId="9" borderId="12" xfId="0" applyNumberFormat="1" applyFont="1" applyFill="1" applyBorder="1" applyAlignment="1">
      <alignment vertical="top"/>
    </xf>
    <xf numFmtId="170" fontId="9" fillId="9" borderId="12" xfId="0" applyNumberFormat="1" applyFont="1" applyFill="1" applyBorder="1"/>
    <xf numFmtId="166" fontId="32" fillId="0" borderId="3" xfId="2" applyNumberFormat="1" applyFont="1" applyBorder="1"/>
    <xf numFmtId="166" fontId="32" fillId="0" borderId="0" xfId="2" applyNumberFormat="1" applyFont="1" applyFill="1" applyBorder="1"/>
    <xf numFmtId="0" fontId="24" fillId="2" borderId="14" xfId="0" applyFont="1" applyFill="1" applyBorder="1" applyAlignment="1">
      <alignment horizontal="center" vertical="top" wrapText="1"/>
    </xf>
    <xf numFmtId="0" fontId="24" fillId="2" borderId="15" xfId="0" applyFont="1" applyFill="1" applyBorder="1" applyAlignment="1">
      <alignment horizontal="center" vertical="top" wrapText="1"/>
    </xf>
    <xf numFmtId="0" fontId="24" fillId="14" borderId="16" xfId="0" applyFont="1" applyFill="1" applyBorder="1" applyAlignment="1">
      <alignment horizontal="center" vertical="top" wrapText="1"/>
    </xf>
    <xf numFmtId="0" fontId="24" fillId="14" borderId="15" xfId="0" applyFont="1" applyFill="1" applyBorder="1" applyAlignment="1">
      <alignment horizontal="center" vertical="top" wrapText="1"/>
    </xf>
    <xf numFmtId="0" fontId="24" fillId="0" borderId="15" xfId="0" applyFont="1" applyFill="1" applyBorder="1" applyAlignment="1">
      <alignment horizontal="center" vertical="top" wrapText="1"/>
    </xf>
    <xf numFmtId="0" fontId="24" fillId="0" borderId="15" xfId="0" applyFont="1" applyFill="1" applyBorder="1"/>
    <xf numFmtId="0" fontId="24" fillId="2" borderId="16" xfId="0" applyFont="1" applyFill="1" applyBorder="1" applyAlignment="1">
      <alignment horizontal="center" vertical="top" wrapText="1"/>
    </xf>
    <xf numFmtId="0" fontId="24" fillId="0" borderId="17" xfId="0" applyFont="1" applyFill="1" applyBorder="1"/>
    <xf numFmtId="0" fontId="24" fillId="0" borderId="15" xfId="0" applyFont="1" applyBorder="1"/>
    <xf numFmtId="166" fontId="11" fillId="0" borderId="18" xfId="2" applyNumberFormat="1" applyFont="1" applyBorder="1"/>
    <xf numFmtId="166" fontId="11" fillId="0" borderId="19" xfId="2" applyNumberFormat="1" applyFont="1" applyBorder="1"/>
    <xf numFmtId="166" fontId="32" fillId="0" borderId="19" xfId="2" applyNumberFormat="1" applyFont="1" applyBorder="1"/>
    <xf numFmtId="166" fontId="32" fillId="0" borderId="0" xfId="2" applyNumberFormat="1" applyFont="1" applyBorder="1"/>
    <xf numFmtId="166" fontId="11" fillId="0" borderId="0" xfId="0" applyNumberFormat="1" applyFont="1" applyBorder="1"/>
    <xf numFmtId="166" fontId="11" fillId="0" borderId="0" xfId="0" applyNumberFormat="1" applyFont="1" applyFill="1" applyBorder="1"/>
    <xf numFmtId="167" fontId="11" fillId="0" borderId="0" xfId="0" applyNumberFormat="1" applyFont="1" applyBorder="1"/>
    <xf numFmtId="0" fontId="24" fillId="10" borderId="20" xfId="1" applyFont="1" applyFill="1" applyBorder="1" applyAlignment="1">
      <alignment horizontal="right" vertical="top" wrapText="1"/>
    </xf>
    <xf numFmtId="0" fontId="24" fillId="10" borderId="20" xfId="0" applyFont="1" applyFill="1" applyBorder="1" applyAlignment="1">
      <alignment horizontal="right" vertical="top" wrapText="1"/>
    </xf>
    <xf numFmtId="0" fontId="12" fillId="0" borderId="20" xfId="0" applyFont="1" applyBorder="1" applyAlignment="1">
      <alignment vertical="top"/>
    </xf>
    <xf numFmtId="3" fontId="24" fillId="10" borderId="20" xfId="0" applyNumberFormat="1" applyFont="1" applyFill="1" applyBorder="1" applyAlignment="1">
      <alignment horizontal="center" vertical="top" wrapText="1"/>
    </xf>
    <xf numFmtId="0" fontId="24" fillId="10" borderId="20" xfId="1" applyFont="1" applyFill="1" applyBorder="1" applyAlignment="1">
      <alignment horizontal="center" vertical="top" wrapText="1"/>
    </xf>
    <xf numFmtId="3" fontId="14" fillId="11" borderId="2" xfId="0" applyNumberFormat="1" applyFont="1" applyFill="1" applyBorder="1" applyAlignment="1">
      <alignment horizontal="center" wrapText="1"/>
    </xf>
    <xf numFmtId="3" fontId="14" fillId="11" borderId="0" xfId="0" applyNumberFormat="1" applyFont="1" applyFill="1" applyBorder="1" applyAlignment="1">
      <alignment horizontal="center" wrapText="1"/>
    </xf>
    <xf numFmtId="3" fontId="18" fillId="11" borderId="2" xfId="1" applyNumberFormat="1" applyFont="1" applyFill="1" applyBorder="1"/>
    <xf numFmtId="3" fontId="18" fillId="11" borderId="0" xfId="1" applyNumberFormat="1" applyFont="1" applyFill="1" applyBorder="1"/>
    <xf numFmtId="3" fontId="12" fillId="11" borderId="0" xfId="0" applyNumberFormat="1" applyFont="1" applyFill="1"/>
    <xf numFmtId="0" fontId="12" fillId="0" borderId="21" xfId="0" applyFont="1" applyBorder="1" applyAlignment="1">
      <alignment vertical="top"/>
    </xf>
    <xf numFmtId="0" fontId="12" fillId="0" borderId="22" xfId="0" applyFont="1" applyBorder="1" applyAlignment="1">
      <alignment vertical="top"/>
    </xf>
    <xf numFmtId="0" fontId="12" fillId="11" borderId="2" xfId="0" applyFont="1" applyFill="1" applyBorder="1"/>
    <xf numFmtId="0" fontId="12" fillId="11" borderId="7" xfId="0" applyFont="1" applyFill="1" applyBorder="1"/>
    <xf numFmtId="0" fontId="22" fillId="0" borderId="0" xfId="0" applyFont="1" applyAlignment="1">
      <alignment horizontal="right"/>
    </xf>
    <xf numFmtId="0" fontId="24" fillId="15" borderId="15" xfId="0" applyFont="1" applyFill="1" applyBorder="1" applyAlignment="1">
      <alignment horizontal="center" vertical="top" wrapText="1"/>
    </xf>
    <xf numFmtId="0" fontId="8" fillId="0" borderId="0" xfId="0" applyFont="1"/>
    <xf numFmtId="3" fontId="8" fillId="0" borderId="0" xfId="0" applyNumberFormat="1" applyFont="1"/>
    <xf numFmtId="0" fontId="24" fillId="10" borderId="0" xfId="0" applyFont="1" applyFill="1" applyAlignment="1">
      <alignment horizontal="center" wrapText="1"/>
    </xf>
    <xf numFmtId="0" fontId="24" fillId="17" borderId="1" xfId="1" applyFont="1" applyFill="1" applyBorder="1" applyAlignment="1">
      <alignment horizontal="center" wrapText="1"/>
    </xf>
    <xf numFmtId="0" fontId="11" fillId="16" borderId="0" xfId="0" applyFont="1" applyFill="1"/>
    <xf numFmtId="0" fontId="15" fillId="16" borderId="0" xfId="0" applyFont="1" applyFill="1"/>
    <xf numFmtId="10" fontId="8" fillId="0" borderId="0" xfId="0" applyNumberFormat="1" applyFont="1"/>
    <xf numFmtId="1" fontId="8" fillId="0" borderId="0" xfId="0" applyNumberFormat="1" applyFont="1"/>
    <xf numFmtId="10" fontId="8" fillId="0" borderId="23" xfId="0" applyNumberFormat="1" applyFont="1" applyBorder="1"/>
    <xf numFmtId="10" fontId="8" fillId="0" borderId="24" xfId="0" applyNumberFormat="1" applyFont="1" applyBorder="1"/>
    <xf numFmtId="0" fontId="8" fillId="0" borderId="0" xfId="0" pivotButton="1" applyFont="1"/>
    <xf numFmtId="0" fontId="8" fillId="0" borderId="24" xfId="0" applyFont="1" applyBorder="1"/>
    <xf numFmtId="0" fontId="7" fillId="0" borderId="0" xfId="0" applyFont="1"/>
    <xf numFmtId="0" fontId="7" fillId="0" borderId="0" xfId="4" applyFont="1"/>
    <xf numFmtId="0" fontId="7" fillId="11" borderId="0" xfId="4" applyFont="1" applyFill="1"/>
    <xf numFmtId="0" fontId="24" fillId="18" borderId="0" xfId="4" applyFont="1" applyFill="1"/>
    <xf numFmtId="174" fontId="18" fillId="16" borderId="0" xfId="4" applyNumberFormat="1" applyFont="1" applyFill="1" applyAlignment="1">
      <alignment horizontal="right"/>
    </xf>
    <xf numFmtId="0" fontId="7" fillId="18" borderId="0" xfId="4" applyFont="1" applyFill="1" applyAlignment="1">
      <alignment horizontal="left"/>
    </xf>
    <xf numFmtId="0" fontId="18" fillId="16" borderId="0" xfId="4" applyFont="1" applyFill="1" applyAlignment="1">
      <alignment horizontal="center"/>
    </xf>
    <xf numFmtId="0" fontId="47" fillId="6" borderId="0" xfId="4" applyFont="1" applyFill="1" applyAlignment="1">
      <alignment horizontal="center"/>
    </xf>
    <xf numFmtId="17" fontId="48" fillId="7" borderId="0" xfId="4" applyNumberFormat="1" applyFont="1" applyFill="1" applyAlignment="1">
      <alignment horizontal="center"/>
    </xf>
    <xf numFmtId="0" fontId="22" fillId="0" borderId="0" xfId="4" applyFont="1"/>
    <xf numFmtId="3" fontId="16" fillId="0" borderId="0" xfId="1" applyNumberFormat="1" applyFont="1"/>
    <xf numFmtId="3" fontId="31" fillId="0" borderId="0" xfId="1" applyNumberFormat="1" applyFont="1"/>
    <xf numFmtId="10" fontId="31" fillId="0" borderId="0" xfId="9" applyNumberFormat="1" applyFont="1" applyFill="1"/>
    <xf numFmtId="10" fontId="14" fillId="0" borderId="0" xfId="9" applyNumberFormat="1" applyFont="1" applyFill="1"/>
    <xf numFmtId="0" fontId="16" fillId="0" borderId="0" xfId="10" applyFont="1"/>
    <xf numFmtId="0" fontId="17" fillId="11" borderId="0" xfId="10" applyFont="1" applyFill="1"/>
    <xf numFmtId="0" fontId="17" fillId="0" borderId="0" xfId="10" applyFont="1"/>
    <xf numFmtId="0" fontId="15" fillId="0" borderId="0" xfId="10" applyFont="1"/>
    <xf numFmtId="3" fontId="18" fillId="0" borderId="0" xfId="1" applyNumberFormat="1" applyFont="1" applyAlignment="1">
      <alignment horizontal="right"/>
    </xf>
    <xf numFmtId="3" fontId="18" fillId="11" borderId="0" xfId="1" applyNumberFormat="1" applyFont="1" applyFill="1"/>
    <xf numFmtId="0" fontId="21" fillId="0" borderId="0" xfId="10" applyFont="1"/>
    <xf numFmtId="3" fontId="14" fillId="0" borderId="0" xfId="1" applyNumberFormat="1" applyFont="1"/>
    <xf numFmtId="0" fontId="7" fillId="0" borderId="0" xfId="10"/>
    <xf numFmtId="3" fontId="7" fillId="0" borderId="0" xfId="10" applyNumberFormat="1"/>
    <xf numFmtId="3" fontId="20" fillId="0" borderId="2" xfId="10" applyNumberFormat="1" applyFont="1" applyBorder="1" applyAlignment="1">
      <alignment horizontal="right"/>
    </xf>
    <xf numFmtId="3" fontId="16" fillId="0" borderId="0" xfId="10" applyNumberFormat="1" applyFont="1" applyAlignment="1">
      <alignment horizontal="right"/>
    </xf>
    <xf numFmtId="3" fontId="31" fillId="0" borderId="0" xfId="10" applyNumberFormat="1" applyFont="1" applyAlignment="1">
      <alignment horizontal="right"/>
    </xf>
    <xf numFmtId="3" fontId="37" fillId="0" borderId="0" xfId="10" applyNumberFormat="1" applyFont="1"/>
    <xf numFmtId="3" fontId="7" fillId="11" borderId="0" xfId="10" applyNumberFormat="1" applyFill="1"/>
    <xf numFmtId="3" fontId="20" fillId="11" borderId="2" xfId="10" applyNumberFormat="1" applyFont="1" applyFill="1" applyBorder="1" applyAlignment="1">
      <alignment horizontal="right"/>
    </xf>
    <xf numFmtId="3" fontId="16" fillId="11" borderId="0" xfId="10" applyNumberFormat="1" applyFont="1" applyFill="1" applyAlignment="1">
      <alignment horizontal="right"/>
    </xf>
    <xf numFmtId="3" fontId="31" fillId="11" borderId="0" xfId="10" applyNumberFormat="1" applyFont="1" applyFill="1" applyAlignment="1">
      <alignment horizontal="right"/>
    </xf>
    <xf numFmtId="3" fontId="37" fillId="11" borderId="0" xfId="10" applyNumberFormat="1" applyFont="1" applyFill="1"/>
    <xf numFmtId="0" fontId="17" fillId="0" borderId="0" xfId="11" applyFont="1" applyAlignment="1">
      <alignment horizontal="right"/>
    </xf>
    <xf numFmtId="0" fontId="14" fillId="0" borderId="0" xfId="11" applyFont="1" applyAlignment="1">
      <alignment horizontal="right"/>
    </xf>
    <xf numFmtId="0" fontId="20" fillId="0" borderId="2" xfId="10" applyFont="1" applyBorder="1" applyAlignment="1">
      <alignment horizontal="right"/>
    </xf>
    <xf numFmtId="0" fontId="17" fillId="0" borderId="0" xfId="10" applyFont="1" applyAlignment="1">
      <alignment horizontal="right"/>
    </xf>
    <xf numFmtId="0" fontId="14" fillId="0" borderId="0" xfId="10" applyFont="1" applyAlignment="1">
      <alignment horizontal="right"/>
    </xf>
    <xf numFmtId="0" fontId="49" fillId="0" borderId="0" xfId="10" applyFont="1"/>
    <xf numFmtId="0" fontId="16" fillId="0" borderId="0" xfId="10" applyFont="1" applyAlignment="1">
      <alignment horizontal="right"/>
    </xf>
    <xf numFmtId="0" fontId="31" fillId="0" borderId="0" xfId="10" applyFont="1" applyAlignment="1">
      <alignment horizontal="right"/>
    </xf>
    <xf numFmtId="0" fontId="37" fillId="0" borderId="0" xfId="10" applyFont="1"/>
    <xf numFmtId="3" fontId="21" fillId="0" borderId="0" xfId="7" applyNumberFormat="1" applyFont="1"/>
    <xf numFmtId="3" fontId="50" fillId="0" borderId="0" xfId="7" applyNumberFormat="1" applyFont="1"/>
    <xf numFmtId="3" fontId="26" fillId="0" borderId="2" xfId="7" applyNumberFormat="1" applyFont="1" applyBorder="1"/>
    <xf numFmtId="0" fontId="18" fillId="0" borderId="0" xfId="10" applyFont="1"/>
    <xf numFmtId="3" fontId="7" fillId="0" borderId="0" xfId="1" applyNumberFormat="1" applyFont="1" applyAlignment="1">
      <alignment horizontal="left"/>
    </xf>
    <xf numFmtId="3" fontId="7" fillId="0" borderId="0" xfId="1" applyNumberFormat="1" applyFont="1"/>
    <xf numFmtId="3" fontId="24" fillId="19" borderId="25" xfId="1" applyNumberFormat="1" applyFont="1" applyFill="1" applyBorder="1"/>
    <xf numFmtId="3" fontId="24" fillId="19" borderId="26" xfId="1" applyNumberFormat="1" applyFont="1" applyFill="1" applyBorder="1"/>
    <xf numFmtId="0" fontId="37" fillId="0" borderId="0" xfId="12" applyFont="1"/>
    <xf numFmtId="0" fontId="49" fillId="0" borderId="0" xfId="12" applyFont="1"/>
    <xf numFmtId="0" fontId="20" fillId="0" borderId="0" xfId="4" applyFont="1"/>
    <xf numFmtId="175" fontId="7" fillId="11" borderId="0" xfId="4" applyNumberFormat="1" applyFont="1" applyFill="1"/>
    <xf numFmtId="175" fontId="7" fillId="11" borderId="2" xfId="4" applyNumberFormat="1" applyFont="1" applyFill="1" applyBorder="1"/>
    <xf numFmtId="3" fontId="7" fillId="20" borderId="0" xfId="4" applyNumberFormat="1" applyFont="1" applyFill="1"/>
    <xf numFmtId="3" fontId="7" fillId="20" borderId="2" xfId="4" applyNumberFormat="1" applyFont="1" applyFill="1" applyBorder="1"/>
    <xf numFmtId="0" fontId="7" fillId="20" borderId="0" xfId="4" applyFont="1" applyFill="1"/>
    <xf numFmtId="175" fontId="7" fillId="0" borderId="0" xfId="4" applyNumberFormat="1" applyFont="1"/>
    <xf numFmtId="3" fontId="7" fillId="21" borderId="0" xfId="4" applyNumberFormat="1" applyFont="1" applyFill="1"/>
    <xf numFmtId="3" fontId="7" fillId="21" borderId="2" xfId="4" applyNumberFormat="1" applyFont="1" applyFill="1" applyBorder="1"/>
    <xf numFmtId="175" fontId="7" fillId="21" borderId="0" xfId="4" applyNumberFormat="1" applyFont="1" applyFill="1"/>
    <xf numFmtId="0" fontId="7" fillId="21" borderId="0" xfId="4" applyFont="1" applyFill="1"/>
    <xf numFmtId="3" fontId="7" fillId="0" borderId="0" xfId="4" applyNumberFormat="1" applyFont="1"/>
    <xf numFmtId="3" fontId="7" fillId="11" borderId="0" xfId="4" applyNumberFormat="1" applyFont="1" applyFill="1"/>
    <xf numFmtId="3" fontId="7" fillId="11" borderId="2" xfId="4" applyNumberFormat="1" applyFont="1" applyFill="1" applyBorder="1"/>
    <xf numFmtId="175" fontId="7" fillId="0" borderId="2" xfId="4" applyNumberFormat="1" applyFont="1" applyBorder="1"/>
    <xf numFmtId="3" fontId="7" fillId="13" borderId="0" xfId="4" applyNumberFormat="1" applyFont="1" applyFill="1"/>
    <xf numFmtId="0" fontId="7" fillId="13" borderId="0" xfId="4" applyFont="1" applyFill="1"/>
    <xf numFmtId="3" fontId="7" fillId="12" borderId="0" xfId="4" applyNumberFormat="1" applyFont="1" applyFill="1"/>
    <xf numFmtId="3" fontId="7" fillId="12" borderId="2" xfId="4" applyNumberFormat="1" applyFont="1" applyFill="1" applyBorder="1"/>
    <xf numFmtId="175" fontId="7" fillId="12" borderId="0" xfId="4" applyNumberFormat="1" applyFont="1" applyFill="1"/>
    <xf numFmtId="0" fontId="7" fillId="12" borderId="0" xfId="4" applyFont="1" applyFill="1"/>
    <xf numFmtId="3" fontId="7" fillId="3" borderId="0" xfId="4" applyNumberFormat="1" applyFont="1" applyFill="1"/>
    <xf numFmtId="3" fontId="7" fillId="3" borderId="2" xfId="4" applyNumberFormat="1" applyFont="1" applyFill="1" applyBorder="1"/>
    <xf numFmtId="175" fontId="7" fillId="3" borderId="0" xfId="4" applyNumberFormat="1" applyFont="1" applyFill="1"/>
    <xf numFmtId="0" fontId="7" fillId="3" borderId="0" xfId="4" applyFont="1" applyFill="1"/>
    <xf numFmtId="3" fontId="7" fillId="13" borderId="2" xfId="4" applyNumberFormat="1" applyFont="1" applyFill="1" applyBorder="1"/>
    <xf numFmtId="10" fontId="7" fillId="11" borderId="0" xfId="4" applyNumberFormat="1" applyFont="1" applyFill="1"/>
    <xf numFmtId="10" fontId="7" fillId="0" borderId="0" xfId="4" applyNumberFormat="1" applyFont="1"/>
    <xf numFmtId="0" fontId="7" fillId="0" borderId="0" xfId="4" applyFont="1" applyAlignment="1">
      <alignment horizontal="right"/>
    </xf>
    <xf numFmtId="49" fontId="20" fillId="0" borderId="0" xfId="4" applyNumberFormat="1" applyFont="1" applyAlignment="1">
      <alignment horizontal="right"/>
    </xf>
    <xf numFmtId="49" fontId="20" fillId="0" borderId="2" xfId="4" applyNumberFormat="1" applyFont="1" applyBorder="1" applyAlignment="1">
      <alignment horizontal="right"/>
    </xf>
    <xf numFmtId="3" fontId="7" fillId="14" borderId="0" xfId="4" applyNumberFormat="1" applyFont="1" applyFill="1"/>
    <xf numFmtId="0" fontId="7" fillId="8" borderId="0" xfId="4" applyFont="1" applyFill="1"/>
    <xf numFmtId="0" fontId="7" fillId="8" borderId="0" xfId="4" applyFont="1" applyFill="1" applyAlignment="1">
      <alignment horizontal="left"/>
    </xf>
    <xf numFmtId="0" fontId="20" fillId="8" borderId="0" xfId="0" applyFont="1" applyFill="1"/>
    <xf numFmtId="0" fontId="7" fillId="8" borderId="0" xfId="0" applyFont="1" applyFill="1"/>
    <xf numFmtId="0" fontId="15" fillId="8" borderId="0" xfId="0" applyFont="1" applyFill="1"/>
    <xf numFmtId="10" fontId="45" fillId="8" borderId="0" xfId="4" applyNumberFormat="1" applyFont="1" applyFill="1" applyAlignment="1">
      <alignment horizontal="left"/>
    </xf>
    <xf numFmtId="0" fontId="20" fillId="8" borderId="0" xfId="4" applyFont="1" applyFill="1"/>
    <xf numFmtId="0" fontId="20" fillId="8" borderId="0" xfId="4" applyFont="1" applyFill="1" applyAlignment="1">
      <alignment horizontal="left"/>
    </xf>
    <xf numFmtId="0" fontId="7" fillId="8" borderId="9" xfId="4" applyFont="1" applyFill="1" applyBorder="1" applyAlignment="1">
      <alignment horizontal="left"/>
    </xf>
    <xf numFmtId="0" fontId="20" fillId="8" borderId="0" xfId="4" applyFont="1" applyFill="1" applyAlignment="1">
      <alignment horizontal="right"/>
    </xf>
    <xf numFmtId="0" fontId="6" fillId="8" borderId="0" xfId="0" applyFont="1" applyFill="1"/>
    <xf numFmtId="0" fontId="31" fillId="0" borderId="0" xfId="0" applyFont="1" applyAlignment="1">
      <alignment vertical="top"/>
    </xf>
    <xf numFmtId="3" fontId="34" fillId="0" borderId="9" xfId="1" applyNumberFormat="1" applyFont="1" applyBorder="1"/>
    <xf numFmtId="3" fontId="18" fillId="0" borderId="9" xfId="1" applyNumberFormat="1" applyFont="1" applyBorder="1"/>
    <xf numFmtId="3" fontId="15" fillId="0" borderId="9" xfId="1" applyNumberFormat="1" applyFont="1" applyBorder="1"/>
    <xf numFmtId="0" fontId="52" fillId="0" borderId="0" xfId="0" applyFont="1" applyAlignment="1">
      <alignment vertical="top"/>
    </xf>
    <xf numFmtId="0" fontId="6" fillId="0" borderId="0" xfId="0" applyFont="1"/>
    <xf numFmtId="3" fontId="24" fillId="5" borderId="0" xfId="1" applyNumberFormat="1" applyFont="1" applyFill="1"/>
    <xf numFmtId="3" fontId="24" fillId="5" borderId="0" xfId="0" applyNumberFormat="1" applyFont="1" applyFill="1"/>
    <xf numFmtId="3" fontId="15" fillId="0" borderId="0" xfId="0" applyNumberFormat="1" applyFont="1" applyFill="1"/>
    <xf numFmtId="3" fontId="15" fillId="0" borderId="9" xfId="1" applyNumberFormat="1" applyFont="1" applyFill="1" applyBorder="1"/>
    <xf numFmtId="3" fontId="15" fillId="0" borderId="9" xfId="0" applyNumberFormat="1" applyFont="1" applyFill="1" applyBorder="1"/>
    <xf numFmtId="3" fontId="6" fillId="0" borderId="0" xfId="0" applyNumberFormat="1" applyFont="1"/>
    <xf numFmtId="176" fontId="6" fillId="0" borderId="0" xfId="6" applyNumberFormat="1" applyFont="1"/>
    <xf numFmtId="0" fontId="20" fillId="8" borderId="0" xfId="0" applyFont="1" applyFill="1" applyAlignment="1">
      <alignment horizontal="right"/>
    </xf>
    <xf numFmtId="0" fontId="24" fillId="18" borderId="0" xfId="0" applyFont="1" applyFill="1" applyAlignment="1">
      <alignment horizontal="center"/>
    </xf>
    <xf numFmtId="0" fontId="53" fillId="16" borderId="0" xfId="0" applyFont="1" applyFill="1" applyAlignment="1">
      <alignment horizontal="center"/>
    </xf>
    <xf numFmtId="3" fontId="57" fillId="6" borderId="0" xfId="1" applyNumberFormat="1" applyFont="1" applyFill="1"/>
    <xf numFmtId="3" fontId="56" fillId="6" borderId="0" xfId="1" applyNumberFormat="1" applyFont="1" applyFill="1" applyAlignment="1">
      <alignment horizontal="right"/>
    </xf>
    <xf numFmtId="3" fontId="56" fillId="6" borderId="0" xfId="1" applyNumberFormat="1" applyFont="1" applyFill="1"/>
    <xf numFmtId="9" fontId="57" fillId="6" borderId="0" xfId="6" applyFont="1" applyFill="1"/>
    <xf numFmtId="3" fontId="15" fillId="6" borderId="0" xfId="1" applyNumberFormat="1" applyFont="1" applyFill="1"/>
    <xf numFmtId="0" fontId="20" fillId="6" borderId="0" xfId="4" applyFont="1" applyFill="1"/>
    <xf numFmtId="9" fontId="57" fillId="3" borderId="0" xfId="6" applyFont="1" applyFill="1"/>
    <xf numFmtId="3" fontId="57" fillId="3" borderId="0" xfId="1" applyNumberFormat="1" applyFont="1" applyFill="1"/>
    <xf numFmtId="3" fontId="57" fillId="6" borderId="0" xfId="1" applyNumberFormat="1" applyFont="1" applyFill="1" applyAlignment="1">
      <alignment horizontal="right"/>
    </xf>
    <xf numFmtId="1" fontId="57" fillId="3" borderId="0" xfId="6" applyNumberFormat="1" applyFont="1" applyFill="1"/>
    <xf numFmtId="0" fontId="18" fillId="8" borderId="0" xfId="0" applyFont="1" applyFill="1" applyAlignment="1">
      <alignment horizontal="right"/>
    </xf>
    <xf numFmtId="0" fontId="15" fillId="16" borderId="0" xfId="0" applyFont="1" applyFill="1" applyAlignment="1">
      <alignment horizontal="center"/>
    </xf>
    <xf numFmtId="0" fontId="11" fillId="14" borderId="0" xfId="0" applyFont="1" applyFill="1"/>
    <xf numFmtId="0" fontId="58" fillId="14" borderId="0" xfId="0" applyFont="1" applyFill="1"/>
    <xf numFmtId="0" fontId="51" fillId="14" borderId="0" xfId="0" applyFont="1" applyFill="1"/>
    <xf numFmtId="175" fontId="18" fillId="16" borderId="0" xfId="0" applyNumberFormat="1" applyFont="1" applyFill="1" applyAlignment="1">
      <alignment horizontal="center"/>
    </xf>
    <xf numFmtId="168" fontId="11" fillId="0" borderId="0" xfId="0" applyNumberFormat="1" applyFont="1"/>
    <xf numFmtId="0" fontId="55" fillId="8" borderId="0" xfId="0" applyFont="1" applyFill="1" applyAlignment="1">
      <alignment horizontal="left"/>
    </xf>
    <xf numFmtId="0" fontId="59" fillId="14" borderId="0" xfId="0" applyFont="1" applyFill="1"/>
    <xf numFmtId="0" fontId="59" fillId="14" borderId="0" xfId="0" applyFont="1" applyFill="1" applyAlignment="1">
      <alignment horizontal="center"/>
    </xf>
    <xf numFmtId="10" fontId="20" fillId="8" borderId="0" xfId="6" applyNumberFormat="1" applyFont="1" applyFill="1" applyAlignment="1">
      <alignment horizontal="right"/>
    </xf>
    <xf numFmtId="171" fontId="20" fillId="16" borderId="0" xfId="6" applyNumberFormat="1" applyFont="1" applyFill="1" applyAlignment="1">
      <alignment horizontal="right"/>
    </xf>
    <xf numFmtId="0" fontId="24" fillId="0" borderId="14" xfId="0" applyFont="1" applyFill="1" applyBorder="1"/>
    <xf numFmtId="0" fontId="18" fillId="3" borderId="1" xfId="0" applyFont="1" applyFill="1" applyBorder="1" applyAlignment="1">
      <alignment horizontal="center" vertical="top" wrapText="1"/>
    </xf>
    <xf numFmtId="0" fontId="14" fillId="3" borderId="1" xfId="1" applyFont="1" applyFill="1" applyBorder="1" applyAlignment="1">
      <alignment horizontal="center" vertical="top" wrapText="1"/>
    </xf>
    <xf numFmtId="3" fontId="24" fillId="15" borderId="20" xfId="0" applyNumberFormat="1" applyFont="1" applyFill="1" applyBorder="1" applyAlignment="1">
      <alignment horizontal="center" vertical="top" wrapText="1"/>
    </xf>
    <xf numFmtId="0" fontId="24" fillId="18" borderId="0" xfId="0" applyFont="1" applyFill="1" applyAlignment="1">
      <alignment horizontal="left"/>
    </xf>
    <xf numFmtId="171" fontId="18" fillId="16" borderId="0" xfId="6" applyNumberFormat="1" applyFont="1" applyFill="1" applyAlignment="1">
      <alignment horizontal="center"/>
    </xf>
    <xf numFmtId="171" fontId="60" fillId="8" borderId="0" xfId="6" applyNumberFormat="1" applyFont="1" applyFill="1" applyAlignment="1">
      <alignment horizontal="center"/>
    </xf>
    <xf numFmtId="0" fontId="24" fillId="18" borderId="27" xfId="0" applyFont="1" applyFill="1" applyBorder="1" applyAlignment="1">
      <alignment horizontal="left"/>
    </xf>
    <xf numFmtId="0" fontId="60" fillId="8" borderId="0" xfId="0" applyFont="1" applyFill="1"/>
    <xf numFmtId="17" fontId="24" fillId="22" borderId="0" xfId="4" applyNumberFormat="1" applyFont="1" applyFill="1"/>
    <xf numFmtId="0" fontId="7" fillId="22" borderId="0" xfId="4" applyFont="1" applyFill="1" applyAlignment="1">
      <alignment horizontal="left"/>
    </xf>
    <xf numFmtId="0" fontId="55" fillId="8" borderId="0" xfId="0" applyFont="1" applyFill="1" applyAlignment="1">
      <alignment horizontal="right"/>
    </xf>
    <xf numFmtId="175" fontId="61" fillId="16" borderId="0" xfId="0" applyNumberFormat="1" applyFont="1" applyFill="1" applyAlignment="1">
      <alignment horizontal="center"/>
    </xf>
    <xf numFmtId="177" fontId="61" fillId="16" borderId="27" xfId="0" applyNumberFormat="1" applyFont="1" applyFill="1" applyBorder="1" applyAlignment="1">
      <alignment horizontal="center"/>
    </xf>
    <xf numFmtId="175" fontId="55" fillId="8" borderId="0" xfId="0" applyNumberFormat="1" applyFont="1" applyFill="1" applyAlignment="1">
      <alignment horizontal="center"/>
    </xf>
    <xf numFmtId="177" fontId="55" fillId="8" borderId="27" xfId="0" applyNumberFormat="1" applyFont="1" applyFill="1" applyBorder="1" applyAlignment="1">
      <alignment horizontal="center"/>
    </xf>
    <xf numFmtId="177" fontId="55" fillId="8" borderId="0" xfId="0" applyNumberFormat="1" applyFont="1" applyFill="1" applyAlignment="1">
      <alignment horizontal="center"/>
    </xf>
    <xf numFmtId="3" fontId="15" fillId="16" borderId="0" xfId="0" applyNumberFormat="1" applyFont="1" applyFill="1" applyAlignment="1">
      <alignment horizontal="right"/>
    </xf>
    <xf numFmtId="0" fontId="55" fillId="8" borderId="0" xfId="0" quotePrefix="1" applyFont="1" applyFill="1" applyAlignment="1">
      <alignment horizontal="center"/>
    </xf>
    <xf numFmtId="0" fontId="51" fillId="22" borderId="0" xfId="0" applyFont="1" applyFill="1" applyAlignment="1">
      <alignment horizontal="center"/>
    </xf>
    <xf numFmtId="0" fontId="14" fillId="13" borderId="1" xfId="1" applyFont="1" applyFill="1" applyBorder="1" applyAlignment="1">
      <alignment horizontal="center" vertical="top" wrapText="1"/>
    </xf>
    <xf numFmtId="164" fontId="62" fillId="0" borderId="0" xfId="0" applyNumberFormat="1" applyFont="1"/>
    <xf numFmtId="0" fontId="62" fillId="0" borderId="0" xfId="0" applyFont="1"/>
    <xf numFmtId="3" fontId="20" fillId="0" borderId="3" xfId="1" applyNumberFormat="1" applyFont="1" applyBorder="1"/>
    <xf numFmtId="3" fontId="5" fillId="0" borderId="3" xfId="1" applyNumberFormat="1" applyFont="1" applyBorder="1"/>
    <xf numFmtId="3" fontId="5" fillId="0" borderId="28" xfId="1" applyNumberFormat="1" applyFont="1" applyBorder="1"/>
    <xf numFmtId="3" fontId="5" fillId="23" borderId="11" xfId="1" applyNumberFormat="1" applyFont="1" applyFill="1" applyBorder="1"/>
    <xf numFmtId="3" fontId="5" fillId="7" borderId="0" xfId="1" applyNumberFormat="1" applyFont="1" applyFill="1" applyBorder="1"/>
    <xf numFmtId="175" fontId="5" fillId="0" borderId="4" xfId="4" applyNumberFormat="1" applyFont="1" applyBorder="1"/>
    <xf numFmtId="3" fontId="20" fillId="24" borderId="30" xfId="1" applyNumberFormat="1" applyFont="1" applyFill="1" applyBorder="1"/>
    <xf numFmtId="3" fontId="5" fillId="0" borderId="32" xfId="1" applyNumberFormat="1" applyFont="1" applyBorder="1"/>
    <xf numFmtId="3" fontId="5" fillId="0" borderId="33" xfId="1" applyNumberFormat="1" applyFont="1" applyBorder="1"/>
    <xf numFmtId="3" fontId="7" fillId="0" borderId="9" xfId="4" applyNumberFormat="1" applyFont="1" applyBorder="1"/>
    <xf numFmtId="3" fontId="7" fillId="0" borderId="10" xfId="4" applyNumberFormat="1" applyFont="1" applyBorder="1"/>
    <xf numFmtId="175" fontId="20" fillId="0" borderId="5" xfId="4" applyNumberFormat="1" applyFont="1" applyBorder="1"/>
    <xf numFmtId="175" fontId="20" fillId="0" borderId="6" xfId="4" applyNumberFormat="1" applyFont="1" applyBorder="1"/>
    <xf numFmtId="0" fontId="20" fillId="0" borderId="9" xfId="4" applyFont="1" applyBorder="1"/>
    <xf numFmtId="3" fontId="5" fillId="0" borderId="29" xfId="1" applyNumberFormat="1" applyFont="1" applyBorder="1"/>
    <xf numFmtId="3" fontId="5" fillId="0" borderId="31" xfId="1" applyNumberFormat="1" applyFont="1" applyBorder="1"/>
    <xf numFmtId="0" fontId="5" fillId="0" borderId="0" xfId="4" applyFont="1"/>
    <xf numFmtId="174" fontId="48" fillId="7" borderId="0" xfId="4" applyNumberFormat="1" applyFont="1" applyFill="1" applyAlignment="1">
      <alignment horizontal="right"/>
    </xf>
    <xf numFmtId="174" fontId="47" fillId="6" borderId="0" xfId="4" applyNumberFormat="1" applyFont="1" applyFill="1" applyAlignment="1">
      <alignment horizontal="right"/>
    </xf>
    <xf numFmtId="0" fontId="5" fillId="8" borderId="0" xfId="4" applyFont="1" applyFill="1"/>
    <xf numFmtId="168" fontId="10" fillId="3" borderId="0" xfId="0" applyNumberFormat="1" applyFont="1" applyFill="1"/>
    <xf numFmtId="0" fontId="5" fillId="3" borderId="0" xfId="0" applyFont="1" applyFill="1" applyAlignment="1">
      <alignment horizontal="center"/>
    </xf>
    <xf numFmtId="171" fontId="63" fillId="16" borderId="0" xfId="0" applyNumberFormat="1" applyFont="1" applyFill="1"/>
    <xf numFmtId="171" fontId="20" fillId="16" borderId="0" xfId="0" applyNumberFormat="1" applyFont="1" applyFill="1"/>
    <xf numFmtId="0" fontId="20" fillId="0" borderId="34" xfId="0" applyFont="1" applyBorder="1"/>
    <xf numFmtId="0" fontId="15" fillId="12" borderId="0" xfId="0" applyFont="1" applyFill="1" applyAlignment="1">
      <alignment wrapText="1"/>
    </xf>
    <xf numFmtId="0" fontId="15" fillId="12" borderId="36" xfId="0" applyFont="1" applyFill="1" applyBorder="1" applyAlignment="1">
      <alignment wrapText="1"/>
    </xf>
    <xf numFmtId="0" fontId="15" fillId="12" borderId="34" xfId="0" applyFont="1" applyFill="1" applyBorder="1" applyAlignment="1">
      <alignment wrapText="1"/>
    </xf>
    <xf numFmtId="0" fontId="18" fillId="12" borderId="34" xfId="0" applyFont="1" applyFill="1" applyBorder="1" applyAlignment="1">
      <alignment wrapText="1"/>
    </xf>
    <xf numFmtId="0" fontId="20" fillId="0" borderId="34" xfId="0" applyFont="1" applyBorder="1" applyAlignment="1">
      <alignment wrapText="1"/>
    </xf>
    <xf numFmtId="0" fontId="18" fillId="12" borderId="36" xfId="0" applyFont="1" applyFill="1" applyBorder="1" applyAlignment="1">
      <alignment wrapText="1"/>
    </xf>
    <xf numFmtId="10" fontId="20" fillId="0" borderId="36" xfId="6" applyNumberFormat="1" applyFont="1" applyBorder="1"/>
    <xf numFmtId="0" fontId="20" fillId="0" borderId="36" xfId="0" applyFont="1" applyBorder="1" applyAlignment="1">
      <alignment wrapText="1"/>
    </xf>
    <xf numFmtId="10" fontId="20" fillId="0" borderId="34" xfId="6" applyNumberFormat="1" applyFont="1" applyBorder="1"/>
    <xf numFmtId="165" fontId="20" fillId="0" borderId="0" xfId="0" applyNumberFormat="1" applyFont="1"/>
    <xf numFmtId="0" fontId="24" fillId="25" borderId="37" xfId="0" applyFont="1" applyFill="1" applyBorder="1" applyAlignment="1">
      <alignment horizontal="center" vertical="top" wrapText="1"/>
    </xf>
    <xf numFmtId="0" fontId="15" fillId="12" borderId="0" xfId="0" applyFont="1" applyFill="1"/>
    <xf numFmtId="0" fontId="15" fillId="12" borderId="35" xfId="0" applyFont="1" applyFill="1" applyBorder="1"/>
    <xf numFmtId="0" fontId="15" fillId="12" borderId="34" xfId="0" applyFont="1" applyFill="1" applyBorder="1"/>
    <xf numFmtId="3" fontId="11" fillId="8" borderId="0" xfId="0" applyNumberFormat="1" applyFont="1" applyFill="1" applyBorder="1" applyAlignment="1">
      <alignment horizontal="right"/>
    </xf>
    <xf numFmtId="3" fontId="5" fillId="8" borderId="0" xfId="0" applyNumberFormat="1" applyFont="1" applyFill="1" applyBorder="1" applyAlignment="1">
      <alignment horizontal="right"/>
    </xf>
    <xf numFmtId="0" fontId="11" fillId="8" borderId="0" xfId="0" applyFont="1" applyFill="1" applyBorder="1"/>
    <xf numFmtId="3" fontId="11" fillId="8" borderId="0" xfId="0" applyNumberFormat="1" applyFont="1" applyFill="1" applyAlignment="1">
      <alignment horizontal="right"/>
    </xf>
    <xf numFmtId="0" fontId="15" fillId="16" borderId="0" xfId="1" applyFont="1" applyFill="1"/>
    <xf numFmtId="0" fontId="64" fillId="16" borderId="0" xfId="1" applyFont="1" applyFill="1"/>
    <xf numFmtId="0" fontId="15" fillId="3" borderId="0" xfId="1" applyFont="1" applyFill="1"/>
    <xf numFmtId="0" fontId="15" fillId="16" borderId="0" xfId="8" applyFont="1" applyFill="1"/>
    <xf numFmtId="0" fontId="15" fillId="0" borderId="0" xfId="8" applyFont="1"/>
    <xf numFmtId="0" fontId="24" fillId="26" borderId="0" xfId="8" applyFont="1" applyFill="1"/>
    <xf numFmtId="0" fontId="51" fillId="26" borderId="0" xfId="8" applyFont="1" applyFill="1"/>
    <xf numFmtId="0" fontId="51" fillId="26" borderId="0" xfId="8" applyFont="1" applyFill="1" applyAlignment="1">
      <alignment horizontal="right"/>
    </xf>
    <xf numFmtId="0" fontId="18" fillId="27" borderId="0" xfId="8" applyFont="1" applyFill="1"/>
    <xf numFmtId="0" fontId="65" fillId="27" borderId="0" xfId="8" applyFont="1" applyFill="1"/>
    <xf numFmtId="0" fontId="65" fillId="27" borderId="0" xfId="8" applyFont="1" applyFill="1" applyAlignment="1">
      <alignment horizontal="right"/>
    </xf>
    <xf numFmtId="0" fontId="15" fillId="27" borderId="0" xfId="8" applyFont="1" applyFill="1"/>
    <xf numFmtId="0" fontId="15" fillId="27" borderId="0" xfId="1" applyFont="1" applyFill="1"/>
    <xf numFmtId="0" fontId="15" fillId="28" borderId="0" xfId="1" applyFont="1" applyFill="1"/>
    <xf numFmtId="0" fontId="51" fillId="28" borderId="0" xfId="1" applyFont="1" applyFill="1" applyAlignment="1">
      <alignment horizontal="right"/>
    </xf>
    <xf numFmtId="0" fontId="18" fillId="29" borderId="0" xfId="1" applyFont="1" applyFill="1"/>
    <xf numFmtId="0" fontId="15" fillId="29" borderId="0" xfId="1" applyFont="1" applyFill="1"/>
    <xf numFmtId="0" fontId="15" fillId="29" borderId="0" xfId="8" applyFont="1" applyFill="1"/>
    <xf numFmtId="0" fontId="67" fillId="16" borderId="0" xfId="14" applyFont="1" applyFill="1" applyAlignment="1" applyProtection="1"/>
    <xf numFmtId="0" fontId="67" fillId="16" borderId="0" xfId="15" applyFont="1" applyFill="1"/>
    <xf numFmtId="0" fontId="26" fillId="3" borderId="0" xfId="1" applyFont="1" applyFill="1"/>
    <xf numFmtId="0" fontId="18" fillId="27" borderId="0" xfId="1" applyFont="1" applyFill="1"/>
    <xf numFmtId="0" fontId="33" fillId="16" borderId="0" xfId="0" applyFont="1" applyFill="1"/>
    <xf numFmtId="0" fontId="18" fillId="16" borderId="0" xfId="8" applyFont="1" applyFill="1"/>
    <xf numFmtId="0" fontId="68" fillId="3" borderId="0" xfId="1" applyFont="1" applyFill="1" applyAlignment="1">
      <alignment horizontal="right"/>
    </xf>
    <xf numFmtId="0" fontId="24" fillId="28" borderId="0" xfId="1" applyFont="1" applyFill="1"/>
    <xf numFmtId="0" fontId="24" fillId="4" borderId="0" xfId="0" applyFont="1" applyFill="1" applyAlignment="1">
      <alignment horizontal="center"/>
    </xf>
    <xf numFmtId="0" fontId="69" fillId="16" borderId="0" xfId="0" applyFont="1" applyFill="1" applyAlignment="1">
      <alignment horizontal="center"/>
    </xf>
    <xf numFmtId="0" fontId="4" fillId="8" borderId="0" xfId="0" applyFont="1" applyFill="1"/>
    <xf numFmtId="0" fontId="72" fillId="14" borderId="0" xfId="0" applyFont="1" applyFill="1"/>
    <xf numFmtId="0" fontId="3" fillId="8" borderId="0" xfId="0" applyFont="1" applyFill="1" applyAlignment="1">
      <alignment horizontal="center"/>
    </xf>
    <xf numFmtId="174" fontId="11" fillId="8" borderId="0" xfId="0" applyNumberFormat="1" applyFont="1" applyFill="1" applyAlignment="1">
      <alignment horizontal="right"/>
    </xf>
    <xf numFmtId="0" fontId="3" fillId="8" borderId="0" xfId="0" applyFont="1" applyFill="1"/>
    <xf numFmtId="0" fontId="61" fillId="16" borderId="0" xfId="0" quotePrefix="1" applyFont="1" applyFill="1" applyAlignment="1">
      <alignment horizontal="center"/>
    </xf>
    <xf numFmtId="0" fontId="15" fillId="8" borderId="0" xfId="0" applyFont="1" applyFill="1" applyAlignment="1">
      <alignment horizontal="right"/>
    </xf>
    <xf numFmtId="0" fontId="3" fillId="8" borderId="0" xfId="0" applyFont="1" applyFill="1" applyAlignment="1">
      <alignment horizontal="right"/>
    </xf>
    <xf numFmtId="175" fontId="3" fillId="8" borderId="0" xfId="0" applyNumberFormat="1" applyFont="1" applyFill="1" applyAlignment="1">
      <alignment horizontal="center"/>
    </xf>
    <xf numFmtId="177" fontId="3" fillId="8" borderId="27" xfId="0" applyNumberFormat="1" applyFont="1" applyFill="1" applyBorder="1" applyAlignment="1">
      <alignment horizontal="center"/>
    </xf>
    <xf numFmtId="177" fontId="3" fillId="8" borderId="0" xfId="0" applyNumberFormat="1" applyFont="1" applyFill="1" applyAlignment="1">
      <alignment horizontal="center"/>
    </xf>
    <xf numFmtId="0" fontId="3" fillId="8" borderId="27" xfId="0" applyFont="1" applyFill="1" applyBorder="1"/>
    <xf numFmtId="0" fontId="57" fillId="8" borderId="0" xfId="0" applyFont="1" applyFill="1"/>
    <xf numFmtId="0" fontId="51" fillId="22" borderId="27" xfId="0" applyFont="1" applyFill="1" applyBorder="1" applyAlignment="1">
      <alignment horizontal="left"/>
    </xf>
    <xf numFmtId="0" fontId="51" fillId="22" borderId="0" xfId="0" applyFont="1" applyFill="1" applyAlignment="1">
      <alignment horizontal="left"/>
    </xf>
    <xf numFmtId="177" fontId="55" fillId="16" borderId="0" xfId="0" applyNumberFormat="1" applyFont="1" applyFill="1" applyAlignment="1">
      <alignment horizontal="center"/>
    </xf>
    <xf numFmtId="0" fontId="3" fillId="16" borderId="0" xfId="0" applyFont="1" applyFill="1" applyAlignment="1">
      <alignment horizontal="center"/>
    </xf>
    <xf numFmtId="3" fontId="3" fillId="16" borderId="0" xfId="0" applyNumberFormat="1" applyFont="1" applyFill="1" applyAlignment="1">
      <alignment horizontal="right"/>
    </xf>
    <xf numFmtId="0" fontId="51" fillId="18" borderId="0" xfId="4" applyFont="1" applyFill="1"/>
    <xf numFmtId="0" fontId="3" fillId="18" borderId="0" xfId="4" applyFont="1" applyFill="1"/>
    <xf numFmtId="0" fontId="46" fillId="18" borderId="0" xfId="4" applyFont="1" applyFill="1" applyAlignment="1">
      <alignment horizontal="center"/>
    </xf>
    <xf numFmtId="3" fontId="15" fillId="16" borderId="0" xfId="4" applyNumberFormat="1" applyFont="1" applyFill="1" applyAlignment="1">
      <alignment horizontal="right"/>
    </xf>
    <xf numFmtId="0" fontId="3" fillId="8" borderId="0" xfId="4" applyFont="1" applyFill="1"/>
    <xf numFmtId="0" fontId="73" fillId="22" borderId="0" xfId="4" applyFont="1" applyFill="1" applyAlignment="1">
      <alignment horizontal="right"/>
    </xf>
    <xf numFmtId="174" fontId="15" fillId="16" borderId="0" xfId="4" applyNumberFormat="1" applyFont="1" applyFill="1" applyAlignment="1">
      <alignment horizontal="right"/>
    </xf>
    <xf numFmtId="0" fontId="3" fillId="14" borderId="0" xfId="0" applyFont="1" applyFill="1"/>
    <xf numFmtId="0" fontId="18" fillId="8" borderId="9" xfId="4" applyFont="1" applyFill="1" applyBorder="1" applyAlignment="1">
      <alignment horizontal="right"/>
    </xf>
    <xf numFmtId="0" fontId="74" fillId="14" borderId="0" xfId="0" applyFont="1" applyFill="1" applyAlignment="1">
      <alignment horizontal="right"/>
    </xf>
    <xf numFmtId="0" fontId="11" fillId="16" borderId="38" xfId="0" applyFont="1" applyFill="1" applyBorder="1" applyAlignment="1">
      <alignment horizontal="right"/>
    </xf>
    <xf numFmtId="171" fontId="20" fillId="16" borderId="0" xfId="0" applyNumberFormat="1" applyFont="1" applyFill="1" applyBorder="1" applyAlignment="1">
      <alignment horizontal="right"/>
    </xf>
    <xf numFmtId="9" fontId="20" fillId="0" borderId="9" xfId="4" applyNumberFormat="1" applyFont="1" applyBorder="1"/>
    <xf numFmtId="0" fontId="5" fillId="8" borderId="0" xfId="0" applyFont="1" applyFill="1"/>
    <xf numFmtId="0" fontId="15" fillId="9" borderId="38" xfId="0" applyFont="1" applyFill="1" applyBorder="1" applyAlignment="1">
      <alignment horizontal="right"/>
    </xf>
    <xf numFmtId="171" fontId="20" fillId="9" borderId="0" xfId="0" applyNumberFormat="1" applyFont="1" applyFill="1" applyAlignment="1">
      <alignment horizontal="right"/>
    </xf>
    <xf numFmtId="0" fontId="11" fillId="9" borderId="38" xfId="0" applyFont="1" applyFill="1" applyBorder="1" applyAlignment="1">
      <alignment horizontal="right"/>
    </xf>
    <xf numFmtId="171" fontId="20" fillId="9" borderId="0" xfId="0" applyNumberFormat="1" applyFont="1" applyFill="1" applyBorder="1" applyAlignment="1">
      <alignment horizontal="right"/>
    </xf>
    <xf numFmtId="171" fontId="18" fillId="9" borderId="0" xfId="6" applyNumberFormat="1" applyFont="1" applyFill="1" applyAlignment="1">
      <alignment horizontal="right"/>
    </xf>
    <xf numFmtId="178" fontId="18" fillId="9" borderId="0" xfId="6" applyNumberFormat="1" applyFont="1" applyFill="1" applyAlignment="1">
      <alignment horizontal="right"/>
    </xf>
    <xf numFmtId="0" fontId="7" fillId="9" borderId="0" xfId="4" applyFont="1" applyFill="1"/>
    <xf numFmtId="177" fontId="18" fillId="9" borderId="27" xfId="0" applyNumberFormat="1" applyFont="1" applyFill="1" applyBorder="1" applyAlignment="1">
      <alignment horizontal="center"/>
    </xf>
    <xf numFmtId="177" fontId="18" fillId="9" borderId="0" xfId="0" applyNumberFormat="1" applyFont="1" applyFill="1" applyAlignment="1">
      <alignment horizontal="center"/>
    </xf>
    <xf numFmtId="171" fontId="18" fillId="9" borderId="9" xfId="4" applyNumberFormat="1" applyFont="1" applyFill="1" applyBorder="1" applyAlignment="1">
      <alignment horizontal="right"/>
    </xf>
    <xf numFmtId="3" fontId="15" fillId="7" borderId="0" xfId="4" applyNumberFormat="1" applyFont="1" applyFill="1" applyAlignment="1">
      <alignment horizontal="right"/>
    </xf>
    <xf numFmtId="3" fontId="15" fillId="6" borderId="0" xfId="4" applyNumberFormat="1" applyFont="1" applyFill="1" applyAlignment="1">
      <alignment horizontal="right"/>
    </xf>
    <xf numFmtId="175" fontId="18" fillId="7" borderId="9" xfId="4" applyNumberFormat="1" applyFont="1" applyFill="1" applyBorder="1"/>
    <xf numFmtId="175" fontId="18" fillId="6" borderId="9" xfId="4" applyNumberFormat="1" applyFont="1" applyFill="1" applyBorder="1"/>
    <xf numFmtId="0" fontId="15" fillId="8" borderId="0" xfId="4" applyFont="1" applyFill="1"/>
    <xf numFmtId="0" fontId="15" fillId="22" borderId="0" xfId="4" applyFont="1" applyFill="1"/>
    <xf numFmtId="10" fontId="18" fillId="7" borderId="9" xfId="4" applyNumberFormat="1" applyFont="1" applyFill="1" applyBorder="1"/>
    <xf numFmtId="10" fontId="18" fillId="6" borderId="9" xfId="4" applyNumberFormat="1" applyFont="1" applyFill="1" applyBorder="1"/>
    <xf numFmtId="0" fontId="24" fillId="12" borderId="1" xfId="1" applyFont="1" applyFill="1" applyBorder="1" applyAlignment="1">
      <alignment horizontal="center" vertical="top" wrapText="1"/>
    </xf>
    <xf numFmtId="0" fontId="14" fillId="12" borderId="1" xfId="1" applyFont="1" applyFill="1" applyBorder="1" applyAlignment="1">
      <alignment horizontal="center" vertical="top" wrapText="1"/>
    </xf>
    <xf numFmtId="0" fontId="24" fillId="12" borderId="20" xfId="1" applyFont="1" applyFill="1" applyBorder="1" applyAlignment="1">
      <alignment horizontal="center" vertical="top" wrapText="1"/>
    </xf>
    <xf numFmtId="164" fontId="32" fillId="0" borderId="0" xfId="0" applyNumberFormat="1" applyFont="1"/>
    <xf numFmtId="0" fontId="32" fillId="0" borderId="0" xfId="0" applyFont="1"/>
    <xf numFmtId="0" fontId="75" fillId="8" borderId="0" xfId="4" applyFont="1" applyFill="1" applyAlignment="1">
      <alignment horizontal="right"/>
    </xf>
    <xf numFmtId="3" fontId="76" fillId="7" borderId="0" xfId="4" applyNumberFormat="1" applyFont="1" applyFill="1" applyAlignment="1">
      <alignment horizontal="right"/>
    </xf>
    <xf numFmtId="3" fontId="76" fillId="6" borderId="0" xfId="4" applyNumberFormat="1" applyFont="1" applyFill="1" applyAlignment="1">
      <alignment horizontal="right"/>
    </xf>
    <xf numFmtId="3" fontId="76" fillId="16" borderId="0" xfId="4" applyNumberFormat="1" applyFont="1" applyFill="1" applyAlignment="1">
      <alignment horizontal="right"/>
    </xf>
    <xf numFmtId="0" fontId="75" fillId="8" borderId="9" xfId="4" applyFont="1" applyFill="1" applyBorder="1" applyAlignment="1">
      <alignment horizontal="right"/>
    </xf>
    <xf numFmtId="175" fontId="75" fillId="7" borderId="9" xfId="4" applyNumberFormat="1" applyFont="1" applyFill="1" applyBorder="1"/>
    <xf numFmtId="175" fontId="75" fillId="6" borderId="9" xfId="4" applyNumberFormat="1" applyFont="1" applyFill="1" applyBorder="1"/>
    <xf numFmtId="9" fontId="75" fillId="0" borderId="9" xfId="4" applyNumberFormat="1" applyFont="1" applyBorder="1"/>
    <xf numFmtId="172" fontId="76" fillId="8" borderId="0" xfId="4" applyNumberFormat="1" applyFont="1" applyFill="1" applyAlignment="1">
      <alignment horizontal="right"/>
    </xf>
    <xf numFmtId="175" fontId="75" fillId="8" borderId="0" xfId="4" applyNumberFormat="1" applyFont="1" applyFill="1"/>
    <xf numFmtId="9" fontId="75" fillId="8" borderId="0" xfId="4" applyNumberFormat="1" applyFont="1" applyFill="1"/>
    <xf numFmtId="173" fontId="76" fillId="8" borderId="0" xfId="4" applyNumberFormat="1" applyFont="1" applyFill="1" applyAlignment="1">
      <alignment horizontal="right"/>
    </xf>
    <xf numFmtId="10" fontId="75" fillId="8" borderId="0" xfId="4" applyNumberFormat="1" applyFont="1" applyFill="1"/>
    <xf numFmtId="171" fontId="75" fillId="8" borderId="0" xfId="4" applyNumberFormat="1" applyFont="1" applyFill="1" applyAlignment="1">
      <alignment horizontal="right"/>
    </xf>
    <xf numFmtId="0" fontId="25" fillId="8" borderId="0" xfId="0" applyFont="1" applyFill="1" applyAlignment="1">
      <alignment horizontal="center"/>
    </xf>
    <xf numFmtId="0" fontId="2" fillId="0" borderId="0" xfId="0" applyFont="1"/>
    <xf numFmtId="10" fontId="2" fillId="0" borderId="34" xfId="6" applyNumberFormat="1" applyFont="1" applyBorder="1"/>
    <xf numFmtId="10" fontId="2" fillId="0" borderId="0" xfId="6" applyNumberFormat="1" applyFont="1"/>
    <xf numFmtId="10" fontId="2" fillId="0" borderId="0" xfId="6" applyNumberFormat="1" applyFont="1" applyBorder="1"/>
    <xf numFmtId="10" fontId="2" fillId="0" borderId="35" xfId="6" applyNumberFormat="1" applyFont="1" applyBorder="1"/>
    <xf numFmtId="0" fontId="2" fillId="0" borderId="34" xfId="0" applyFont="1" applyBorder="1" applyAlignment="1">
      <alignment wrapText="1"/>
    </xf>
    <xf numFmtId="0" fontId="2" fillId="0" borderId="0" xfId="0" applyFont="1" applyAlignment="1">
      <alignment wrapText="1"/>
    </xf>
    <xf numFmtId="0" fontId="2" fillId="0" borderId="35" xfId="0" applyFont="1" applyBorder="1" applyAlignment="1">
      <alignment wrapText="1"/>
    </xf>
    <xf numFmtId="0" fontId="2" fillId="2" borderId="0" xfId="0" applyFont="1" applyFill="1" applyAlignment="1">
      <alignment wrapText="1"/>
    </xf>
    <xf numFmtId="0" fontId="15" fillId="12" borderId="35" xfId="0" applyFont="1" applyFill="1" applyBorder="1" applyAlignment="1">
      <alignment wrapText="1"/>
    </xf>
    <xf numFmtId="0" fontId="2" fillId="0" borderId="34" xfId="0" applyFont="1" applyBorder="1"/>
    <xf numFmtId="3" fontId="2" fillId="0" borderId="35" xfId="0" applyNumberFormat="1" applyFont="1" applyBorder="1"/>
    <xf numFmtId="3" fontId="2" fillId="0" borderId="0" xfId="0" applyNumberFormat="1" applyFont="1"/>
    <xf numFmtId="3" fontId="2" fillId="0" borderId="34" xfId="0" applyNumberFormat="1" applyFont="1" applyBorder="1"/>
    <xf numFmtId="3" fontId="2" fillId="0" borderId="0" xfId="6" applyNumberFormat="1" applyFont="1" applyBorder="1"/>
    <xf numFmtId="3" fontId="2" fillId="0" borderId="34" xfId="2" applyNumberFormat="1" applyFont="1" applyFill="1" applyBorder="1"/>
    <xf numFmtId="3" fontId="2" fillId="0" borderId="0" xfId="2" applyNumberFormat="1" applyFont="1" applyFill="1" applyBorder="1"/>
    <xf numFmtId="3" fontId="2" fillId="0" borderId="35" xfId="2" applyNumberFormat="1" applyFont="1" applyFill="1" applyBorder="1"/>
    <xf numFmtId="0" fontId="24" fillId="25" borderId="39" xfId="0" applyFont="1" applyFill="1" applyBorder="1" applyAlignment="1">
      <alignment horizontal="center" vertical="top" wrapText="1"/>
    </xf>
    <xf numFmtId="0" fontId="2" fillId="2" borderId="34" xfId="0" applyFont="1" applyFill="1" applyBorder="1" applyAlignment="1">
      <alignment horizontal="center" vertical="top" wrapText="1"/>
    </xf>
    <xf numFmtId="0" fontId="2" fillId="2" borderId="0" xfId="0" applyFont="1" applyFill="1" applyAlignment="1">
      <alignment horizontal="center" vertical="top" wrapText="1"/>
    </xf>
    <xf numFmtId="0" fontId="2" fillId="2" borderId="35" xfId="0" applyFont="1" applyFill="1" applyBorder="1" applyAlignment="1">
      <alignment horizontal="center" vertical="top" wrapText="1"/>
    </xf>
    <xf numFmtId="0" fontId="2" fillId="0" borderId="35" xfId="0" applyFont="1" applyBorder="1"/>
    <xf numFmtId="1" fontId="2" fillId="0" borderId="0" xfId="0" applyNumberFormat="1" applyFont="1"/>
    <xf numFmtId="165" fontId="2" fillId="0" borderId="35" xfId="0" applyNumberFormat="1" applyFont="1" applyBorder="1"/>
    <xf numFmtId="165" fontId="2" fillId="0" borderId="0" xfId="0" applyNumberFormat="1" applyFont="1"/>
    <xf numFmtId="165" fontId="2" fillId="0" borderId="34" xfId="0" applyNumberFormat="1" applyFont="1" applyBorder="1"/>
    <xf numFmtId="165" fontId="2" fillId="0" borderId="40" xfId="2" applyNumberFormat="1" applyFont="1" applyBorder="1"/>
    <xf numFmtId="165" fontId="2" fillId="0" borderId="0" xfId="2" applyNumberFormat="1" applyFont="1" applyBorder="1"/>
    <xf numFmtId="165" fontId="2" fillId="0" borderId="41" xfId="2" applyNumberFormat="1" applyFont="1" applyBorder="1"/>
    <xf numFmtId="10" fontId="2" fillId="0" borderId="34" xfId="0" applyNumberFormat="1" applyFont="1" applyBorder="1"/>
    <xf numFmtId="10" fontId="2" fillId="0" borderId="0" xfId="0" applyNumberFormat="1" applyFont="1"/>
    <xf numFmtId="10" fontId="2" fillId="0" borderId="35" xfId="0" applyNumberFormat="1" applyFont="1" applyBorder="1"/>
    <xf numFmtId="0" fontId="2" fillId="0" borderId="36" xfId="0" applyFont="1" applyBorder="1"/>
    <xf numFmtId="0" fontId="11" fillId="16" borderId="38" xfId="0" applyFont="1" applyFill="1" applyBorder="1" applyAlignment="1">
      <alignment horizontal="center"/>
    </xf>
    <xf numFmtId="178" fontId="20" fillId="16" borderId="0" xfId="0" applyNumberFormat="1" applyFont="1" applyFill="1" applyAlignment="1">
      <alignment horizontal="center"/>
    </xf>
    <xf numFmtId="178" fontId="20" fillId="9" borderId="0" xfId="0" applyNumberFormat="1" applyFont="1" applyFill="1" applyAlignment="1">
      <alignment horizontal="center"/>
    </xf>
    <xf numFmtId="171" fontId="20" fillId="16" borderId="0" xfId="0" applyNumberFormat="1" applyFont="1" applyFill="1" applyAlignment="1">
      <alignment horizontal="center"/>
    </xf>
    <xf numFmtId="171" fontId="20" fillId="9" borderId="0" xfId="0" applyNumberFormat="1" applyFont="1" applyFill="1" applyAlignment="1">
      <alignment horizontal="center"/>
    </xf>
    <xf numFmtId="0" fontId="24" fillId="30" borderId="38" xfId="0" applyFont="1" applyFill="1" applyBorder="1" applyAlignment="1">
      <alignment horizontal="center"/>
    </xf>
    <xf numFmtId="0" fontId="24" fillId="4" borderId="38" xfId="0" applyFont="1" applyFill="1" applyBorder="1" applyAlignment="1">
      <alignment horizontal="center"/>
    </xf>
    <xf numFmtId="0" fontId="24" fillId="4" borderId="0" xfId="4" applyFont="1" applyFill="1" applyAlignment="1">
      <alignment horizontal="right"/>
    </xf>
    <xf numFmtId="0" fontId="7" fillId="4" borderId="0" xfId="4" applyFont="1" applyFill="1"/>
    <xf numFmtId="0" fontId="24" fillId="4" borderId="0" xfId="4" applyFont="1" applyFill="1"/>
    <xf numFmtId="0" fontId="15" fillId="4" borderId="0" xfId="4" applyFont="1" applyFill="1"/>
    <xf numFmtId="0" fontId="15" fillId="4" borderId="0" xfId="4" applyFont="1" applyFill="1" applyAlignment="1">
      <alignment horizontal="center"/>
    </xf>
    <xf numFmtId="0" fontId="51" fillId="4" borderId="0" xfId="4" applyFont="1" applyFill="1"/>
    <xf numFmtId="0" fontId="7" fillId="4" borderId="0" xfId="4" applyFont="1" applyFill="1" applyAlignment="1">
      <alignment horizontal="left"/>
    </xf>
    <xf numFmtId="4" fontId="15" fillId="16" borderId="0" xfId="4" applyNumberFormat="1" applyFont="1" applyFill="1" applyAlignment="1">
      <alignment horizontal="right"/>
    </xf>
    <xf numFmtId="0" fontId="18" fillId="16" borderId="0" xfId="4" applyFont="1" applyFill="1" applyAlignment="1">
      <alignment horizontal="right"/>
    </xf>
    <xf numFmtId="4" fontId="18" fillId="9" borderId="0" xfId="4" applyNumberFormat="1" applyFont="1" applyFill="1" applyAlignment="1">
      <alignment horizontal="right"/>
    </xf>
    <xf numFmtId="0" fontId="24" fillId="18" borderId="0" xfId="4" applyFont="1" applyFill="1" applyAlignment="1">
      <alignment horizontal="right"/>
    </xf>
    <xf numFmtId="0" fontId="24" fillId="22" borderId="0" xfId="0" applyFont="1" applyFill="1" applyAlignment="1">
      <alignment horizontal="center"/>
    </xf>
    <xf numFmtId="3" fontId="24" fillId="22" borderId="0" xfId="0" applyNumberFormat="1" applyFont="1" applyFill="1" applyAlignment="1">
      <alignment horizontal="right"/>
    </xf>
    <xf numFmtId="0" fontId="1" fillId="8" borderId="0" xfId="0" applyFont="1" applyFill="1" applyAlignment="1">
      <alignment horizontal="center"/>
    </xf>
    <xf numFmtId="0" fontId="1" fillId="8" borderId="0" xfId="0" applyFont="1" applyFill="1"/>
    <xf numFmtId="0" fontId="77" fillId="27" borderId="0" xfId="1" applyFont="1" applyFill="1"/>
    <xf numFmtId="0" fontId="24" fillId="22" borderId="0" xfId="4" applyFont="1" applyFill="1"/>
    <xf numFmtId="0" fontId="24" fillId="22" borderId="0" xfId="4" applyFont="1" applyFill="1" applyAlignment="1">
      <alignment horizontal="right"/>
    </xf>
    <xf numFmtId="0" fontId="78" fillId="27" borderId="0" xfId="1" applyFont="1" applyFill="1"/>
    <xf numFmtId="0" fontId="24" fillId="31" borderId="0" xfId="0" applyFont="1" applyFill="1" applyAlignment="1">
      <alignment horizontal="center"/>
    </xf>
  </cellXfs>
  <cellStyles count="17">
    <cellStyle name="Comma" xfId="2" builtinId="3"/>
    <cellStyle name="Hyperlink 2" xfId="14" xr:uid="{C74E8A7A-B8CD-412E-9148-5E7AA06DDE9E}"/>
    <cellStyle name="Hyperlink 6" xfId="15" xr:uid="{F1363DC9-B3CE-4B94-93D2-1CA9F9CF6942}"/>
    <cellStyle name="Normal" xfId="0" builtinId="0"/>
    <cellStyle name="Normal 14" xfId="1" xr:uid="{61C174E2-66F1-4F27-B6DB-B9040DA3705E}"/>
    <cellStyle name="Normal 15 2" xfId="4" xr:uid="{B3F89545-AE8A-4E2C-9966-12E89C92221B}"/>
    <cellStyle name="Normal 2" xfId="7" xr:uid="{E72BC636-7CBE-4B8F-9A96-AB16ED4C925A}"/>
    <cellStyle name="Normal 2 2 3" xfId="13" xr:uid="{AC72179F-6F1B-44E1-AACA-0D54835E339C}"/>
    <cellStyle name="Normal 2 3 2" xfId="16" xr:uid="{31893566-C6B7-41EB-AA82-6B29B951E4C2}"/>
    <cellStyle name="Normal 2 7" xfId="8" xr:uid="{C9D5159F-5B90-4FBB-96BE-26BE7A646AE7}"/>
    <cellStyle name="Normal 20" xfId="12" xr:uid="{0FD6D1E7-9DD6-4DAD-BA07-18CC1FE361C8}"/>
    <cellStyle name="Normal 21 2 2 3 2 2 2 2" xfId="3" xr:uid="{7D25FA5F-AC14-4CC0-B3AD-2E38AFB65F64}"/>
    <cellStyle name="Normal 21 4" xfId="10" xr:uid="{E541F3D6-F3EA-408C-918F-1EE5BEA4E37B}"/>
    <cellStyle name="Normal 23 2 2 3 2 2 2" xfId="5" xr:uid="{F12A4816-368D-4EB1-83C6-E85B7D4F783D}"/>
    <cellStyle name="Normal 3 4" xfId="11" xr:uid="{6C9656ED-20C0-4F17-8D22-E7314C4FF903}"/>
    <cellStyle name="Percent" xfId="6" builtinId="5"/>
    <cellStyle name="Percent 6" xfId="9" xr:uid="{C365CA0E-B0E1-415D-ACFA-5634DD45EE3C}"/>
  </cellStyles>
  <dxfs count="5">
    <dxf>
      <fill>
        <patternFill>
          <bgColor rgb="FFFFFF00"/>
        </patternFill>
      </fill>
    </dxf>
    <dxf>
      <fill>
        <patternFill>
          <bgColor rgb="FFFFFF00"/>
        </patternFill>
      </fill>
    </dxf>
    <dxf>
      <font>
        <b val="0"/>
        <i val="0"/>
        <color theme="1"/>
      </font>
      <fill>
        <patternFill>
          <bgColor rgb="FFFFFF99"/>
        </patternFill>
      </fill>
      <border>
        <top style="thin">
          <color theme="1" tint="0.499984740745262"/>
        </top>
        <bottom style="thin">
          <color theme="1" tint="0.499984740745262"/>
        </bottom>
      </border>
    </dxf>
    <dxf>
      <font>
        <b/>
        <i val="0"/>
        <color theme="0"/>
      </font>
      <fill>
        <patternFill patternType="solid">
          <fgColor auto="1"/>
          <bgColor rgb="FF005EB8"/>
        </patternFill>
      </fill>
    </dxf>
    <dxf>
      <font>
        <color theme="1"/>
      </font>
      <border>
        <left style="thin">
          <color theme="1" tint="0.499984740745262"/>
        </left>
        <right style="thin">
          <color theme="1" tint="0.499984740745262"/>
        </right>
        <top style="thin">
          <color theme="1" tint="0.499984740745262"/>
        </top>
        <bottom style="thin">
          <color theme="1" tint="0.499984740745262"/>
        </bottom>
        <vertical style="hair">
          <color theme="0" tint="-0.499984740745262"/>
        </vertical>
        <horizontal style="hair">
          <color theme="0" tint="-0.499984740745262"/>
        </horizontal>
      </border>
    </dxf>
  </dxfs>
  <tableStyles count="1" defaultTableStyle="TableStyleMedium2" defaultPivotStyle="PivotStyleLight16">
    <tableStyle name="TableAllocationsTechGuide" pivot="0" count="3" xr9:uid="{97232ECD-CDEF-4858-B93C-93DE828435C2}">
      <tableStyleElement type="wholeTable" dxfId="4"/>
      <tableStyleElement type="headerRow" dxfId="3"/>
      <tableStyleElement type="totalRow" dxfId="2"/>
    </tableStyle>
  </tableStyles>
  <colors>
    <mruColors>
      <color rgb="FF015BBB"/>
      <color rgb="FFFFAE43"/>
      <color rgb="FFF08C00"/>
      <color rgb="FF7AB850"/>
      <color rgb="FFFFFF99"/>
      <color rgb="FF548235"/>
      <color rgb="FF2D8269"/>
      <color rgb="FF7B2451"/>
      <color rgb="FFC87200"/>
      <color rgb="FFFFD6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5330124873632"/>
          <c:y val="0.15934093789607098"/>
          <c:w val="0.86134669875126368"/>
          <c:h val="0.81233216570362166"/>
        </c:manualLayout>
      </c:layout>
      <c:barChart>
        <c:barDir val="col"/>
        <c:grouping val="clustered"/>
        <c:varyColors val="0"/>
        <c:ser>
          <c:idx val="0"/>
          <c:order val="0"/>
          <c:spPr>
            <a:solidFill>
              <a:srgbClr val="548235"/>
            </a:solidFill>
            <a:ln>
              <a:noFill/>
            </a:ln>
          </c:spPr>
          <c:invertIfNegative val="0"/>
          <c:cat>
            <c:strRef>
              <c:f>'graph data'!$Q$7:$Q$13</c:f>
              <c:strCache>
                <c:ptCount val="7"/>
                <c:pt idx="0">
                  <c:v>PopShare</c:v>
                </c:pt>
                <c:pt idx="1">
                  <c:v>CSTTA</c:v>
                </c:pt>
                <c:pt idx="2">
                  <c:v>MFF</c:v>
                </c:pt>
                <c:pt idx="3">
                  <c:v>10%HI</c:v>
                </c:pt>
                <c:pt idx="4">
                  <c:v>HI data</c:v>
                </c:pt>
                <c:pt idx="5">
                  <c:v>Other</c:v>
                </c:pt>
                <c:pt idx="6">
                  <c:v>TOTAL</c:v>
                </c:pt>
              </c:strCache>
            </c:strRef>
          </c:cat>
          <c:val>
            <c:numRef>
              <c:f>'graph data'!$S$7:$S$13</c:f>
              <c:numCache>
                <c:formatCode>General</c:formatCode>
                <c:ptCount val="7"/>
                <c:pt idx="6" formatCode="0.00%">
                  <c:v>-4.1811584265527557E-3</c:v>
                </c:pt>
              </c:numCache>
            </c:numRef>
          </c:val>
          <c:extLst>
            <c:ext xmlns:c16="http://schemas.microsoft.com/office/drawing/2014/chart" uri="{C3380CC4-5D6E-409C-BE32-E72D297353CC}">
              <c16:uniqueId val="{00000000-8959-4145-BCBA-26A362014FD9}"/>
            </c:ext>
          </c:extLst>
        </c:ser>
        <c:dLbls>
          <c:showLegendKey val="0"/>
          <c:showVal val="0"/>
          <c:showCatName val="0"/>
          <c:showSerName val="0"/>
          <c:showPercent val="0"/>
          <c:showBubbleSize val="0"/>
        </c:dLbls>
        <c:gapWidth val="25"/>
        <c:axId val="114942720"/>
        <c:axId val="114944256"/>
      </c:barChart>
      <c:lineChart>
        <c:grouping val="standard"/>
        <c:varyColors val="0"/>
        <c:ser>
          <c:idx val="1"/>
          <c:order val="1"/>
          <c:spPr>
            <a:ln>
              <a:noFill/>
            </a:ln>
          </c:spPr>
          <c:marker>
            <c:symbol val="none"/>
          </c:marker>
          <c:cat>
            <c:strRef>
              <c:f>'graph data'!$Q$7:$Q$13</c:f>
              <c:strCache>
                <c:ptCount val="7"/>
                <c:pt idx="0">
                  <c:v>PopShare</c:v>
                </c:pt>
                <c:pt idx="1">
                  <c:v>CSTTA</c:v>
                </c:pt>
                <c:pt idx="2">
                  <c:v>MFF</c:v>
                </c:pt>
                <c:pt idx="3">
                  <c:v>10%HI</c:v>
                </c:pt>
                <c:pt idx="4">
                  <c:v>HI data</c:v>
                </c:pt>
                <c:pt idx="5">
                  <c:v>Other</c:v>
                </c:pt>
                <c:pt idx="6">
                  <c:v>TOTAL</c:v>
                </c:pt>
              </c:strCache>
            </c:strRef>
          </c:cat>
          <c:val>
            <c:numRef>
              <c:f>'graph data'!$T$7:$T$13</c:f>
              <c:numCache>
                <c:formatCode>0.00%</c:formatCode>
                <c:ptCount val="7"/>
                <c:pt idx="0">
                  <c:v>0</c:v>
                </c:pt>
                <c:pt idx="1">
                  <c:v>-2.5462302006356019E-3</c:v>
                </c:pt>
                <c:pt idx="2">
                  <c:v>9.4888842355933534E-4</c:v>
                </c:pt>
                <c:pt idx="3">
                  <c:v>-2.6902153463244094E-3</c:v>
                </c:pt>
                <c:pt idx="4">
                  <c:v>-3.4651201050830416E-3</c:v>
                </c:pt>
                <c:pt idx="5">
                  <c:v>-4.9555111739822966E-3</c:v>
                </c:pt>
              </c:numCache>
            </c:numRef>
          </c:val>
          <c:smooth val="0"/>
          <c:extLst>
            <c:ext xmlns:c16="http://schemas.microsoft.com/office/drawing/2014/chart" uri="{C3380CC4-5D6E-409C-BE32-E72D297353CC}">
              <c16:uniqueId val="{00000001-8959-4145-BCBA-26A362014FD9}"/>
            </c:ext>
          </c:extLst>
        </c:ser>
        <c:ser>
          <c:idx val="2"/>
          <c:order val="2"/>
          <c:spPr>
            <a:ln>
              <a:noFill/>
            </a:ln>
          </c:spPr>
          <c:marker>
            <c:symbol val="none"/>
          </c:marker>
          <c:cat>
            <c:strRef>
              <c:f>'graph data'!$Q$7:$Q$13</c:f>
              <c:strCache>
                <c:ptCount val="7"/>
                <c:pt idx="0">
                  <c:v>PopShare</c:v>
                </c:pt>
                <c:pt idx="1">
                  <c:v>CSTTA</c:v>
                </c:pt>
                <c:pt idx="2">
                  <c:v>MFF</c:v>
                </c:pt>
                <c:pt idx="3">
                  <c:v>10%HI</c:v>
                </c:pt>
                <c:pt idx="4">
                  <c:v>HI data</c:v>
                </c:pt>
                <c:pt idx="5">
                  <c:v>Other</c:v>
                </c:pt>
                <c:pt idx="6">
                  <c:v>TOTAL</c:v>
                </c:pt>
              </c:strCache>
            </c:strRef>
          </c:cat>
          <c:val>
            <c:numRef>
              <c:f>'graph data'!$U$7:$U$13</c:f>
              <c:numCache>
                <c:formatCode>0.00%</c:formatCode>
                <c:ptCount val="7"/>
                <c:pt idx="0">
                  <c:v>-2.5462302006356019E-3</c:v>
                </c:pt>
                <c:pt idx="1">
                  <c:v>9.4888842355933534E-4</c:v>
                </c:pt>
                <c:pt idx="2">
                  <c:v>-2.6902153463244094E-3</c:v>
                </c:pt>
                <c:pt idx="3">
                  <c:v>-3.4651201050830416E-3</c:v>
                </c:pt>
                <c:pt idx="4">
                  <c:v>-4.9555111739822966E-3</c:v>
                </c:pt>
                <c:pt idx="5">
                  <c:v>-4.1811584265527557E-3</c:v>
                </c:pt>
              </c:numCache>
            </c:numRef>
          </c:val>
          <c:smooth val="0"/>
          <c:extLst>
            <c:ext xmlns:c16="http://schemas.microsoft.com/office/drawing/2014/chart" uri="{C3380CC4-5D6E-409C-BE32-E72D297353CC}">
              <c16:uniqueId val="{00000002-8959-4145-BCBA-26A362014FD9}"/>
            </c:ext>
          </c:extLst>
        </c:ser>
        <c:dLbls>
          <c:showLegendKey val="0"/>
          <c:showVal val="0"/>
          <c:showCatName val="0"/>
          <c:showSerName val="0"/>
          <c:showPercent val="0"/>
          <c:showBubbleSize val="0"/>
        </c:dLbls>
        <c:upDownBars>
          <c:gapWidth val="25"/>
          <c:upBars>
            <c:spPr>
              <a:solidFill>
                <a:srgbClr val="5BD4FF"/>
              </a:solidFill>
              <a:ln>
                <a:noFill/>
              </a:ln>
            </c:spPr>
          </c:upBars>
          <c:downBars>
            <c:spPr>
              <a:solidFill>
                <a:srgbClr val="8E5079"/>
              </a:solidFill>
              <a:ln>
                <a:noFill/>
              </a:ln>
            </c:spPr>
          </c:downBars>
        </c:upDownBars>
        <c:marker val="1"/>
        <c:smooth val="0"/>
        <c:axId val="114942720"/>
        <c:axId val="114944256"/>
      </c:lineChart>
      <c:catAx>
        <c:axId val="114942720"/>
        <c:scaling>
          <c:orientation val="minMax"/>
        </c:scaling>
        <c:delete val="0"/>
        <c:axPos val="b"/>
        <c:numFmt formatCode="General" sourceLinked="0"/>
        <c:majorTickMark val="none"/>
        <c:minorTickMark val="none"/>
        <c:tickLblPos val="none"/>
        <c:spPr>
          <a:ln w="19050"/>
        </c:spPr>
        <c:crossAx val="114944256"/>
        <c:crosses val="autoZero"/>
        <c:auto val="1"/>
        <c:lblAlgn val="ctr"/>
        <c:lblOffset val="100"/>
        <c:noMultiLvlLbl val="0"/>
      </c:catAx>
      <c:valAx>
        <c:axId val="114944256"/>
        <c:scaling>
          <c:orientation val="minMax"/>
        </c:scaling>
        <c:delete val="0"/>
        <c:axPos val="l"/>
        <c:majorGridlines>
          <c:spPr>
            <a:ln>
              <a:solidFill>
                <a:schemeClr val="bg1">
                  <a:lumMod val="85000"/>
                </a:schemeClr>
              </a:solidFill>
            </a:ln>
          </c:spPr>
        </c:majorGridlines>
        <c:title>
          <c:tx>
            <c:rich>
              <a:bodyPr/>
              <a:lstStyle/>
              <a:p>
                <a:pPr>
                  <a:defRPr b="0"/>
                </a:pPr>
                <a:r>
                  <a:rPr lang="en-GB" b="0"/>
                  <a:t>change in % share</a:t>
                </a:r>
              </a:p>
            </c:rich>
          </c:tx>
          <c:layout>
            <c:manualLayout>
              <c:xMode val="edge"/>
              <c:yMode val="edge"/>
              <c:x val="1.4623931502233107E-2"/>
              <c:y val="0.31607462891612909"/>
            </c:manualLayout>
          </c:layout>
          <c:overlay val="0"/>
        </c:title>
        <c:numFmt formatCode="#,##0.000" sourceLinked="0"/>
        <c:majorTickMark val="out"/>
        <c:minorTickMark val="none"/>
        <c:tickLblPos val="nextTo"/>
        <c:spPr>
          <a:ln>
            <a:noFill/>
          </a:ln>
        </c:spPr>
        <c:txPr>
          <a:bodyPr/>
          <a:lstStyle/>
          <a:p>
            <a:pPr>
              <a:defRPr>
                <a:solidFill>
                  <a:schemeClr val="bg1">
                    <a:lumMod val="50000"/>
                  </a:schemeClr>
                </a:solidFill>
              </a:defRPr>
            </a:pPr>
            <a:endParaRPr lang="en-US"/>
          </a:p>
        </c:txPr>
        <c:crossAx val="114942720"/>
        <c:crosses val="autoZero"/>
        <c:crossBetween val="between"/>
      </c:valAx>
      <c:spPr>
        <a:noFill/>
        <a:ln>
          <a:noFill/>
        </a:ln>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11538422562045"/>
          <c:y val="3.5685320356853206E-2"/>
          <c:w val="0.8938846157743795"/>
          <c:h val="0.71033782094542153"/>
        </c:manualLayout>
      </c:layout>
      <c:barChart>
        <c:barDir val="col"/>
        <c:grouping val="clustered"/>
        <c:varyColors val="0"/>
        <c:ser>
          <c:idx val="0"/>
          <c:order val="0"/>
          <c:spPr>
            <a:solidFill>
              <a:srgbClr val="3A6598"/>
            </a:solidFill>
            <a:ln>
              <a:noFill/>
            </a:ln>
          </c:spPr>
          <c:invertIfNegative val="0"/>
          <c:cat>
            <c:strRef>
              <c:f>'graph data'!$Q$7:$Q$13</c:f>
              <c:strCache>
                <c:ptCount val="7"/>
                <c:pt idx="0">
                  <c:v>PopShare</c:v>
                </c:pt>
                <c:pt idx="1">
                  <c:v>CSTTA</c:v>
                </c:pt>
                <c:pt idx="2">
                  <c:v>MFF</c:v>
                </c:pt>
                <c:pt idx="3">
                  <c:v>10%HI</c:v>
                </c:pt>
                <c:pt idx="4">
                  <c:v>HI data</c:v>
                </c:pt>
                <c:pt idx="5">
                  <c:v>Other</c:v>
                </c:pt>
                <c:pt idx="6">
                  <c:v>TOTAL</c:v>
                </c:pt>
              </c:strCache>
            </c:strRef>
          </c:cat>
          <c:val>
            <c:numRef>
              <c:f>'graph data'!$S$7:$S$13</c:f>
              <c:numCache>
                <c:formatCode>General</c:formatCode>
                <c:ptCount val="7"/>
                <c:pt idx="6" formatCode="0.00%">
                  <c:v>-4.1811584265527557E-3</c:v>
                </c:pt>
              </c:numCache>
            </c:numRef>
          </c:val>
          <c:extLst>
            <c:ext xmlns:c16="http://schemas.microsoft.com/office/drawing/2014/chart" uri="{C3380CC4-5D6E-409C-BE32-E72D297353CC}">
              <c16:uniqueId val="{00000000-A65E-483B-93E0-E475E67B06B8}"/>
            </c:ext>
          </c:extLst>
        </c:ser>
        <c:dLbls>
          <c:showLegendKey val="0"/>
          <c:showVal val="0"/>
          <c:showCatName val="0"/>
          <c:showSerName val="0"/>
          <c:showPercent val="0"/>
          <c:showBubbleSize val="0"/>
        </c:dLbls>
        <c:gapWidth val="25"/>
        <c:axId val="114942720"/>
        <c:axId val="114944256"/>
      </c:barChart>
      <c:lineChart>
        <c:grouping val="standard"/>
        <c:varyColors val="0"/>
        <c:ser>
          <c:idx val="1"/>
          <c:order val="1"/>
          <c:spPr>
            <a:ln>
              <a:noFill/>
            </a:ln>
          </c:spPr>
          <c:marker>
            <c:symbol val="none"/>
          </c:marker>
          <c:cat>
            <c:strRef>
              <c:f>'graph data'!$Q$7:$Q$13</c:f>
              <c:strCache>
                <c:ptCount val="7"/>
                <c:pt idx="0">
                  <c:v>PopShare</c:v>
                </c:pt>
                <c:pt idx="1">
                  <c:v>CSTTA</c:v>
                </c:pt>
                <c:pt idx="2">
                  <c:v>MFF</c:v>
                </c:pt>
                <c:pt idx="3">
                  <c:v>10%HI</c:v>
                </c:pt>
                <c:pt idx="4">
                  <c:v>HI data</c:v>
                </c:pt>
                <c:pt idx="5">
                  <c:v>Other</c:v>
                </c:pt>
                <c:pt idx="6">
                  <c:v>TOTAL</c:v>
                </c:pt>
              </c:strCache>
            </c:strRef>
          </c:cat>
          <c:val>
            <c:numRef>
              <c:f>'graph data'!$T$7:$T$13</c:f>
              <c:numCache>
                <c:formatCode>0.00%</c:formatCode>
                <c:ptCount val="7"/>
                <c:pt idx="0">
                  <c:v>0</c:v>
                </c:pt>
                <c:pt idx="1">
                  <c:v>-2.5462302006356019E-3</c:v>
                </c:pt>
                <c:pt idx="2">
                  <c:v>9.4888842355933534E-4</c:v>
                </c:pt>
                <c:pt idx="3">
                  <c:v>-2.6902153463244094E-3</c:v>
                </c:pt>
                <c:pt idx="4">
                  <c:v>-3.4651201050830416E-3</c:v>
                </c:pt>
                <c:pt idx="5">
                  <c:v>-4.9555111739822966E-3</c:v>
                </c:pt>
              </c:numCache>
            </c:numRef>
          </c:val>
          <c:smooth val="0"/>
          <c:extLst>
            <c:ext xmlns:c16="http://schemas.microsoft.com/office/drawing/2014/chart" uri="{C3380CC4-5D6E-409C-BE32-E72D297353CC}">
              <c16:uniqueId val="{00000001-A65E-483B-93E0-E475E67B06B8}"/>
            </c:ext>
          </c:extLst>
        </c:ser>
        <c:ser>
          <c:idx val="2"/>
          <c:order val="2"/>
          <c:spPr>
            <a:ln>
              <a:noFill/>
            </a:ln>
          </c:spPr>
          <c:marker>
            <c:symbol val="none"/>
          </c:marker>
          <c:cat>
            <c:strRef>
              <c:f>'graph data'!$Q$7:$Q$13</c:f>
              <c:strCache>
                <c:ptCount val="7"/>
                <c:pt idx="0">
                  <c:v>PopShare</c:v>
                </c:pt>
                <c:pt idx="1">
                  <c:v>CSTTA</c:v>
                </c:pt>
                <c:pt idx="2">
                  <c:v>MFF</c:v>
                </c:pt>
                <c:pt idx="3">
                  <c:v>10%HI</c:v>
                </c:pt>
                <c:pt idx="4">
                  <c:v>HI data</c:v>
                </c:pt>
                <c:pt idx="5">
                  <c:v>Other</c:v>
                </c:pt>
                <c:pt idx="6">
                  <c:v>TOTAL</c:v>
                </c:pt>
              </c:strCache>
            </c:strRef>
          </c:cat>
          <c:val>
            <c:numRef>
              <c:f>'graph data'!$U$7:$U$13</c:f>
              <c:numCache>
                <c:formatCode>0.00%</c:formatCode>
                <c:ptCount val="7"/>
                <c:pt idx="0">
                  <c:v>-2.5462302006356019E-3</c:v>
                </c:pt>
                <c:pt idx="1">
                  <c:v>9.4888842355933534E-4</c:v>
                </c:pt>
                <c:pt idx="2">
                  <c:v>-2.6902153463244094E-3</c:v>
                </c:pt>
                <c:pt idx="3">
                  <c:v>-3.4651201050830416E-3</c:v>
                </c:pt>
                <c:pt idx="4">
                  <c:v>-4.9555111739822966E-3</c:v>
                </c:pt>
                <c:pt idx="5">
                  <c:v>-4.1811584265527557E-3</c:v>
                </c:pt>
              </c:numCache>
            </c:numRef>
          </c:val>
          <c:smooth val="0"/>
          <c:extLst>
            <c:ext xmlns:c16="http://schemas.microsoft.com/office/drawing/2014/chart" uri="{C3380CC4-5D6E-409C-BE32-E72D297353CC}">
              <c16:uniqueId val="{00000002-A65E-483B-93E0-E475E67B06B8}"/>
            </c:ext>
          </c:extLst>
        </c:ser>
        <c:dLbls>
          <c:showLegendKey val="0"/>
          <c:showVal val="0"/>
          <c:showCatName val="0"/>
          <c:showSerName val="0"/>
          <c:showPercent val="0"/>
          <c:showBubbleSize val="0"/>
        </c:dLbls>
        <c:upDownBars>
          <c:gapWidth val="25"/>
          <c:upBars>
            <c:spPr>
              <a:solidFill>
                <a:srgbClr val="5FC5E9"/>
              </a:solidFill>
              <a:ln>
                <a:noFill/>
              </a:ln>
            </c:spPr>
          </c:upBars>
          <c:downBars>
            <c:spPr>
              <a:solidFill>
                <a:srgbClr val="B87692"/>
              </a:solidFill>
              <a:ln>
                <a:noFill/>
              </a:ln>
            </c:spPr>
          </c:downBars>
        </c:upDownBars>
        <c:marker val="1"/>
        <c:smooth val="0"/>
        <c:axId val="114942720"/>
        <c:axId val="114944256"/>
      </c:lineChart>
      <c:catAx>
        <c:axId val="114942720"/>
        <c:scaling>
          <c:orientation val="minMax"/>
        </c:scaling>
        <c:delete val="0"/>
        <c:axPos val="b"/>
        <c:numFmt formatCode="General" sourceLinked="0"/>
        <c:majorTickMark val="none"/>
        <c:minorTickMark val="none"/>
        <c:tickLblPos val="low"/>
        <c:txPr>
          <a:bodyPr/>
          <a:lstStyle/>
          <a:p>
            <a:pPr>
              <a:defRPr>
                <a:solidFill>
                  <a:schemeClr val="tx1"/>
                </a:solidFill>
              </a:defRPr>
            </a:pPr>
            <a:endParaRPr lang="en-US"/>
          </a:p>
        </c:txPr>
        <c:crossAx val="114944256"/>
        <c:crosses val="autoZero"/>
        <c:auto val="1"/>
        <c:lblAlgn val="ctr"/>
        <c:lblOffset val="100"/>
        <c:noMultiLvlLbl val="0"/>
      </c:catAx>
      <c:valAx>
        <c:axId val="114944256"/>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crossAx val="114942720"/>
        <c:crosses val="autoZero"/>
        <c:crossBetween val="between"/>
      </c:valAx>
      <c:spPr>
        <a:noFill/>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57772355920298"/>
          <c:y val="0.14212361725344549"/>
          <c:w val="0.85742227644079705"/>
          <c:h val="0.72889218792025501"/>
        </c:manualLayout>
      </c:layout>
      <c:barChart>
        <c:barDir val="col"/>
        <c:grouping val="clustered"/>
        <c:varyColors val="0"/>
        <c:ser>
          <c:idx val="0"/>
          <c:order val="0"/>
          <c:spPr>
            <a:solidFill>
              <a:schemeClr val="accent6">
                <a:lumMod val="75000"/>
              </a:schemeClr>
            </a:solidFill>
            <a:ln>
              <a:noFill/>
            </a:ln>
          </c:spPr>
          <c:invertIfNegative val="0"/>
          <c:cat>
            <c:strRef>
              <c:f>'graph data'!$Q$7:$Q$13</c:f>
              <c:strCache>
                <c:ptCount val="7"/>
                <c:pt idx="0">
                  <c:v>PopShare</c:v>
                </c:pt>
                <c:pt idx="1">
                  <c:v>CSTTA</c:v>
                </c:pt>
                <c:pt idx="2">
                  <c:v>MFF</c:v>
                </c:pt>
                <c:pt idx="3">
                  <c:v>10%HI</c:v>
                </c:pt>
                <c:pt idx="4">
                  <c:v>HI data</c:v>
                </c:pt>
                <c:pt idx="5">
                  <c:v>Other</c:v>
                </c:pt>
                <c:pt idx="6">
                  <c:v>TOTAL</c:v>
                </c:pt>
              </c:strCache>
            </c:strRef>
          </c:cat>
          <c:val>
            <c:numRef>
              <c:f>'graph data'!$S$7:$S$13</c:f>
              <c:numCache>
                <c:formatCode>General</c:formatCode>
                <c:ptCount val="7"/>
                <c:pt idx="6" formatCode="0.00%">
                  <c:v>-4.1811584265527557E-3</c:v>
                </c:pt>
              </c:numCache>
            </c:numRef>
          </c:val>
          <c:extLst>
            <c:ext xmlns:c16="http://schemas.microsoft.com/office/drawing/2014/chart" uri="{C3380CC4-5D6E-409C-BE32-E72D297353CC}">
              <c16:uniqueId val="{00000000-48AB-4084-87D7-4993D55A93FB}"/>
            </c:ext>
          </c:extLst>
        </c:ser>
        <c:dLbls>
          <c:showLegendKey val="0"/>
          <c:showVal val="0"/>
          <c:showCatName val="0"/>
          <c:showSerName val="0"/>
          <c:showPercent val="0"/>
          <c:showBubbleSize val="0"/>
        </c:dLbls>
        <c:gapWidth val="25"/>
        <c:axId val="114942720"/>
        <c:axId val="114944256"/>
      </c:barChart>
      <c:lineChart>
        <c:grouping val="standard"/>
        <c:varyColors val="0"/>
        <c:ser>
          <c:idx val="1"/>
          <c:order val="1"/>
          <c:spPr>
            <a:ln>
              <a:noFill/>
            </a:ln>
          </c:spPr>
          <c:marker>
            <c:symbol val="none"/>
          </c:marker>
          <c:cat>
            <c:strRef>
              <c:f>'graph data'!$Q$7:$Q$13</c:f>
              <c:strCache>
                <c:ptCount val="7"/>
                <c:pt idx="0">
                  <c:v>PopShare</c:v>
                </c:pt>
                <c:pt idx="1">
                  <c:v>CSTTA</c:v>
                </c:pt>
                <c:pt idx="2">
                  <c:v>MFF</c:v>
                </c:pt>
                <c:pt idx="3">
                  <c:v>10%HI</c:v>
                </c:pt>
                <c:pt idx="4">
                  <c:v>HI data</c:v>
                </c:pt>
                <c:pt idx="5">
                  <c:v>Other</c:v>
                </c:pt>
                <c:pt idx="6">
                  <c:v>TOTAL</c:v>
                </c:pt>
              </c:strCache>
            </c:strRef>
          </c:cat>
          <c:val>
            <c:numRef>
              <c:f>'graph data'!$T$7:$T$13</c:f>
              <c:numCache>
                <c:formatCode>0.00%</c:formatCode>
                <c:ptCount val="7"/>
                <c:pt idx="0">
                  <c:v>0</c:v>
                </c:pt>
                <c:pt idx="1">
                  <c:v>-2.5462302006356019E-3</c:v>
                </c:pt>
                <c:pt idx="2">
                  <c:v>9.4888842355933534E-4</c:v>
                </c:pt>
                <c:pt idx="3">
                  <c:v>-2.6902153463244094E-3</c:v>
                </c:pt>
                <c:pt idx="4">
                  <c:v>-3.4651201050830416E-3</c:v>
                </c:pt>
                <c:pt idx="5">
                  <c:v>-4.9555111739822966E-3</c:v>
                </c:pt>
              </c:numCache>
            </c:numRef>
          </c:val>
          <c:smooth val="0"/>
          <c:extLst>
            <c:ext xmlns:c16="http://schemas.microsoft.com/office/drawing/2014/chart" uri="{C3380CC4-5D6E-409C-BE32-E72D297353CC}">
              <c16:uniqueId val="{00000001-48AB-4084-87D7-4993D55A93FB}"/>
            </c:ext>
          </c:extLst>
        </c:ser>
        <c:ser>
          <c:idx val="2"/>
          <c:order val="2"/>
          <c:spPr>
            <a:ln>
              <a:noFill/>
            </a:ln>
          </c:spPr>
          <c:marker>
            <c:symbol val="none"/>
          </c:marker>
          <c:cat>
            <c:strRef>
              <c:f>'graph data'!$Q$7:$Q$13</c:f>
              <c:strCache>
                <c:ptCount val="7"/>
                <c:pt idx="0">
                  <c:v>PopShare</c:v>
                </c:pt>
                <c:pt idx="1">
                  <c:v>CSTTA</c:v>
                </c:pt>
                <c:pt idx="2">
                  <c:v>MFF</c:v>
                </c:pt>
                <c:pt idx="3">
                  <c:v>10%HI</c:v>
                </c:pt>
                <c:pt idx="4">
                  <c:v>HI data</c:v>
                </c:pt>
                <c:pt idx="5">
                  <c:v>Other</c:v>
                </c:pt>
                <c:pt idx="6">
                  <c:v>TOTAL</c:v>
                </c:pt>
              </c:strCache>
            </c:strRef>
          </c:cat>
          <c:val>
            <c:numRef>
              <c:f>'graph data'!$U$7:$U$13</c:f>
              <c:numCache>
                <c:formatCode>0.00%</c:formatCode>
                <c:ptCount val="7"/>
                <c:pt idx="0">
                  <c:v>-2.5462302006356019E-3</c:v>
                </c:pt>
                <c:pt idx="1">
                  <c:v>9.4888842355933534E-4</c:v>
                </c:pt>
                <c:pt idx="2">
                  <c:v>-2.6902153463244094E-3</c:v>
                </c:pt>
                <c:pt idx="3">
                  <c:v>-3.4651201050830416E-3</c:v>
                </c:pt>
                <c:pt idx="4">
                  <c:v>-4.9555111739822966E-3</c:v>
                </c:pt>
                <c:pt idx="5">
                  <c:v>-4.1811584265527557E-3</c:v>
                </c:pt>
              </c:numCache>
            </c:numRef>
          </c:val>
          <c:smooth val="0"/>
          <c:extLst>
            <c:ext xmlns:c16="http://schemas.microsoft.com/office/drawing/2014/chart" uri="{C3380CC4-5D6E-409C-BE32-E72D297353CC}">
              <c16:uniqueId val="{00000002-48AB-4084-87D7-4993D55A93FB}"/>
            </c:ext>
          </c:extLst>
        </c:ser>
        <c:dLbls>
          <c:showLegendKey val="0"/>
          <c:showVal val="0"/>
          <c:showCatName val="0"/>
          <c:showSerName val="0"/>
          <c:showPercent val="0"/>
          <c:showBubbleSize val="0"/>
        </c:dLbls>
        <c:upDownBars>
          <c:gapWidth val="25"/>
          <c:upBars>
            <c:spPr>
              <a:solidFill>
                <a:srgbClr val="5BD4FF"/>
              </a:solidFill>
              <a:ln>
                <a:noFill/>
              </a:ln>
            </c:spPr>
          </c:upBars>
          <c:downBars>
            <c:spPr>
              <a:solidFill>
                <a:srgbClr val="8E5079"/>
              </a:solidFill>
              <a:ln>
                <a:noFill/>
              </a:ln>
            </c:spPr>
          </c:downBars>
        </c:upDownBars>
        <c:marker val="1"/>
        <c:smooth val="0"/>
        <c:axId val="114942720"/>
        <c:axId val="114944256"/>
      </c:lineChart>
      <c:catAx>
        <c:axId val="114942720"/>
        <c:scaling>
          <c:orientation val="minMax"/>
        </c:scaling>
        <c:delete val="1"/>
        <c:axPos val="b"/>
        <c:numFmt formatCode="General" sourceLinked="0"/>
        <c:majorTickMark val="none"/>
        <c:minorTickMark val="none"/>
        <c:tickLblPos val="low"/>
        <c:crossAx val="114944256"/>
        <c:crosses val="autoZero"/>
        <c:auto val="1"/>
        <c:lblAlgn val="ctr"/>
        <c:lblOffset val="100"/>
        <c:noMultiLvlLbl val="0"/>
      </c:catAx>
      <c:valAx>
        <c:axId val="114944256"/>
        <c:scaling>
          <c:orientation val="minMax"/>
        </c:scaling>
        <c:delete val="0"/>
        <c:axPos val="l"/>
        <c:majorGridlines>
          <c:spPr>
            <a:ln>
              <a:solidFill>
                <a:schemeClr val="bg1">
                  <a:lumMod val="85000"/>
                </a:schemeClr>
              </a:solidFill>
            </a:ln>
          </c:spPr>
        </c:majorGridlines>
        <c:title>
          <c:tx>
            <c:rich>
              <a:bodyPr/>
              <a:lstStyle/>
              <a:p>
                <a:pPr>
                  <a:defRPr b="0"/>
                </a:pPr>
                <a:r>
                  <a:rPr lang="en-GB" b="0"/>
                  <a:t>change in % share</a:t>
                </a:r>
              </a:p>
            </c:rich>
          </c:tx>
          <c:layout>
            <c:manualLayout>
              <c:xMode val="edge"/>
              <c:yMode val="edge"/>
              <c:x val="7.4063469339059893E-3"/>
              <c:y val="0.37037971015909882"/>
            </c:manualLayout>
          </c:layout>
          <c:overlay val="0"/>
        </c:title>
        <c:numFmt formatCode="#,##0.000" sourceLinked="0"/>
        <c:majorTickMark val="out"/>
        <c:minorTickMark val="none"/>
        <c:tickLblPos val="nextTo"/>
        <c:crossAx val="114942720"/>
        <c:crosses val="autoZero"/>
        <c:crossBetween val="between"/>
      </c:valAx>
      <c:spPr>
        <a:noFill/>
        <a:ln>
          <a:noFill/>
        </a:ln>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57772355920298"/>
          <c:y val="0.12793918883152355"/>
          <c:w val="0.85742227644079705"/>
          <c:h val="0.60746285715562165"/>
        </c:manualLayout>
      </c:layout>
      <c:barChart>
        <c:barDir val="col"/>
        <c:grouping val="clustered"/>
        <c:varyColors val="0"/>
        <c:ser>
          <c:idx val="0"/>
          <c:order val="0"/>
          <c:spPr>
            <a:solidFill>
              <a:schemeClr val="accent6">
                <a:lumMod val="75000"/>
              </a:schemeClr>
            </a:solidFill>
            <a:ln>
              <a:noFill/>
            </a:ln>
          </c:spPr>
          <c:invertIfNegative val="0"/>
          <c:cat>
            <c:strRef>
              <c:f>'graph data'!$Q$7:$Q$13</c:f>
              <c:strCache>
                <c:ptCount val="7"/>
                <c:pt idx="0">
                  <c:v>PopShare</c:v>
                </c:pt>
                <c:pt idx="1">
                  <c:v>CSTTA</c:v>
                </c:pt>
                <c:pt idx="2">
                  <c:v>MFF</c:v>
                </c:pt>
                <c:pt idx="3">
                  <c:v>10%HI</c:v>
                </c:pt>
                <c:pt idx="4">
                  <c:v>HI data</c:v>
                </c:pt>
                <c:pt idx="5">
                  <c:v>Other</c:v>
                </c:pt>
                <c:pt idx="6">
                  <c:v>TOTAL</c:v>
                </c:pt>
              </c:strCache>
            </c:strRef>
          </c:cat>
          <c:val>
            <c:numRef>
              <c:f>'graph data'!$S$7:$S$13</c:f>
              <c:numCache>
                <c:formatCode>General</c:formatCode>
                <c:ptCount val="7"/>
                <c:pt idx="6" formatCode="0.00%">
                  <c:v>-4.1811584265527557E-3</c:v>
                </c:pt>
              </c:numCache>
            </c:numRef>
          </c:val>
          <c:extLst>
            <c:ext xmlns:c16="http://schemas.microsoft.com/office/drawing/2014/chart" uri="{C3380CC4-5D6E-409C-BE32-E72D297353CC}">
              <c16:uniqueId val="{00000000-9087-4D79-96AE-590F769E7D0C}"/>
            </c:ext>
          </c:extLst>
        </c:ser>
        <c:dLbls>
          <c:showLegendKey val="0"/>
          <c:showVal val="0"/>
          <c:showCatName val="0"/>
          <c:showSerName val="0"/>
          <c:showPercent val="0"/>
          <c:showBubbleSize val="0"/>
        </c:dLbls>
        <c:gapWidth val="25"/>
        <c:axId val="114942720"/>
        <c:axId val="114944256"/>
      </c:barChart>
      <c:lineChart>
        <c:grouping val="standard"/>
        <c:varyColors val="0"/>
        <c:ser>
          <c:idx val="1"/>
          <c:order val="1"/>
          <c:spPr>
            <a:ln>
              <a:noFill/>
            </a:ln>
          </c:spPr>
          <c:marker>
            <c:symbol val="none"/>
          </c:marker>
          <c:cat>
            <c:strRef>
              <c:f>'graph data'!$Q$7:$Q$13</c:f>
              <c:strCache>
                <c:ptCount val="7"/>
                <c:pt idx="0">
                  <c:v>PopShare</c:v>
                </c:pt>
                <c:pt idx="1">
                  <c:v>CSTTA</c:v>
                </c:pt>
                <c:pt idx="2">
                  <c:v>MFF</c:v>
                </c:pt>
                <c:pt idx="3">
                  <c:v>10%HI</c:v>
                </c:pt>
                <c:pt idx="4">
                  <c:v>HI data</c:v>
                </c:pt>
                <c:pt idx="5">
                  <c:v>Other</c:v>
                </c:pt>
                <c:pt idx="6">
                  <c:v>TOTAL</c:v>
                </c:pt>
              </c:strCache>
            </c:strRef>
          </c:cat>
          <c:val>
            <c:numRef>
              <c:f>'graph data'!$T$7:$T$13</c:f>
              <c:numCache>
                <c:formatCode>0.00%</c:formatCode>
                <c:ptCount val="7"/>
                <c:pt idx="0">
                  <c:v>0</c:v>
                </c:pt>
                <c:pt idx="1">
                  <c:v>-2.5462302006356019E-3</c:v>
                </c:pt>
                <c:pt idx="2">
                  <c:v>9.4888842355933534E-4</c:v>
                </c:pt>
                <c:pt idx="3">
                  <c:v>-2.6902153463244094E-3</c:v>
                </c:pt>
                <c:pt idx="4">
                  <c:v>-3.4651201050830416E-3</c:v>
                </c:pt>
                <c:pt idx="5">
                  <c:v>-4.9555111739822966E-3</c:v>
                </c:pt>
              </c:numCache>
            </c:numRef>
          </c:val>
          <c:smooth val="0"/>
          <c:extLst>
            <c:ext xmlns:c16="http://schemas.microsoft.com/office/drawing/2014/chart" uri="{C3380CC4-5D6E-409C-BE32-E72D297353CC}">
              <c16:uniqueId val="{00000001-9087-4D79-96AE-590F769E7D0C}"/>
            </c:ext>
          </c:extLst>
        </c:ser>
        <c:ser>
          <c:idx val="2"/>
          <c:order val="2"/>
          <c:spPr>
            <a:ln>
              <a:noFill/>
            </a:ln>
          </c:spPr>
          <c:marker>
            <c:symbol val="none"/>
          </c:marker>
          <c:cat>
            <c:strRef>
              <c:f>'graph data'!$Q$7:$Q$13</c:f>
              <c:strCache>
                <c:ptCount val="7"/>
                <c:pt idx="0">
                  <c:v>PopShare</c:v>
                </c:pt>
                <c:pt idx="1">
                  <c:v>CSTTA</c:v>
                </c:pt>
                <c:pt idx="2">
                  <c:v>MFF</c:v>
                </c:pt>
                <c:pt idx="3">
                  <c:v>10%HI</c:v>
                </c:pt>
                <c:pt idx="4">
                  <c:v>HI data</c:v>
                </c:pt>
                <c:pt idx="5">
                  <c:v>Other</c:v>
                </c:pt>
                <c:pt idx="6">
                  <c:v>TOTAL</c:v>
                </c:pt>
              </c:strCache>
            </c:strRef>
          </c:cat>
          <c:val>
            <c:numRef>
              <c:f>'graph data'!$U$7:$U$13</c:f>
              <c:numCache>
                <c:formatCode>0.00%</c:formatCode>
                <c:ptCount val="7"/>
                <c:pt idx="0">
                  <c:v>-2.5462302006356019E-3</c:v>
                </c:pt>
                <c:pt idx="1">
                  <c:v>9.4888842355933534E-4</c:v>
                </c:pt>
                <c:pt idx="2">
                  <c:v>-2.6902153463244094E-3</c:v>
                </c:pt>
                <c:pt idx="3">
                  <c:v>-3.4651201050830416E-3</c:v>
                </c:pt>
                <c:pt idx="4">
                  <c:v>-4.9555111739822966E-3</c:v>
                </c:pt>
                <c:pt idx="5">
                  <c:v>-4.1811584265527557E-3</c:v>
                </c:pt>
              </c:numCache>
            </c:numRef>
          </c:val>
          <c:smooth val="0"/>
          <c:extLst>
            <c:ext xmlns:c16="http://schemas.microsoft.com/office/drawing/2014/chart" uri="{C3380CC4-5D6E-409C-BE32-E72D297353CC}">
              <c16:uniqueId val="{00000002-9087-4D79-96AE-590F769E7D0C}"/>
            </c:ext>
          </c:extLst>
        </c:ser>
        <c:dLbls>
          <c:showLegendKey val="0"/>
          <c:showVal val="0"/>
          <c:showCatName val="0"/>
          <c:showSerName val="0"/>
          <c:showPercent val="0"/>
          <c:showBubbleSize val="0"/>
        </c:dLbls>
        <c:upDownBars>
          <c:gapWidth val="25"/>
          <c:upBars>
            <c:spPr>
              <a:solidFill>
                <a:srgbClr val="5BD4FF"/>
              </a:solidFill>
              <a:ln>
                <a:noFill/>
              </a:ln>
            </c:spPr>
          </c:upBars>
          <c:downBars>
            <c:spPr>
              <a:solidFill>
                <a:srgbClr val="8E5079"/>
              </a:solidFill>
              <a:ln>
                <a:noFill/>
              </a:ln>
            </c:spPr>
          </c:downBars>
        </c:upDownBars>
        <c:marker val="1"/>
        <c:smooth val="0"/>
        <c:axId val="114942720"/>
        <c:axId val="114944256"/>
      </c:lineChart>
      <c:catAx>
        <c:axId val="114942720"/>
        <c:scaling>
          <c:orientation val="minMax"/>
        </c:scaling>
        <c:delete val="0"/>
        <c:axPos val="b"/>
        <c:numFmt formatCode="General" sourceLinked="0"/>
        <c:majorTickMark val="none"/>
        <c:minorTickMark val="none"/>
        <c:tickLblPos val="low"/>
        <c:txPr>
          <a:bodyPr/>
          <a:lstStyle/>
          <a:p>
            <a:pPr>
              <a:defRPr sz="1100" b="0">
                <a:solidFill>
                  <a:schemeClr val="accent6">
                    <a:lumMod val="75000"/>
                  </a:schemeClr>
                </a:solidFill>
              </a:defRPr>
            </a:pPr>
            <a:endParaRPr lang="en-US"/>
          </a:p>
        </c:txPr>
        <c:crossAx val="114944256"/>
        <c:crosses val="autoZero"/>
        <c:auto val="1"/>
        <c:lblAlgn val="ctr"/>
        <c:lblOffset val="100"/>
        <c:noMultiLvlLbl val="0"/>
      </c:catAx>
      <c:valAx>
        <c:axId val="114944256"/>
        <c:scaling>
          <c:orientation val="minMax"/>
        </c:scaling>
        <c:delete val="0"/>
        <c:axPos val="l"/>
        <c:majorGridlines>
          <c:spPr>
            <a:ln>
              <a:solidFill>
                <a:schemeClr val="bg1">
                  <a:lumMod val="85000"/>
                </a:schemeClr>
              </a:solidFill>
            </a:ln>
          </c:spPr>
        </c:majorGridlines>
        <c:title>
          <c:tx>
            <c:rich>
              <a:bodyPr/>
              <a:lstStyle/>
              <a:p>
                <a:pPr>
                  <a:defRPr b="0"/>
                </a:pPr>
                <a:r>
                  <a:rPr lang="en-GB" b="0"/>
                  <a:t>change in % share</a:t>
                </a:r>
              </a:p>
            </c:rich>
          </c:tx>
          <c:layout>
            <c:manualLayout>
              <c:xMode val="edge"/>
              <c:yMode val="edge"/>
              <c:x val="7.4063469339059893E-3"/>
              <c:y val="0.37037971015909882"/>
            </c:manualLayout>
          </c:layout>
          <c:overlay val="0"/>
        </c:title>
        <c:numFmt formatCode="#,##0.000" sourceLinked="0"/>
        <c:majorTickMark val="out"/>
        <c:minorTickMark val="none"/>
        <c:tickLblPos val="nextTo"/>
        <c:crossAx val="114942720"/>
        <c:crosses val="autoZero"/>
        <c:crossBetween val="between"/>
      </c:valAx>
      <c:spPr>
        <a:noFill/>
        <a:ln>
          <a:noFill/>
        </a:ln>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rgbClr val="548235"/>
                </a:solidFill>
                <a:latin typeface="Arial" panose="020B0604020202020204" pitchFamily="34" charset="0"/>
                <a:ea typeface="+mn-ea"/>
                <a:cs typeface="Arial" panose="020B0604020202020204" pitchFamily="34" charset="0"/>
              </a:defRPr>
            </a:pPr>
            <a:r>
              <a:rPr lang="en-GB" sz="1400">
                <a:solidFill>
                  <a:srgbClr val="548235"/>
                </a:solidFill>
              </a:rPr>
              <a:t>Change in % share</a:t>
            </a:r>
          </a:p>
        </c:rich>
      </c:tx>
      <c:layout>
        <c:manualLayout>
          <c:xMode val="edge"/>
          <c:yMode val="edge"/>
          <c:x val="0.33099524951154646"/>
          <c:y val="4.771453352541704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548235"/>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726802172984191E-2"/>
          <c:y val="0.11533691391998439"/>
          <c:w val="0.89932281912462175"/>
          <c:h val="0.77163413891450638"/>
        </c:manualLayout>
      </c:layout>
      <c:lineChart>
        <c:grouping val="standard"/>
        <c:varyColors val="0"/>
        <c:ser>
          <c:idx val="0"/>
          <c:order val="0"/>
          <c:spPr>
            <a:ln w="28575" cap="rnd">
              <a:noFill/>
              <a:round/>
            </a:ln>
            <a:effectLst/>
          </c:spPr>
          <c:marker>
            <c:symbol val="circle"/>
            <c:size val="5"/>
            <c:spPr>
              <a:solidFill>
                <a:schemeClr val="accent3">
                  <a:shade val="33000"/>
                </a:schemeClr>
              </a:solidFill>
              <a:ln w="9525">
                <a:solidFill>
                  <a:schemeClr val="accent3">
                    <a:shade val="33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data'!$C$6:$I$6</c:f>
              <c:numCache>
                <c:formatCode>0.0000</c:formatCode>
                <c:ptCount val="7"/>
                <c:pt idx="0">
                  <c:v>7.6940948299197842E-4</c:v>
                </c:pt>
                <c:pt idx="1">
                  <c:v>7.3167480388853789E-3</c:v>
                </c:pt>
                <c:pt idx="2">
                  <c:v>1.3167781652918098E-2</c:v>
                </c:pt>
                <c:pt idx="3">
                  <c:v>1.826642525859512E-4</c:v>
                </c:pt>
                <c:pt idx="4">
                  <c:v>-7.3831574467546623E-3</c:v>
                </c:pt>
                <c:pt idx="5">
                  <c:v>-5.5742395991202898E-3</c:v>
                </c:pt>
                <c:pt idx="6">
                  <c:v>8.4792063815064544E-3</c:v>
                </c:pt>
              </c:numCache>
            </c:numRef>
          </c:val>
          <c:smooth val="0"/>
          <c:extLst>
            <c:ext xmlns:c16="http://schemas.microsoft.com/office/drawing/2014/chart" uri="{C3380CC4-5D6E-409C-BE32-E72D297353CC}">
              <c16:uniqueId val="{00000000-8453-42E8-ACD6-F516074A3DF3}"/>
            </c:ext>
          </c:extLst>
        </c:ser>
        <c:ser>
          <c:idx val="1"/>
          <c:order val="1"/>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data'!$C$7:$I$7</c:f>
              <c:numCache>
                <c:formatCode>0.0000</c:formatCode>
                <c:ptCount val="7"/>
                <c:pt idx="0">
                  <c:v>5.9465719817151097E-3</c:v>
                </c:pt>
                <c:pt idx="1">
                  <c:v>2.4402361951656459E-3</c:v>
                </c:pt>
                <c:pt idx="2">
                  <c:v>-2.6070063400593924E-3</c:v>
                </c:pt>
                <c:pt idx="3">
                  <c:v>2.4081710035108728E-3</c:v>
                </c:pt>
                <c:pt idx="4">
                  <c:v>-6.1723280104244438E-3</c:v>
                </c:pt>
                <c:pt idx="5">
                  <c:v>-3.1896219857312502E-3</c:v>
                </c:pt>
                <c:pt idx="6">
                  <c:v>-1.173977155823458E-3</c:v>
                </c:pt>
              </c:numCache>
            </c:numRef>
          </c:val>
          <c:smooth val="0"/>
          <c:extLst>
            <c:ext xmlns:c16="http://schemas.microsoft.com/office/drawing/2014/chart" uri="{C3380CC4-5D6E-409C-BE32-E72D297353CC}">
              <c16:uniqueId val="{00000001-8453-42E8-ACD6-F516074A3DF3}"/>
            </c:ext>
          </c:extLst>
        </c:ser>
        <c:ser>
          <c:idx val="2"/>
          <c:order val="2"/>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data'!$C$8:$I$8</c:f>
              <c:numCache>
                <c:formatCode>0.0000</c:formatCode>
                <c:ptCount val="7"/>
                <c:pt idx="0">
                  <c:v>-1.0204653390553986E-2</c:v>
                </c:pt>
                <c:pt idx="1">
                  <c:v>-2.6358091089973001E-3</c:v>
                </c:pt>
                <c:pt idx="2">
                  <c:v>2.8105737208448112E-3</c:v>
                </c:pt>
                <c:pt idx="3">
                  <c:v>4.9140465250729903E-4</c:v>
                </c:pt>
                <c:pt idx="4">
                  <c:v>4.8464847073090844E-3</c:v>
                </c:pt>
                <c:pt idx="5">
                  <c:v>3.4679791131271287E-3</c:v>
                </c:pt>
                <c:pt idx="6">
                  <c:v>-1.2240203057629628E-3</c:v>
                </c:pt>
              </c:numCache>
            </c:numRef>
          </c:val>
          <c:smooth val="0"/>
          <c:extLst>
            <c:ext xmlns:c16="http://schemas.microsoft.com/office/drawing/2014/chart" uri="{C3380CC4-5D6E-409C-BE32-E72D297353CC}">
              <c16:uniqueId val="{00000002-8453-42E8-ACD6-F516074A3DF3}"/>
            </c:ext>
          </c:extLst>
        </c:ser>
        <c:ser>
          <c:idx val="3"/>
          <c:order val="3"/>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data'!$C$9:$I$9</c:f>
              <c:numCache>
                <c:formatCode>0.0000</c:formatCode>
                <c:ptCount val="7"/>
                <c:pt idx="0">
                  <c:v>-3.2955740598863414E-3</c:v>
                </c:pt>
                <c:pt idx="1">
                  <c:v>-2.8844992052503571E-3</c:v>
                </c:pt>
                <c:pt idx="2">
                  <c:v>5.9194718039821126E-3</c:v>
                </c:pt>
                <c:pt idx="3">
                  <c:v>2.3167795866436691E-3</c:v>
                </c:pt>
                <c:pt idx="4">
                  <c:v>-1.1812044973886771E-3</c:v>
                </c:pt>
                <c:pt idx="5">
                  <c:v>1.5014882689070141E-2</c:v>
                </c:pt>
                <c:pt idx="6">
                  <c:v>1.5889856317170548E-2</c:v>
                </c:pt>
              </c:numCache>
            </c:numRef>
          </c:val>
          <c:smooth val="0"/>
          <c:extLst>
            <c:ext xmlns:c16="http://schemas.microsoft.com/office/drawing/2014/chart" uri="{C3380CC4-5D6E-409C-BE32-E72D297353CC}">
              <c16:uniqueId val="{00000003-8453-42E8-ACD6-F516074A3DF3}"/>
            </c:ext>
          </c:extLst>
        </c:ser>
        <c:ser>
          <c:idx val="4"/>
          <c:order val="4"/>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data'!$C$10:$I$10</c:f>
              <c:numCache>
                <c:formatCode>0.0000</c:formatCode>
                <c:ptCount val="7"/>
                <c:pt idx="0">
                  <c:v>-4.8202137916950605E-3</c:v>
                </c:pt>
                <c:pt idx="1">
                  <c:v>-5.6752822640433465E-3</c:v>
                </c:pt>
                <c:pt idx="2">
                  <c:v>5.2266023807510109E-3</c:v>
                </c:pt>
                <c:pt idx="3">
                  <c:v>1.9640303557899585E-3</c:v>
                </c:pt>
                <c:pt idx="4">
                  <c:v>7.1545626471252177E-3</c:v>
                </c:pt>
                <c:pt idx="5">
                  <c:v>2.0730984465400226E-3</c:v>
                </c:pt>
                <c:pt idx="6">
                  <c:v>5.9227977744678029E-3</c:v>
                </c:pt>
              </c:numCache>
            </c:numRef>
          </c:val>
          <c:smooth val="0"/>
          <c:extLst>
            <c:ext xmlns:c16="http://schemas.microsoft.com/office/drawing/2014/chart" uri="{C3380CC4-5D6E-409C-BE32-E72D297353CC}">
              <c16:uniqueId val="{00000004-8453-42E8-ACD6-F516074A3DF3}"/>
            </c:ext>
          </c:extLst>
        </c:ser>
        <c:ser>
          <c:idx val="5"/>
          <c:order val="5"/>
          <c:spPr>
            <a:ln w="28575" cap="rnd">
              <a:noFill/>
              <a:round/>
            </a:ln>
            <a:effectLst/>
          </c:spPr>
          <c:marker>
            <c:symbol val="circle"/>
            <c:size val="5"/>
            <c:spPr>
              <a:solidFill>
                <a:schemeClr val="accent3">
                  <a:shade val="49000"/>
                </a:schemeClr>
              </a:solidFill>
              <a:ln w="9525">
                <a:solidFill>
                  <a:schemeClr val="accent3">
                    <a:shade val="49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data'!$C$11:$I$11</c:f>
              <c:numCache>
                <c:formatCode>0.0000</c:formatCode>
                <c:ptCount val="7"/>
                <c:pt idx="0">
                  <c:v>1.0459634910908733E-2</c:v>
                </c:pt>
                <c:pt idx="1">
                  <c:v>-8.4875689101151508E-3</c:v>
                </c:pt>
                <c:pt idx="2">
                  <c:v>1.574986266294065E-2</c:v>
                </c:pt>
                <c:pt idx="3">
                  <c:v>5.0135500998615967E-3</c:v>
                </c:pt>
                <c:pt idx="4">
                  <c:v>-3.5419431229666287E-4</c:v>
                </c:pt>
                <c:pt idx="5">
                  <c:v>-4.9509456573826327E-4</c:v>
                </c:pt>
                <c:pt idx="6">
                  <c:v>2.1886189885560903E-2</c:v>
                </c:pt>
              </c:numCache>
            </c:numRef>
          </c:val>
          <c:smooth val="0"/>
          <c:extLst>
            <c:ext xmlns:c16="http://schemas.microsoft.com/office/drawing/2014/chart" uri="{C3380CC4-5D6E-409C-BE32-E72D297353CC}">
              <c16:uniqueId val="{00000005-8453-42E8-ACD6-F516074A3DF3}"/>
            </c:ext>
          </c:extLst>
        </c:ser>
        <c:ser>
          <c:idx val="6"/>
          <c:order val="6"/>
          <c:spPr>
            <a:ln w="28575" cap="rnd">
              <a:noFill/>
              <a:round/>
            </a:ln>
            <a:effectLst/>
          </c:spPr>
          <c:marker>
            <c:symbol val="circle"/>
            <c:size val="5"/>
            <c:spPr>
              <a:solidFill>
                <a:schemeClr val="accent3">
                  <a:shade val="52000"/>
                </a:schemeClr>
              </a:solidFill>
              <a:ln w="9525">
                <a:solidFill>
                  <a:schemeClr val="accent3">
                    <a:shade val="52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data'!$C$12:$I$12</c:f>
              <c:numCache>
                <c:formatCode>0.0000</c:formatCode>
                <c:ptCount val="7"/>
                <c:pt idx="0">
                  <c:v>2.326818779612605E-3</c:v>
                </c:pt>
                <c:pt idx="1">
                  <c:v>5.0194670269609887E-4</c:v>
                </c:pt>
                <c:pt idx="2">
                  <c:v>-1.053653082479844E-3</c:v>
                </c:pt>
                <c:pt idx="3">
                  <c:v>1.442079940247698E-3</c:v>
                </c:pt>
                <c:pt idx="4">
                  <c:v>-5.0079689337070299E-3</c:v>
                </c:pt>
                <c:pt idx="5">
                  <c:v>4.5454544018896925E-4</c:v>
                </c:pt>
                <c:pt idx="6">
                  <c:v>-1.3362311534415028E-3</c:v>
                </c:pt>
              </c:numCache>
            </c:numRef>
          </c:val>
          <c:smooth val="0"/>
          <c:extLst>
            <c:ext xmlns:c16="http://schemas.microsoft.com/office/drawing/2014/chart" uri="{C3380CC4-5D6E-409C-BE32-E72D297353CC}">
              <c16:uniqueId val="{00000006-8453-42E8-ACD6-F516074A3DF3}"/>
            </c:ext>
          </c:extLst>
        </c:ser>
        <c:ser>
          <c:idx val="7"/>
          <c:order val="7"/>
          <c:spPr>
            <a:ln w="28575" cap="rnd">
              <a:noFill/>
              <a:round/>
            </a:ln>
            <a:effectLst/>
          </c:spPr>
          <c:marker>
            <c:symbol val="circle"/>
            <c:size val="5"/>
            <c:spPr>
              <a:solidFill>
                <a:schemeClr val="accent3">
                  <a:shade val="55000"/>
                </a:schemeClr>
              </a:solidFill>
              <a:ln w="9525">
                <a:solidFill>
                  <a:schemeClr val="accent3">
                    <a:shade val="5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data'!$C$13:$I$13</c:f>
              <c:numCache>
                <c:formatCode>0.0000</c:formatCode>
                <c:ptCount val="7"/>
                <c:pt idx="0">
                  <c:v>-1.9585369394294005E-2</c:v>
                </c:pt>
                <c:pt idx="1">
                  <c:v>-5.6881028186217542E-3</c:v>
                </c:pt>
                <c:pt idx="2">
                  <c:v>3.0332190042900997E-3</c:v>
                </c:pt>
                <c:pt idx="3">
                  <c:v>1.179995079896301E-3</c:v>
                </c:pt>
                <c:pt idx="4">
                  <c:v>1.3349191119615966E-2</c:v>
                </c:pt>
                <c:pt idx="5">
                  <c:v>4.9933603647636104E-3</c:v>
                </c:pt>
                <c:pt idx="6">
                  <c:v>-2.7177066443497822E-3</c:v>
                </c:pt>
              </c:numCache>
            </c:numRef>
          </c:val>
          <c:smooth val="0"/>
          <c:extLst>
            <c:ext xmlns:c16="http://schemas.microsoft.com/office/drawing/2014/chart" uri="{C3380CC4-5D6E-409C-BE32-E72D297353CC}">
              <c16:uniqueId val="{00000007-8453-42E8-ACD6-F516074A3DF3}"/>
            </c:ext>
          </c:extLst>
        </c:ser>
        <c:ser>
          <c:idx val="8"/>
          <c:order val="8"/>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data'!$C$14:$I$14</c:f>
              <c:numCache>
                <c:formatCode>0.0000</c:formatCode>
                <c:ptCount val="7"/>
                <c:pt idx="0">
                  <c:v>1.3584316885493664E-2</c:v>
                </c:pt>
                <c:pt idx="1">
                  <c:v>-5.0250207340476472E-3</c:v>
                </c:pt>
                <c:pt idx="2">
                  <c:v>-1.2547559440734268E-3</c:v>
                </c:pt>
                <c:pt idx="3">
                  <c:v>1.0921380672073155E-3</c:v>
                </c:pt>
                <c:pt idx="4">
                  <c:v>3.4006474851198121E-3</c:v>
                </c:pt>
                <c:pt idx="5">
                  <c:v>7.6953432319832871E-3</c:v>
                </c:pt>
                <c:pt idx="6">
                  <c:v>1.9492668991683004E-2</c:v>
                </c:pt>
              </c:numCache>
            </c:numRef>
          </c:val>
          <c:smooth val="0"/>
          <c:extLst>
            <c:ext xmlns:c16="http://schemas.microsoft.com/office/drawing/2014/chart" uri="{C3380CC4-5D6E-409C-BE32-E72D297353CC}">
              <c16:uniqueId val="{00000008-8453-42E8-ACD6-F516074A3DF3}"/>
            </c:ext>
          </c:extLst>
        </c:ser>
        <c:ser>
          <c:idx val="9"/>
          <c:order val="9"/>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data'!$C$15:$I$15</c:f>
              <c:numCache>
                <c:formatCode>0.0000</c:formatCode>
                <c:ptCount val="7"/>
                <c:pt idx="0">
                  <c:v>-4.2398913410277572E-3</c:v>
                </c:pt>
                <c:pt idx="1">
                  <c:v>5.9903025107055363E-4</c:v>
                </c:pt>
                <c:pt idx="2">
                  <c:v>1.0331803196210521E-2</c:v>
                </c:pt>
                <c:pt idx="3">
                  <c:v>3.3561086599154244E-4</c:v>
                </c:pt>
                <c:pt idx="4">
                  <c:v>1.6090129310653012E-3</c:v>
                </c:pt>
                <c:pt idx="5">
                  <c:v>3.7133041386308019E-3</c:v>
                </c:pt>
                <c:pt idx="6">
                  <c:v>1.2348870041940962E-2</c:v>
                </c:pt>
              </c:numCache>
            </c:numRef>
          </c:val>
          <c:smooth val="0"/>
          <c:extLst>
            <c:ext xmlns:c16="http://schemas.microsoft.com/office/drawing/2014/chart" uri="{C3380CC4-5D6E-409C-BE32-E72D297353CC}">
              <c16:uniqueId val="{00000009-8453-42E8-ACD6-F516074A3DF3}"/>
            </c:ext>
          </c:extLst>
        </c:ser>
        <c:ser>
          <c:idx val="10"/>
          <c:order val="10"/>
          <c:spPr>
            <a:ln w="28575" cap="rnd">
              <a:noFill/>
              <a:round/>
            </a:ln>
            <a:effectLst/>
          </c:spPr>
          <c:marker>
            <c:symbol val="circle"/>
            <c:size val="5"/>
            <c:spPr>
              <a:solidFill>
                <a:schemeClr val="accent3">
                  <a:shade val="65000"/>
                </a:schemeClr>
              </a:solidFill>
              <a:ln w="9525">
                <a:solidFill>
                  <a:schemeClr val="accent3">
                    <a:shade val="6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data'!$C$16:$I$16</c:f>
              <c:numCache>
                <c:formatCode>0.0000</c:formatCode>
                <c:ptCount val="7"/>
                <c:pt idx="0">
                  <c:v>-5.4447835041486758E-3</c:v>
                </c:pt>
                <c:pt idx="1">
                  <c:v>8.0204262680116933E-4</c:v>
                </c:pt>
                <c:pt idx="2">
                  <c:v>5.6746298019758612E-3</c:v>
                </c:pt>
                <c:pt idx="3">
                  <c:v>-6.082406046914457E-5</c:v>
                </c:pt>
                <c:pt idx="4">
                  <c:v>9.6050687734372531E-4</c:v>
                </c:pt>
                <c:pt idx="5">
                  <c:v>3.8385368216720117E-4</c:v>
                </c:pt>
                <c:pt idx="6">
                  <c:v>2.3154254236701366E-3</c:v>
                </c:pt>
              </c:numCache>
            </c:numRef>
          </c:val>
          <c:smooth val="0"/>
          <c:extLst>
            <c:ext xmlns:c16="http://schemas.microsoft.com/office/drawing/2014/chart" uri="{C3380CC4-5D6E-409C-BE32-E72D297353CC}">
              <c16:uniqueId val="{0000000A-8453-42E8-ACD6-F516074A3DF3}"/>
            </c:ext>
          </c:extLst>
        </c:ser>
        <c:ser>
          <c:idx val="11"/>
          <c:order val="11"/>
          <c:spPr>
            <a:ln w="28575" cap="rnd">
              <a:noFill/>
              <a:round/>
            </a:ln>
            <a:effectLst/>
          </c:spPr>
          <c:marker>
            <c:symbol val="circle"/>
            <c:size val="5"/>
            <c:spPr>
              <a:solidFill>
                <a:schemeClr val="accent3">
                  <a:shade val="68000"/>
                </a:schemeClr>
              </a:solidFill>
              <a:ln w="9525">
                <a:solidFill>
                  <a:schemeClr val="accent3">
                    <a:shade val="68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data'!$C$17:$I$17</c:f>
              <c:numCache>
                <c:formatCode>0.0000</c:formatCode>
                <c:ptCount val="7"/>
                <c:pt idx="0">
                  <c:v>-6.2926976848969307E-3</c:v>
                </c:pt>
                <c:pt idx="1">
                  <c:v>3.4869274782467485E-3</c:v>
                </c:pt>
                <c:pt idx="2">
                  <c:v>6.615501987461414E-5</c:v>
                </c:pt>
                <c:pt idx="3">
                  <c:v>-4.1966945669069666E-4</c:v>
                </c:pt>
                <c:pt idx="4">
                  <c:v>5.6153145882253952E-4</c:v>
                </c:pt>
                <c:pt idx="5">
                  <c:v>8.883385812374911E-4</c:v>
                </c:pt>
                <c:pt idx="6">
                  <c:v>-1.7094146034062341E-3</c:v>
                </c:pt>
              </c:numCache>
            </c:numRef>
          </c:val>
          <c:smooth val="0"/>
          <c:extLst>
            <c:ext xmlns:c16="http://schemas.microsoft.com/office/drawing/2014/chart" uri="{C3380CC4-5D6E-409C-BE32-E72D297353CC}">
              <c16:uniqueId val="{0000000B-8453-42E8-ACD6-F516074A3DF3}"/>
            </c:ext>
          </c:extLst>
        </c:ser>
        <c:ser>
          <c:idx val="12"/>
          <c:order val="12"/>
          <c:spPr>
            <a:ln w="28575" cap="rnd">
              <a:noFill/>
              <a:round/>
            </a:ln>
            <a:effectLst/>
          </c:spPr>
          <c:marker>
            <c:symbol val="circle"/>
            <c:size val="5"/>
            <c:spPr>
              <a:solidFill>
                <a:schemeClr val="accent3">
                  <a:shade val="71000"/>
                </a:schemeClr>
              </a:solidFill>
              <a:ln w="9525">
                <a:solidFill>
                  <a:schemeClr val="accent3">
                    <a:shade val="71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data'!$C$18:$I$18</c:f>
              <c:numCache>
                <c:formatCode>0.0000</c:formatCode>
                <c:ptCount val="7"/>
                <c:pt idx="0">
                  <c:v>-7.352972204668351E-4</c:v>
                </c:pt>
                <c:pt idx="1">
                  <c:v>6.9167084776644572E-4</c:v>
                </c:pt>
                <c:pt idx="2">
                  <c:v>3.2471310186581448E-3</c:v>
                </c:pt>
                <c:pt idx="3">
                  <c:v>2.0982364538735254E-4</c:v>
                </c:pt>
                <c:pt idx="4">
                  <c:v>6.2235361604969786E-3</c:v>
                </c:pt>
                <c:pt idx="5">
                  <c:v>-4.3517467553932931E-4</c:v>
                </c:pt>
                <c:pt idx="6">
                  <c:v>9.2016897763027572E-3</c:v>
                </c:pt>
              </c:numCache>
            </c:numRef>
          </c:val>
          <c:smooth val="0"/>
          <c:extLst>
            <c:ext xmlns:c16="http://schemas.microsoft.com/office/drawing/2014/chart" uri="{C3380CC4-5D6E-409C-BE32-E72D297353CC}">
              <c16:uniqueId val="{0000000C-8453-42E8-ACD6-F516074A3DF3}"/>
            </c:ext>
          </c:extLst>
        </c:ser>
        <c:ser>
          <c:idx val="13"/>
          <c:order val="13"/>
          <c:spPr>
            <a:ln w="28575" cap="rnd">
              <a:noFill/>
              <a:round/>
            </a:ln>
            <a:effectLst/>
          </c:spPr>
          <c:marker>
            <c:symbol val="circle"/>
            <c:size val="5"/>
            <c:spPr>
              <a:solidFill>
                <a:schemeClr val="accent3">
                  <a:shade val="74000"/>
                </a:schemeClr>
              </a:solidFill>
              <a:ln w="9525">
                <a:solidFill>
                  <a:schemeClr val="accent3">
                    <a:shade val="74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data'!$C$19:$I$19</c:f>
              <c:numCache>
                <c:formatCode>0.0000</c:formatCode>
                <c:ptCount val="7"/>
                <c:pt idx="0">
                  <c:v>-3.6514905812028431E-3</c:v>
                </c:pt>
                <c:pt idx="1">
                  <c:v>6.2197260666452259E-3</c:v>
                </c:pt>
                <c:pt idx="2">
                  <c:v>-2.7062008645637459E-3</c:v>
                </c:pt>
                <c:pt idx="3">
                  <c:v>-1.7744425449328638E-4</c:v>
                </c:pt>
                <c:pt idx="4">
                  <c:v>-4.7311178278821586E-3</c:v>
                </c:pt>
                <c:pt idx="5">
                  <c:v>-4.3538189891623169E-4</c:v>
                </c:pt>
                <c:pt idx="6">
                  <c:v>-5.4819093604130398E-3</c:v>
                </c:pt>
              </c:numCache>
            </c:numRef>
          </c:val>
          <c:smooth val="0"/>
          <c:extLst>
            <c:ext xmlns:c16="http://schemas.microsoft.com/office/drawing/2014/chart" uri="{C3380CC4-5D6E-409C-BE32-E72D297353CC}">
              <c16:uniqueId val="{0000000D-8453-42E8-ACD6-F516074A3DF3}"/>
            </c:ext>
          </c:extLst>
        </c:ser>
        <c:ser>
          <c:idx val="14"/>
          <c:order val="14"/>
          <c:spPr>
            <a:ln w="28575" cap="rnd">
              <a:noFill/>
              <a:round/>
            </a:ln>
            <a:effectLst/>
          </c:spPr>
          <c:marker>
            <c:symbol val="circle"/>
            <c:size val="5"/>
            <c:spPr>
              <a:solidFill>
                <a:schemeClr val="accent3">
                  <a:shade val="77000"/>
                </a:schemeClr>
              </a:solidFill>
              <a:ln w="9525">
                <a:solidFill>
                  <a:schemeClr val="accent3">
                    <a:shade val="77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data'!$C$20:$I$20</c:f>
              <c:numCache>
                <c:formatCode>0.0000</c:formatCode>
                <c:ptCount val="7"/>
                <c:pt idx="0">
                  <c:v>-5.2141562297758348E-3</c:v>
                </c:pt>
                <c:pt idx="1">
                  <c:v>1.6301331502777128E-3</c:v>
                </c:pt>
                <c:pt idx="2">
                  <c:v>-1.1178962144444693E-3</c:v>
                </c:pt>
                <c:pt idx="3">
                  <c:v>1.2748899270254022E-4</c:v>
                </c:pt>
                <c:pt idx="4">
                  <c:v>-6.3921301530700525E-4</c:v>
                </c:pt>
                <c:pt idx="5">
                  <c:v>1.304803352588868E-3</c:v>
                </c:pt>
                <c:pt idx="6">
                  <c:v>-3.9088399639581883E-3</c:v>
                </c:pt>
              </c:numCache>
            </c:numRef>
          </c:val>
          <c:smooth val="0"/>
          <c:extLst>
            <c:ext xmlns:c16="http://schemas.microsoft.com/office/drawing/2014/chart" uri="{C3380CC4-5D6E-409C-BE32-E72D297353CC}">
              <c16:uniqueId val="{0000000E-8453-42E8-ACD6-F516074A3DF3}"/>
            </c:ext>
          </c:extLst>
        </c:ser>
        <c:ser>
          <c:idx val="15"/>
          <c:order val="15"/>
          <c:spPr>
            <a:ln w="28575" cap="rnd">
              <a:noFill/>
              <a:round/>
            </a:ln>
            <a:effectLst/>
          </c:spPr>
          <c:marker>
            <c:symbol val="circle"/>
            <c:size val="5"/>
            <c:spPr>
              <a:solidFill>
                <a:schemeClr val="accent3">
                  <a:shade val="80000"/>
                </a:schemeClr>
              </a:solidFill>
              <a:ln w="9525">
                <a:solidFill>
                  <a:schemeClr val="accent3">
                    <a:shade val="80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data'!$C$21:$I$21</c:f>
              <c:numCache>
                <c:formatCode>0.0000</c:formatCode>
                <c:ptCount val="7"/>
                <c:pt idx="0">
                  <c:v>-2.1666626144298817E-3</c:v>
                </c:pt>
                <c:pt idx="1">
                  <c:v>-3.6462160820027734E-4</c:v>
                </c:pt>
                <c:pt idx="2">
                  <c:v>-2.3985205795216125E-3</c:v>
                </c:pt>
                <c:pt idx="3">
                  <c:v>3.5022947419038886E-4</c:v>
                </c:pt>
                <c:pt idx="4">
                  <c:v>-3.1042008886466022E-3</c:v>
                </c:pt>
                <c:pt idx="5">
                  <c:v>-4.6195321764264108E-4</c:v>
                </c:pt>
                <c:pt idx="6">
                  <c:v>-8.1457294342506259E-3</c:v>
                </c:pt>
              </c:numCache>
            </c:numRef>
          </c:val>
          <c:smooth val="0"/>
          <c:extLst>
            <c:ext xmlns:c16="http://schemas.microsoft.com/office/drawing/2014/chart" uri="{C3380CC4-5D6E-409C-BE32-E72D297353CC}">
              <c16:uniqueId val="{0000000F-8453-42E8-ACD6-F516074A3DF3}"/>
            </c:ext>
          </c:extLst>
        </c:ser>
        <c:ser>
          <c:idx val="16"/>
          <c:order val="16"/>
          <c:spPr>
            <a:ln w="28575" cap="rnd">
              <a:noFill/>
              <a:round/>
            </a:ln>
            <a:effectLst/>
          </c:spPr>
          <c:marker>
            <c:symbol val="circle"/>
            <c:size val="5"/>
            <c:spPr>
              <a:solidFill>
                <a:schemeClr val="accent3">
                  <a:shade val="84000"/>
                </a:schemeClr>
              </a:solidFill>
              <a:ln w="9525">
                <a:solidFill>
                  <a:schemeClr val="accent3">
                    <a:shade val="84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data'!$C$22:$I$22</c:f>
              <c:numCache>
                <c:formatCode>0.0000</c:formatCode>
                <c:ptCount val="7"/>
                <c:pt idx="0">
                  <c:v>-4.7619593272353322E-3</c:v>
                </c:pt>
                <c:pt idx="1">
                  <c:v>3.1188042159698837E-3</c:v>
                </c:pt>
                <c:pt idx="2">
                  <c:v>-8.3532398426089394E-4</c:v>
                </c:pt>
                <c:pt idx="3">
                  <c:v>-3.1953015714325517E-4</c:v>
                </c:pt>
                <c:pt idx="4">
                  <c:v>-7.2508566946294373E-4</c:v>
                </c:pt>
                <c:pt idx="5">
                  <c:v>-3.3866529054915606E-4</c:v>
                </c:pt>
                <c:pt idx="6">
                  <c:v>-3.8617602126816974E-3</c:v>
                </c:pt>
              </c:numCache>
            </c:numRef>
          </c:val>
          <c:smooth val="0"/>
          <c:extLst>
            <c:ext xmlns:c16="http://schemas.microsoft.com/office/drawing/2014/chart" uri="{C3380CC4-5D6E-409C-BE32-E72D297353CC}">
              <c16:uniqueId val="{00000010-8453-42E8-ACD6-F516074A3DF3}"/>
            </c:ext>
          </c:extLst>
        </c:ser>
        <c:ser>
          <c:idx val="17"/>
          <c:order val="17"/>
          <c:spPr>
            <a:ln w="28575" cap="rnd">
              <a:noFill/>
              <a:round/>
            </a:ln>
            <a:effectLst/>
          </c:spPr>
          <c:marker>
            <c:symbol val="circle"/>
            <c:size val="5"/>
            <c:spPr>
              <a:solidFill>
                <a:schemeClr val="accent3">
                  <a:shade val="87000"/>
                </a:schemeClr>
              </a:solidFill>
              <a:ln w="9525">
                <a:solidFill>
                  <a:schemeClr val="accent3">
                    <a:shade val="87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data'!$C$23:$I$23</c:f>
              <c:numCache>
                <c:formatCode>0.0000</c:formatCode>
                <c:ptCount val="7"/>
                <c:pt idx="0">
                  <c:v>-5.2779555218041008E-3</c:v>
                </c:pt>
                <c:pt idx="1">
                  <c:v>5.1530744395522632E-4</c:v>
                </c:pt>
                <c:pt idx="2">
                  <c:v>3.7357416952126243E-3</c:v>
                </c:pt>
                <c:pt idx="3">
                  <c:v>2.2306791901849365E-4</c:v>
                </c:pt>
                <c:pt idx="4">
                  <c:v>1.9667080122600655E-3</c:v>
                </c:pt>
                <c:pt idx="5">
                  <c:v>2.3214884290403415E-3</c:v>
                </c:pt>
                <c:pt idx="6">
                  <c:v>3.4843579776826505E-3</c:v>
                </c:pt>
              </c:numCache>
            </c:numRef>
          </c:val>
          <c:smooth val="0"/>
          <c:extLst>
            <c:ext xmlns:c16="http://schemas.microsoft.com/office/drawing/2014/chart" uri="{C3380CC4-5D6E-409C-BE32-E72D297353CC}">
              <c16:uniqueId val="{00000011-8453-42E8-ACD6-F516074A3DF3}"/>
            </c:ext>
          </c:extLst>
        </c:ser>
        <c:ser>
          <c:idx val="18"/>
          <c:order val="18"/>
          <c:spPr>
            <a:ln w="28575" cap="rnd">
              <a:noFill/>
              <a:round/>
            </a:ln>
            <a:effectLst/>
          </c:spPr>
          <c:marker>
            <c:symbol val="circle"/>
            <c:size val="5"/>
            <c:spPr>
              <a:solidFill>
                <a:schemeClr val="accent3">
                  <a:shade val="90000"/>
                </a:schemeClr>
              </a:solidFill>
              <a:ln w="9525">
                <a:solidFill>
                  <a:schemeClr val="accent3">
                    <a:shade val="90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data'!$C$24:$I$24</c:f>
              <c:numCache>
                <c:formatCode>0.0000</c:formatCode>
                <c:ptCount val="7"/>
                <c:pt idx="0">
                  <c:v>9.0404880359995499E-3</c:v>
                </c:pt>
                <c:pt idx="1">
                  <c:v>3.4265621968576632E-4</c:v>
                </c:pt>
                <c:pt idx="2">
                  <c:v>-5.136818140766275E-3</c:v>
                </c:pt>
                <c:pt idx="3">
                  <c:v>-2.5291476204891694E-5</c:v>
                </c:pt>
                <c:pt idx="4">
                  <c:v>3.0348579926209318E-4</c:v>
                </c:pt>
                <c:pt idx="5">
                  <c:v>-2.3437965988670761E-3</c:v>
                </c:pt>
                <c:pt idx="6">
                  <c:v>2.1807238391091666E-3</c:v>
                </c:pt>
              </c:numCache>
            </c:numRef>
          </c:val>
          <c:smooth val="0"/>
          <c:extLst>
            <c:ext xmlns:c16="http://schemas.microsoft.com/office/drawing/2014/chart" uri="{C3380CC4-5D6E-409C-BE32-E72D297353CC}">
              <c16:uniqueId val="{00000012-8453-42E8-ACD6-F516074A3DF3}"/>
            </c:ext>
          </c:extLst>
        </c:ser>
        <c:ser>
          <c:idx val="19"/>
          <c:order val="19"/>
          <c:spPr>
            <a:ln w="28575" cap="rnd">
              <a:noFill/>
              <a:round/>
            </a:ln>
            <a:effectLst/>
          </c:spPr>
          <c:marker>
            <c:symbol val="circle"/>
            <c:size val="5"/>
            <c:spPr>
              <a:solidFill>
                <a:schemeClr val="accent3">
                  <a:shade val="93000"/>
                </a:schemeClr>
              </a:solidFill>
              <a:ln w="9525">
                <a:solidFill>
                  <a:schemeClr val="accent3">
                    <a:shade val="93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data'!$C$25:$I$25</c:f>
              <c:numCache>
                <c:formatCode>0.0000</c:formatCode>
                <c:ptCount val="7"/>
                <c:pt idx="0">
                  <c:v>7.1904988060049746E-3</c:v>
                </c:pt>
                <c:pt idx="1">
                  <c:v>3.1875886973586898E-3</c:v>
                </c:pt>
                <c:pt idx="2">
                  <c:v>-2.0621171003538663E-3</c:v>
                </c:pt>
                <c:pt idx="3">
                  <c:v>-2.6828260649858215E-4</c:v>
                </c:pt>
                <c:pt idx="4">
                  <c:v>-2.4907370231939119E-3</c:v>
                </c:pt>
                <c:pt idx="5">
                  <c:v>-2.2295709529001062E-3</c:v>
                </c:pt>
                <c:pt idx="6">
                  <c:v>3.3273798204171978E-3</c:v>
                </c:pt>
              </c:numCache>
            </c:numRef>
          </c:val>
          <c:smooth val="0"/>
          <c:extLst>
            <c:ext xmlns:c16="http://schemas.microsoft.com/office/drawing/2014/chart" uri="{C3380CC4-5D6E-409C-BE32-E72D297353CC}">
              <c16:uniqueId val="{00000013-8453-42E8-ACD6-F516074A3DF3}"/>
            </c:ext>
          </c:extLst>
        </c:ser>
        <c:ser>
          <c:idx val="20"/>
          <c:order val="20"/>
          <c:spPr>
            <a:ln w="28575" cap="rnd">
              <a:noFill/>
              <a:round/>
            </a:ln>
            <a:effectLst/>
          </c:spPr>
          <c:marker>
            <c:symbol val="circle"/>
            <c:size val="5"/>
            <c:spPr>
              <a:solidFill>
                <a:schemeClr val="accent3">
                  <a:shade val="96000"/>
                </a:schemeClr>
              </a:solidFill>
              <a:ln w="9525">
                <a:solidFill>
                  <a:schemeClr val="accent3">
                    <a:shade val="96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data'!$C$26:$I$26</c:f>
              <c:numCache>
                <c:formatCode>0.0000</c:formatCode>
                <c:ptCount val="7"/>
                <c:pt idx="0">
                  <c:v>-5.5035379729657663E-3</c:v>
                </c:pt>
                <c:pt idx="1">
                  <c:v>1.2557247886122447E-3</c:v>
                </c:pt>
                <c:pt idx="2">
                  <c:v>-3.0482345864930593E-3</c:v>
                </c:pt>
                <c:pt idx="3">
                  <c:v>-1.04793838185957E-3</c:v>
                </c:pt>
                <c:pt idx="4">
                  <c:v>-9.1372002805778507E-4</c:v>
                </c:pt>
                <c:pt idx="5">
                  <c:v>6.9823431350348741E-3</c:v>
                </c:pt>
                <c:pt idx="6">
                  <c:v>-2.2753630457290619E-3</c:v>
                </c:pt>
              </c:numCache>
            </c:numRef>
          </c:val>
          <c:smooth val="0"/>
          <c:extLst>
            <c:ext xmlns:c16="http://schemas.microsoft.com/office/drawing/2014/chart" uri="{C3380CC4-5D6E-409C-BE32-E72D297353CC}">
              <c16:uniqueId val="{00000014-8453-42E8-ACD6-F516074A3DF3}"/>
            </c:ext>
          </c:extLst>
        </c:ser>
        <c:ser>
          <c:idx val="21"/>
          <c:order val="21"/>
          <c:spPr>
            <a:ln w="28575" cap="rnd">
              <a:noFill/>
              <a:round/>
            </a:ln>
            <a:effectLst/>
          </c:spPr>
          <c:marker>
            <c:symbol val="circle"/>
            <c:size val="5"/>
            <c:spPr>
              <a:solidFill>
                <a:schemeClr val="accent3"/>
              </a:solidFill>
              <a:ln w="9525">
                <a:solidFill>
                  <a:schemeClr val="accent3"/>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data'!$C$27:$I$27</c:f>
              <c:numCache>
                <c:formatCode>0.0000</c:formatCode>
                <c:ptCount val="7"/>
                <c:pt idx="0">
                  <c:v>-9.8133375027478209E-3</c:v>
                </c:pt>
                <c:pt idx="1">
                  <c:v>-3.9881916597916955E-4</c:v>
                </c:pt>
                <c:pt idx="2">
                  <c:v>5.3298613401242534E-3</c:v>
                </c:pt>
                <c:pt idx="3">
                  <c:v>-6.8275485184776663E-4</c:v>
                </c:pt>
                <c:pt idx="4">
                  <c:v>4.6032980994814565E-5</c:v>
                </c:pt>
                <c:pt idx="5">
                  <c:v>5.0353166004535321E-3</c:v>
                </c:pt>
                <c:pt idx="6">
                  <c:v>-4.8370059900215701E-4</c:v>
                </c:pt>
              </c:numCache>
            </c:numRef>
          </c:val>
          <c:smooth val="0"/>
          <c:extLst>
            <c:ext xmlns:c16="http://schemas.microsoft.com/office/drawing/2014/chart" uri="{C3380CC4-5D6E-409C-BE32-E72D297353CC}">
              <c16:uniqueId val="{00000015-8453-42E8-ACD6-F516074A3DF3}"/>
            </c:ext>
          </c:extLst>
        </c:ser>
        <c:ser>
          <c:idx val="22"/>
          <c:order val="22"/>
          <c:spPr>
            <a:ln w="28575" cap="rnd">
              <a:noFill/>
              <a:round/>
            </a:ln>
            <a:effectLst/>
          </c:spPr>
          <c:marker>
            <c:symbol val="circle"/>
            <c:size val="5"/>
            <c:spPr>
              <a:solidFill>
                <a:schemeClr val="accent3">
                  <a:tint val="97000"/>
                </a:schemeClr>
              </a:solidFill>
              <a:ln w="9525">
                <a:solidFill>
                  <a:schemeClr val="accent3">
                    <a:tint val="97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data'!$C$28:$I$28</c:f>
              <c:numCache>
                <c:formatCode>0.0000</c:formatCode>
                <c:ptCount val="7"/>
                <c:pt idx="0">
                  <c:v>-1.1421262083251893E-2</c:v>
                </c:pt>
                <c:pt idx="1">
                  <c:v>5.6847745206918265E-3</c:v>
                </c:pt>
                <c:pt idx="2">
                  <c:v>-4.2615773377507882E-3</c:v>
                </c:pt>
                <c:pt idx="3">
                  <c:v>-6.9340123899830353E-4</c:v>
                </c:pt>
                <c:pt idx="4">
                  <c:v>-2.7632122743987964E-3</c:v>
                </c:pt>
                <c:pt idx="5">
                  <c:v>-4.1940153035535666E-4</c:v>
                </c:pt>
                <c:pt idx="6">
                  <c:v>-1.3874079944063311E-2</c:v>
                </c:pt>
              </c:numCache>
            </c:numRef>
          </c:val>
          <c:smooth val="0"/>
          <c:extLst>
            <c:ext xmlns:c16="http://schemas.microsoft.com/office/drawing/2014/chart" uri="{C3380CC4-5D6E-409C-BE32-E72D297353CC}">
              <c16:uniqueId val="{00000016-8453-42E8-ACD6-F516074A3DF3}"/>
            </c:ext>
          </c:extLst>
        </c:ser>
        <c:ser>
          <c:idx val="23"/>
          <c:order val="23"/>
          <c:spPr>
            <a:ln w="28575" cap="rnd">
              <a:noFill/>
              <a:round/>
            </a:ln>
            <a:effectLst/>
          </c:spPr>
          <c:marker>
            <c:symbol val="circle"/>
            <c:size val="5"/>
            <c:spPr>
              <a:solidFill>
                <a:schemeClr val="accent3">
                  <a:tint val="94000"/>
                </a:schemeClr>
              </a:solidFill>
              <a:ln w="9525">
                <a:solidFill>
                  <a:schemeClr val="accent3">
                    <a:tint val="94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data'!$C$29:$I$29</c:f>
              <c:numCache>
                <c:formatCode>0.0000</c:formatCode>
                <c:ptCount val="7"/>
                <c:pt idx="0">
                  <c:v>-4.632285377530021E-3</c:v>
                </c:pt>
                <c:pt idx="1">
                  <c:v>3.4301528383597901E-3</c:v>
                </c:pt>
                <c:pt idx="2">
                  <c:v>3.1499875350935458E-3</c:v>
                </c:pt>
                <c:pt idx="3">
                  <c:v>-8.90376183298347E-4</c:v>
                </c:pt>
                <c:pt idx="4">
                  <c:v>-1.3185616110498177E-3</c:v>
                </c:pt>
                <c:pt idx="5">
                  <c:v>-1.3945388277725179E-4</c:v>
                </c:pt>
                <c:pt idx="6">
                  <c:v>-4.0053668120210162E-4</c:v>
                </c:pt>
              </c:numCache>
            </c:numRef>
          </c:val>
          <c:smooth val="0"/>
          <c:extLst>
            <c:ext xmlns:c16="http://schemas.microsoft.com/office/drawing/2014/chart" uri="{C3380CC4-5D6E-409C-BE32-E72D297353CC}">
              <c16:uniqueId val="{00000017-8453-42E8-ACD6-F516074A3DF3}"/>
            </c:ext>
          </c:extLst>
        </c:ser>
        <c:ser>
          <c:idx val="24"/>
          <c:order val="24"/>
          <c:spPr>
            <a:ln w="28575" cap="rnd">
              <a:noFill/>
              <a:round/>
            </a:ln>
            <a:effectLst/>
          </c:spPr>
          <c:marker>
            <c:symbol val="circle"/>
            <c:size val="5"/>
            <c:spPr>
              <a:solidFill>
                <a:schemeClr val="accent3">
                  <a:tint val="91000"/>
                </a:schemeClr>
              </a:solidFill>
              <a:ln w="9525">
                <a:solidFill>
                  <a:schemeClr val="accent3">
                    <a:tint val="91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data'!$C$30:$I$30</c:f>
              <c:numCache>
                <c:formatCode>0.0000</c:formatCode>
                <c:ptCount val="7"/>
                <c:pt idx="0">
                  <c:v>1.6822923731907302E-2</c:v>
                </c:pt>
                <c:pt idx="1">
                  <c:v>-7.053441417949724E-3</c:v>
                </c:pt>
                <c:pt idx="2">
                  <c:v>1.6229874122912769E-3</c:v>
                </c:pt>
                <c:pt idx="3">
                  <c:v>-1.0411988056104882E-3</c:v>
                </c:pt>
                <c:pt idx="4">
                  <c:v>1.8090951093019392E-3</c:v>
                </c:pt>
                <c:pt idx="5">
                  <c:v>-8.137639866967028E-3</c:v>
                </c:pt>
                <c:pt idx="6">
                  <c:v>4.022726162973278E-3</c:v>
                </c:pt>
              </c:numCache>
            </c:numRef>
          </c:val>
          <c:smooth val="0"/>
          <c:extLst>
            <c:ext xmlns:c16="http://schemas.microsoft.com/office/drawing/2014/chart" uri="{C3380CC4-5D6E-409C-BE32-E72D297353CC}">
              <c16:uniqueId val="{00000018-8453-42E8-ACD6-F516074A3DF3}"/>
            </c:ext>
          </c:extLst>
        </c:ser>
        <c:ser>
          <c:idx val="25"/>
          <c:order val="25"/>
          <c:spPr>
            <a:ln w="28575" cap="rnd">
              <a:noFill/>
              <a:round/>
            </a:ln>
            <a:effectLst/>
          </c:spPr>
          <c:marker>
            <c:symbol val="circle"/>
            <c:size val="5"/>
            <c:spPr>
              <a:solidFill>
                <a:schemeClr val="accent3">
                  <a:tint val="88000"/>
                </a:schemeClr>
              </a:solidFill>
              <a:ln w="9525">
                <a:solidFill>
                  <a:schemeClr val="accent3">
                    <a:tint val="88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data'!$C$31:$I$31</c:f>
              <c:numCache>
                <c:formatCode>0.0000</c:formatCode>
                <c:ptCount val="7"/>
                <c:pt idx="0">
                  <c:v>1.8889015157706801E-2</c:v>
                </c:pt>
                <c:pt idx="1">
                  <c:v>-8.5644331928786954E-3</c:v>
                </c:pt>
                <c:pt idx="2">
                  <c:v>1.0930306648671451E-2</c:v>
                </c:pt>
                <c:pt idx="3">
                  <c:v>-4.6577279867898724E-4</c:v>
                </c:pt>
                <c:pt idx="4">
                  <c:v>6.4801305276778187E-3</c:v>
                </c:pt>
                <c:pt idx="5">
                  <c:v>-3.9472716789608064E-3</c:v>
                </c:pt>
                <c:pt idx="6">
                  <c:v>2.3321974663537581E-2</c:v>
                </c:pt>
              </c:numCache>
            </c:numRef>
          </c:val>
          <c:smooth val="0"/>
          <c:extLst>
            <c:ext xmlns:c16="http://schemas.microsoft.com/office/drawing/2014/chart" uri="{C3380CC4-5D6E-409C-BE32-E72D297353CC}">
              <c16:uniqueId val="{00000019-8453-42E8-ACD6-F516074A3DF3}"/>
            </c:ext>
          </c:extLst>
        </c:ser>
        <c:ser>
          <c:idx val="26"/>
          <c:order val="26"/>
          <c:spPr>
            <a:ln w="28575" cap="rnd">
              <a:noFill/>
              <a:round/>
            </a:ln>
            <a:effectLst/>
          </c:spPr>
          <c:marker>
            <c:symbol val="circle"/>
            <c:size val="5"/>
            <c:spPr>
              <a:solidFill>
                <a:schemeClr val="accent3">
                  <a:tint val="85000"/>
                </a:schemeClr>
              </a:solidFill>
              <a:ln w="9525">
                <a:solidFill>
                  <a:schemeClr val="accent3">
                    <a:tint val="8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data'!$C$32:$I$32</c:f>
              <c:numCache>
                <c:formatCode>0.0000</c:formatCode>
                <c:ptCount val="7"/>
                <c:pt idx="0">
                  <c:v>6.1850574205769782E-2</c:v>
                </c:pt>
                <c:pt idx="1">
                  <c:v>-1.0020927657308221E-2</c:v>
                </c:pt>
                <c:pt idx="2">
                  <c:v>-6.3453473758912082E-3</c:v>
                </c:pt>
                <c:pt idx="3">
                  <c:v>-9.3292809553791045E-4</c:v>
                </c:pt>
                <c:pt idx="4">
                  <c:v>8.0160438118808131E-3</c:v>
                </c:pt>
                <c:pt idx="5">
                  <c:v>-2.7438466429835273E-2</c:v>
                </c:pt>
                <c:pt idx="6">
                  <c:v>2.5128948459077982E-2</c:v>
                </c:pt>
              </c:numCache>
            </c:numRef>
          </c:val>
          <c:smooth val="0"/>
          <c:extLst>
            <c:ext xmlns:c16="http://schemas.microsoft.com/office/drawing/2014/chart" uri="{C3380CC4-5D6E-409C-BE32-E72D297353CC}">
              <c16:uniqueId val="{0000001A-8453-42E8-ACD6-F516074A3DF3}"/>
            </c:ext>
          </c:extLst>
        </c:ser>
        <c:ser>
          <c:idx val="27"/>
          <c:order val="27"/>
          <c:spPr>
            <a:ln w="28575" cap="rnd">
              <a:noFill/>
              <a:round/>
            </a:ln>
            <a:effectLst/>
          </c:spPr>
          <c:marker>
            <c:symbol val="circle"/>
            <c:size val="5"/>
            <c:spPr>
              <a:solidFill>
                <a:schemeClr val="accent3">
                  <a:tint val="81000"/>
                </a:schemeClr>
              </a:solidFill>
              <a:ln w="9525">
                <a:solidFill>
                  <a:schemeClr val="accent3">
                    <a:tint val="81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data'!$C$33:$I$33</c:f>
              <c:numCache>
                <c:formatCode>0.0000</c:formatCode>
                <c:ptCount val="7"/>
                <c:pt idx="0">
                  <c:v>-6.1400973620799881E-3</c:v>
                </c:pt>
                <c:pt idx="1">
                  <c:v>-7.0198303508539617E-3</c:v>
                </c:pt>
                <c:pt idx="2">
                  <c:v>-5.4044410549014543E-3</c:v>
                </c:pt>
                <c:pt idx="3">
                  <c:v>-6.7970979127363051E-4</c:v>
                </c:pt>
                <c:pt idx="4">
                  <c:v>-4.9353042459454599E-4</c:v>
                </c:pt>
                <c:pt idx="5">
                  <c:v>3.6306451934784434E-3</c:v>
                </c:pt>
                <c:pt idx="6">
                  <c:v>-1.6106963790225137E-2</c:v>
                </c:pt>
              </c:numCache>
            </c:numRef>
          </c:val>
          <c:smooth val="0"/>
          <c:extLst>
            <c:ext xmlns:c16="http://schemas.microsoft.com/office/drawing/2014/chart" uri="{C3380CC4-5D6E-409C-BE32-E72D297353CC}">
              <c16:uniqueId val="{0000001B-8453-42E8-ACD6-F516074A3DF3}"/>
            </c:ext>
          </c:extLst>
        </c:ser>
        <c:ser>
          <c:idx val="28"/>
          <c:order val="28"/>
          <c:spPr>
            <a:ln w="28575" cap="rnd">
              <a:noFill/>
              <a:round/>
            </a:ln>
            <a:effectLst/>
          </c:spPr>
          <c:marker>
            <c:symbol val="circle"/>
            <c:size val="5"/>
            <c:spPr>
              <a:solidFill>
                <a:schemeClr val="accent3">
                  <a:tint val="78000"/>
                </a:schemeClr>
              </a:solidFill>
              <a:ln w="9525">
                <a:solidFill>
                  <a:schemeClr val="accent3">
                    <a:tint val="78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data'!$C$34:$I$34</c:f>
              <c:numCache>
                <c:formatCode>0.0000</c:formatCode>
                <c:ptCount val="7"/>
                <c:pt idx="0">
                  <c:v>-7.6159256840124812E-5</c:v>
                </c:pt>
                <c:pt idx="1">
                  <c:v>-4.8581866555097442E-3</c:v>
                </c:pt>
                <c:pt idx="2">
                  <c:v>-3.3032408167610328E-3</c:v>
                </c:pt>
                <c:pt idx="3">
                  <c:v>-6.9155523352115722E-4</c:v>
                </c:pt>
                <c:pt idx="4">
                  <c:v>2.9119251289633219E-3</c:v>
                </c:pt>
                <c:pt idx="5">
                  <c:v>4.4187996816491548E-4</c:v>
                </c:pt>
                <c:pt idx="6">
                  <c:v>-5.5753368655038216E-3</c:v>
                </c:pt>
              </c:numCache>
            </c:numRef>
          </c:val>
          <c:smooth val="0"/>
          <c:extLst>
            <c:ext xmlns:c16="http://schemas.microsoft.com/office/drawing/2014/chart" uri="{C3380CC4-5D6E-409C-BE32-E72D297353CC}">
              <c16:uniqueId val="{0000001C-8453-42E8-ACD6-F516074A3DF3}"/>
            </c:ext>
          </c:extLst>
        </c:ser>
        <c:ser>
          <c:idx val="29"/>
          <c:order val="29"/>
          <c:spPr>
            <a:ln w="28575" cap="rnd">
              <a:noFill/>
              <a:round/>
            </a:ln>
            <a:effectLst/>
          </c:spPr>
          <c:marker>
            <c:symbol val="circle"/>
            <c:size val="5"/>
            <c:spPr>
              <a:solidFill>
                <a:schemeClr val="accent3">
                  <a:tint val="75000"/>
                </a:schemeClr>
              </a:solidFill>
              <a:ln w="9525">
                <a:solidFill>
                  <a:schemeClr val="accent3">
                    <a:tint val="7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data'!$C$35:$I$35</c:f>
              <c:numCache>
                <c:formatCode>0.0000</c:formatCode>
                <c:ptCount val="7"/>
                <c:pt idx="0">
                  <c:v>6.8909850597389521E-3</c:v>
                </c:pt>
                <c:pt idx="1">
                  <c:v>5.762711864158554E-3</c:v>
                </c:pt>
                <c:pt idx="2">
                  <c:v>-6.3010200356079515E-3</c:v>
                </c:pt>
                <c:pt idx="3">
                  <c:v>-1.078631775934813E-3</c:v>
                </c:pt>
                <c:pt idx="4">
                  <c:v>2.3987431328529318E-3</c:v>
                </c:pt>
                <c:pt idx="5">
                  <c:v>-2.9216276291061938E-3</c:v>
                </c:pt>
                <c:pt idx="6">
                  <c:v>4.7511606161014797E-3</c:v>
                </c:pt>
              </c:numCache>
            </c:numRef>
          </c:val>
          <c:smooth val="0"/>
          <c:extLst>
            <c:ext xmlns:c16="http://schemas.microsoft.com/office/drawing/2014/chart" uri="{C3380CC4-5D6E-409C-BE32-E72D297353CC}">
              <c16:uniqueId val="{0000001D-8453-42E8-ACD6-F516074A3DF3}"/>
            </c:ext>
          </c:extLst>
        </c:ser>
        <c:ser>
          <c:idx val="30"/>
          <c:order val="30"/>
          <c:spPr>
            <a:ln w="28575" cap="rnd">
              <a:noFill/>
              <a:round/>
            </a:ln>
            <a:effectLst/>
          </c:spPr>
          <c:marker>
            <c:symbol val="circle"/>
            <c:size val="5"/>
            <c:spPr>
              <a:solidFill>
                <a:schemeClr val="accent3">
                  <a:tint val="72000"/>
                </a:schemeClr>
              </a:solidFill>
              <a:ln w="9525">
                <a:solidFill>
                  <a:schemeClr val="accent3">
                    <a:tint val="72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data'!$C$36:$I$36</c:f>
              <c:numCache>
                <c:formatCode>0.0000</c:formatCode>
                <c:ptCount val="7"/>
                <c:pt idx="0">
                  <c:v>4.1023699814211056E-3</c:v>
                </c:pt>
                <c:pt idx="1">
                  <c:v>-1.7716949527968318E-4</c:v>
                </c:pt>
                <c:pt idx="2">
                  <c:v>-5.6113518842983989E-3</c:v>
                </c:pt>
                <c:pt idx="3">
                  <c:v>-3.909437654483483E-4</c:v>
                </c:pt>
                <c:pt idx="4">
                  <c:v>7.3925991315526574E-4</c:v>
                </c:pt>
                <c:pt idx="5">
                  <c:v>-8.5125861761969901E-4</c:v>
                </c:pt>
                <c:pt idx="6">
                  <c:v>-2.189093868069758E-3</c:v>
                </c:pt>
              </c:numCache>
            </c:numRef>
          </c:val>
          <c:smooth val="0"/>
          <c:extLst>
            <c:ext xmlns:c16="http://schemas.microsoft.com/office/drawing/2014/chart" uri="{C3380CC4-5D6E-409C-BE32-E72D297353CC}">
              <c16:uniqueId val="{0000001E-8453-42E8-ACD6-F516074A3DF3}"/>
            </c:ext>
          </c:extLst>
        </c:ser>
        <c:ser>
          <c:idx val="31"/>
          <c:order val="31"/>
          <c:spPr>
            <a:ln w="28575" cap="rnd">
              <a:noFill/>
              <a:round/>
            </a:ln>
            <a:effectLst/>
          </c:spPr>
          <c:marker>
            <c:symbol val="circle"/>
            <c:size val="5"/>
            <c:spPr>
              <a:solidFill>
                <a:schemeClr val="accent3">
                  <a:tint val="69000"/>
                </a:schemeClr>
              </a:solidFill>
              <a:ln w="9525">
                <a:solidFill>
                  <a:schemeClr val="accent3">
                    <a:tint val="69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data'!$C$37:$I$37</c:f>
              <c:numCache>
                <c:formatCode>0.0000</c:formatCode>
                <c:ptCount val="7"/>
                <c:pt idx="0">
                  <c:v>5.5304731850203126E-4</c:v>
                </c:pt>
                <c:pt idx="1">
                  <c:v>7.053430368930691E-4</c:v>
                </c:pt>
                <c:pt idx="2">
                  <c:v>-1.8328052081366675E-2</c:v>
                </c:pt>
                <c:pt idx="3">
                  <c:v>-9.6748163752691241E-4</c:v>
                </c:pt>
                <c:pt idx="4">
                  <c:v>-5.6310914367574405E-3</c:v>
                </c:pt>
                <c:pt idx="5">
                  <c:v>-4.1806578923209159E-4</c:v>
                </c:pt>
                <c:pt idx="6">
                  <c:v>-2.4086300589488019E-2</c:v>
                </c:pt>
              </c:numCache>
            </c:numRef>
          </c:val>
          <c:smooth val="0"/>
          <c:extLst>
            <c:ext xmlns:c16="http://schemas.microsoft.com/office/drawing/2014/chart" uri="{C3380CC4-5D6E-409C-BE32-E72D297353CC}">
              <c16:uniqueId val="{0000001F-8453-42E8-ACD6-F516074A3DF3}"/>
            </c:ext>
          </c:extLst>
        </c:ser>
        <c:ser>
          <c:idx val="32"/>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data'!$C$38:$I$38</c:f>
              <c:numCache>
                <c:formatCode>0.0000</c:formatCode>
                <c:ptCount val="7"/>
                <c:pt idx="0">
                  <c:v>-8.2662746342534454E-3</c:v>
                </c:pt>
                <c:pt idx="1">
                  <c:v>9.1247471804223323E-4</c:v>
                </c:pt>
                <c:pt idx="2">
                  <c:v>5.2243116958239355E-4</c:v>
                </c:pt>
                <c:pt idx="3">
                  <c:v>-4.4713627453507598E-4</c:v>
                </c:pt>
                <c:pt idx="4">
                  <c:v>2.6894138985289473E-4</c:v>
                </c:pt>
                <c:pt idx="5">
                  <c:v>3.7794334458647327E-3</c:v>
                </c:pt>
                <c:pt idx="6">
                  <c:v>-3.2301301854462672E-3</c:v>
                </c:pt>
              </c:numCache>
            </c:numRef>
          </c:val>
          <c:smooth val="0"/>
          <c:extLst>
            <c:ext xmlns:c16="http://schemas.microsoft.com/office/drawing/2014/chart" uri="{C3380CC4-5D6E-409C-BE32-E72D297353CC}">
              <c16:uniqueId val="{00000020-8453-42E8-ACD6-F516074A3DF3}"/>
            </c:ext>
          </c:extLst>
        </c:ser>
        <c:ser>
          <c:idx val="33"/>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data'!$C$39:$I$39</c:f>
              <c:numCache>
                <c:formatCode>0.0000</c:formatCode>
                <c:ptCount val="7"/>
                <c:pt idx="0">
                  <c:v>4.688346289198897E-4</c:v>
                </c:pt>
                <c:pt idx="1">
                  <c:v>1.715613439700947E-3</c:v>
                </c:pt>
                <c:pt idx="2">
                  <c:v>-7.8415040228145827E-3</c:v>
                </c:pt>
                <c:pt idx="3">
                  <c:v>-1.000977346819365E-3</c:v>
                </c:pt>
                <c:pt idx="4">
                  <c:v>-2.3365672460218256E-4</c:v>
                </c:pt>
                <c:pt idx="5">
                  <c:v>1.0930743539458998E-3</c:v>
                </c:pt>
                <c:pt idx="6">
                  <c:v>-5.7986156716693937E-3</c:v>
                </c:pt>
              </c:numCache>
            </c:numRef>
          </c:val>
          <c:smooth val="0"/>
          <c:extLst>
            <c:ext xmlns:c16="http://schemas.microsoft.com/office/drawing/2014/chart" uri="{C3380CC4-5D6E-409C-BE32-E72D297353CC}">
              <c16:uniqueId val="{00000021-8453-42E8-ACD6-F516074A3DF3}"/>
            </c:ext>
          </c:extLst>
        </c:ser>
        <c:ser>
          <c:idx val="34"/>
          <c:order val="34"/>
          <c:spPr>
            <a:ln w="28575" cap="rnd">
              <a:noFill/>
              <a:round/>
            </a:ln>
            <a:effectLst/>
          </c:spPr>
          <c:marker>
            <c:symbol val="circle"/>
            <c:size val="5"/>
            <c:spPr>
              <a:solidFill>
                <a:schemeClr val="accent3">
                  <a:tint val="59000"/>
                </a:schemeClr>
              </a:solidFill>
              <a:ln w="9525">
                <a:solidFill>
                  <a:schemeClr val="accent3">
                    <a:tint val="59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data'!$C$40:$I$40</c:f>
              <c:numCache>
                <c:formatCode>0.0000</c:formatCode>
                <c:ptCount val="7"/>
                <c:pt idx="0">
                  <c:v>-6.949521870188935E-3</c:v>
                </c:pt>
                <c:pt idx="1">
                  <c:v>-1.040424673095508E-4</c:v>
                </c:pt>
                <c:pt idx="2">
                  <c:v>1.8095146530612283E-3</c:v>
                </c:pt>
                <c:pt idx="3">
                  <c:v>-1.0815592688508957E-3</c:v>
                </c:pt>
                <c:pt idx="4">
                  <c:v>-5.3840426993128077E-3</c:v>
                </c:pt>
                <c:pt idx="5">
                  <c:v>-1.0294095987131158E-3</c:v>
                </c:pt>
                <c:pt idx="6">
                  <c:v>-1.2739061251314077E-2</c:v>
                </c:pt>
              </c:numCache>
            </c:numRef>
          </c:val>
          <c:smooth val="0"/>
          <c:extLst>
            <c:ext xmlns:c16="http://schemas.microsoft.com/office/drawing/2014/chart" uri="{C3380CC4-5D6E-409C-BE32-E72D297353CC}">
              <c16:uniqueId val="{00000022-8453-42E8-ACD6-F516074A3DF3}"/>
            </c:ext>
          </c:extLst>
        </c:ser>
        <c:ser>
          <c:idx val="35"/>
          <c:order val="35"/>
          <c:spPr>
            <a:ln w="28575" cap="rnd">
              <a:noFill/>
              <a:round/>
            </a:ln>
            <a:effectLst/>
          </c:spPr>
          <c:marker>
            <c:symbol val="circle"/>
            <c:size val="5"/>
            <c:spPr>
              <a:solidFill>
                <a:schemeClr val="accent3">
                  <a:tint val="56000"/>
                </a:schemeClr>
              </a:solidFill>
              <a:ln w="9525">
                <a:solidFill>
                  <a:schemeClr val="accent3">
                    <a:tint val="56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data'!$C$41:$I$41</c:f>
              <c:numCache>
                <c:formatCode>0.0000</c:formatCode>
                <c:ptCount val="7"/>
                <c:pt idx="0">
                  <c:v>-2.5462302006356019E-3</c:v>
                </c:pt>
                <c:pt idx="1">
                  <c:v>3.4951186241949372E-3</c:v>
                </c:pt>
                <c:pt idx="2">
                  <c:v>-3.6391037698837447E-3</c:v>
                </c:pt>
                <c:pt idx="3">
                  <c:v>-7.7490475875863218E-4</c:v>
                </c:pt>
                <c:pt idx="4">
                  <c:v>-1.490391068899255E-3</c:v>
                </c:pt>
                <c:pt idx="5">
                  <c:v>7.7435274742954086E-4</c:v>
                </c:pt>
                <c:pt idx="6">
                  <c:v>-4.1811584265527557E-3</c:v>
                </c:pt>
              </c:numCache>
            </c:numRef>
          </c:val>
          <c:smooth val="0"/>
          <c:extLst>
            <c:ext xmlns:c16="http://schemas.microsoft.com/office/drawing/2014/chart" uri="{C3380CC4-5D6E-409C-BE32-E72D297353CC}">
              <c16:uniqueId val="{00000023-8453-42E8-ACD6-F516074A3DF3}"/>
            </c:ext>
          </c:extLst>
        </c:ser>
        <c:ser>
          <c:idx val="36"/>
          <c:order val="36"/>
          <c:spPr>
            <a:ln w="28575" cap="rnd">
              <a:noFill/>
              <a:round/>
            </a:ln>
            <a:effectLst/>
          </c:spPr>
          <c:marker>
            <c:symbol val="circle"/>
            <c:size val="5"/>
            <c:spPr>
              <a:solidFill>
                <a:schemeClr val="accent3">
                  <a:tint val="53000"/>
                </a:schemeClr>
              </a:solidFill>
              <a:ln w="9525">
                <a:solidFill>
                  <a:schemeClr val="accent3">
                    <a:tint val="53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data'!$C$42:$I$42</c:f>
              <c:numCache>
                <c:formatCode>0.0000</c:formatCode>
                <c:ptCount val="7"/>
                <c:pt idx="0">
                  <c:v>-7.8028027745835615E-4</c:v>
                </c:pt>
                <c:pt idx="1">
                  <c:v>-1.4323920966872183E-3</c:v>
                </c:pt>
                <c:pt idx="2">
                  <c:v>-3.7200378001240875E-3</c:v>
                </c:pt>
                <c:pt idx="3">
                  <c:v>-2.4667171181746994E-4</c:v>
                </c:pt>
                <c:pt idx="4">
                  <c:v>-2.4798313576499531E-3</c:v>
                </c:pt>
                <c:pt idx="5">
                  <c:v>2.4453120162279962E-3</c:v>
                </c:pt>
                <c:pt idx="6">
                  <c:v>-6.2139012275090888E-3</c:v>
                </c:pt>
              </c:numCache>
            </c:numRef>
          </c:val>
          <c:smooth val="0"/>
          <c:extLst>
            <c:ext xmlns:c16="http://schemas.microsoft.com/office/drawing/2014/chart" uri="{C3380CC4-5D6E-409C-BE32-E72D297353CC}">
              <c16:uniqueId val="{00000024-8453-42E8-ACD6-F516074A3DF3}"/>
            </c:ext>
          </c:extLst>
        </c:ser>
        <c:ser>
          <c:idx val="37"/>
          <c:order val="37"/>
          <c:spPr>
            <a:ln w="28575" cap="rnd">
              <a:noFill/>
              <a:round/>
            </a:ln>
            <a:effectLst/>
          </c:spPr>
          <c:marker>
            <c:symbol val="circle"/>
            <c:size val="5"/>
            <c:spPr>
              <a:solidFill>
                <a:schemeClr val="accent3">
                  <a:tint val="50000"/>
                </a:schemeClr>
              </a:solidFill>
              <a:ln w="9525">
                <a:solidFill>
                  <a:schemeClr val="accent3">
                    <a:tint val="50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data'!$C$43:$I$43</c:f>
              <c:numCache>
                <c:formatCode>0.0000</c:formatCode>
                <c:ptCount val="7"/>
                <c:pt idx="0">
                  <c:v>-8.4063194173221722E-3</c:v>
                </c:pt>
                <c:pt idx="1">
                  <c:v>4.1982039713599484E-3</c:v>
                </c:pt>
                <c:pt idx="2">
                  <c:v>-2.147258431337562E-3</c:v>
                </c:pt>
                <c:pt idx="3">
                  <c:v>-5.5115073379674584E-4</c:v>
                </c:pt>
                <c:pt idx="4">
                  <c:v>-1.4287257804621589E-3</c:v>
                </c:pt>
                <c:pt idx="5">
                  <c:v>-4.4122293168513682E-4</c:v>
                </c:pt>
                <c:pt idx="6">
                  <c:v>-8.7764733232438275E-3</c:v>
                </c:pt>
              </c:numCache>
            </c:numRef>
          </c:val>
          <c:smooth val="0"/>
          <c:extLst>
            <c:ext xmlns:c16="http://schemas.microsoft.com/office/drawing/2014/chart" uri="{C3380CC4-5D6E-409C-BE32-E72D297353CC}">
              <c16:uniqueId val="{00000025-8453-42E8-ACD6-F516074A3DF3}"/>
            </c:ext>
          </c:extLst>
        </c:ser>
        <c:ser>
          <c:idx val="38"/>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data'!$C$44:$I$44</c:f>
              <c:numCache>
                <c:formatCode>0.0000</c:formatCode>
                <c:ptCount val="7"/>
                <c:pt idx="0">
                  <c:v>-7.6626697117565534E-3</c:v>
                </c:pt>
                <c:pt idx="1">
                  <c:v>5.123063481836887E-3</c:v>
                </c:pt>
                <c:pt idx="2">
                  <c:v>-1.1556502804377367E-3</c:v>
                </c:pt>
                <c:pt idx="3">
                  <c:v>-6.8945861438107769E-4</c:v>
                </c:pt>
                <c:pt idx="4">
                  <c:v>-4.5779509339416435E-3</c:v>
                </c:pt>
                <c:pt idx="5">
                  <c:v>-1.7752041559351284E-3</c:v>
                </c:pt>
                <c:pt idx="6">
                  <c:v>-1.0737870214615253E-2</c:v>
                </c:pt>
              </c:numCache>
            </c:numRef>
          </c:val>
          <c:smooth val="0"/>
          <c:extLst>
            <c:ext xmlns:c16="http://schemas.microsoft.com/office/drawing/2014/chart" uri="{C3380CC4-5D6E-409C-BE32-E72D297353CC}">
              <c16:uniqueId val="{00000026-8453-42E8-ACD6-F516074A3DF3}"/>
            </c:ext>
          </c:extLst>
        </c:ser>
        <c:ser>
          <c:idx val="39"/>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data'!$C$45:$I$45</c:f>
              <c:numCache>
                <c:formatCode>0.0000</c:formatCode>
                <c:ptCount val="7"/>
                <c:pt idx="0">
                  <c:v>-1.3451939368027688E-3</c:v>
                </c:pt>
                <c:pt idx="1">
                  <c:v>1.1974688007780898E-3</c:v>
                </c:pt>
                <c:pt idx="2">
                  <c:v>-8.6388490266409157E-4</c:v>
                </c:pt>
                <c:pt idx="3">
                  <c:v>-8.3202847395713597E-4</c:v>
                </c:pt>
                <c:pt idx="4">
                  <c:v>-3.2389642430201704E-3</c:v>
                </c:pt>
                <c:pt idx="5">
                  <c:v>-1.9364689311274219E-3</c:v>
                </c:pt>
                <c:pt idx="6">
                  <c:v>-7.0190716867934988E-3</c:v>
                </c:pt>
              </c:numCache>
            </c:numRef>
          </c:val>
          <c:smooth val="0"/>
          <c:extLst>
            <c:ext xmlns:c16="http://schemas.microsoft.com/office/drawing/2014/chart" uri="{C3380CC4-5D6E-409C-BE32-E72D297353CC}">
              <c16:uniqueId val="{00000027-8453-42E8-ACD6-F516074A3DF3}"/>
            </c:ext>
          </c:extLst>
        </c:ser>
        <c:ser>
          <c:idx val="40"/>
          <c:order val="40"/>
          <c:spPr>
            <a:ln w="25400" cap="rnd">
              <a:noFill/>
              <a:round/>
            </a:ln>
            <a:effectLst/>
          </c:spPr>
          <c:marker>
            <c:symbol val="circle"/>
            <c:size val="5"/>
            <c:spPr>
              <a:solidFill>
                <a:schemeClr val="accent3">
                  <a:tint val="40000"/>
                </a:schemeClr>
              </a:solidFill>
              <a:ln w="9525">
                <a:solidFill>
                  <a:schemeClr val="accent3">
                    <a:tint val="40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data'!$C$46:$I$46</c:f>
              <c:numCache>
                <c:formatCode>0.0000</c:formatCode>
                <c:ptCount val="7"/>
                <c:pt idx="0">
                  <c:v>-4.8032613703492544E-3</c:v>
                </c:pt>
                <c:pt idx="1">
                  <c:v>2.4656043434270192E-3</c:v>
                </c:pt>
                <c:pt idx="2">
                  <c:v>1.8097643835068844E-3</c:v>
                </c:pt>
                <c:pt idx="3">
                  <c:v>-2.1026109050881203E-4</c:v>
                </c:pt>
                <c:pt idx="4">
                  <c:v>1.6971887469208191E-4</c:v>
                </c:pt>
                <c:pt idx="5">
                  <c:v>-3.0993217725594491E-6</c:v>
                </c:pt>
                <c:pt idx="6">
                  <c:v>-5.7153418100464037E-4</c:v>
                </c:pt>
              </c:numCache>
            </c:numRef>
          </c:val>
          <c:smooth val="0"/>
          <c:extLst>
            <c:ext xmlns:c16="http://schemas.microsoft.com/office/drawing/2014/chart" uri="{C3380CC4-5D6E-409C-BE32-E72D297353CC}">
              <c16:uniqueId val="{00000028-8453-42E8-ACD6-F516074A3DF3}"/>
            </c:ext>
          </c:extLst>
        </c:ser>
        <c:ser>
          <c:idx val="41"/>
          <c:order val="41"/>
          <c:spPr>
            <a:ln w="25400" cap="rnd">
              <a:noFill/>
              <a:round/>
            </a:ln>
            <a:effectLst/>
          </c:spPr>
          <c:marker>
            <c:symbol val="circle"/>
            <c:size val="5"/>
            <c:spPr>
              <a:solidFill>
                <a:schemeClr val="accent3">
                  <a:tint val="37000"/>
                </a:schemeClr>
              </a:solidFill>
              <a:ln w="9525">
                <a:solidFill>
                  <a:schemeClr val="accent3">
                    <a:tint val="37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data'!$C$47:$I$47</c:f>
              <c:numCache>
                <c:formatCode>0.0000</c:formatCode>
                <c:ptCount val="7"/>
                <c:pt idx="0">
                  <c:v>-4.8583533310790905E-3</c:v>
                </c:pt>
                <c:pt idx="1">
                  <c:v>3.5910747864702497E-3</c:v>
                </c:pt>
                <c:pt idx="2">
                  <c:v>-2.9948284691325711E-3</c:v>
                </c:pt>
                <c:pt idx="3">
                  <c:v>-6.691510910856735E-4</c:v>
                </c:pt>
                <c:pt idx="4">
                  <c:v>-1.4726718599780142E-3</c:v>
                </c:pt>
                <c:pt idx="5">
                  <c:v>-1.5312657808606023E-3</c:v>
                </c:pt>
                <c:pt idx="6">
                  <c:v>-7.9351957456657018E-3</c:v>
                </c:pt>
              </c:numCache>
            </c:numRef>
          </c:val>
          <c:smooth val="0"/>
          <c:extLst>
            <c:ext xmlns:c16="http://schemas.microsoft.com/office/drawing/2014/chart" uri="{C3380CC4-5D6E-409C-BE32-E72D297353CC}">
              <c16:uniqueId val="{00000029-8453-42E8-ACD6-F516074A3DF3}"/>
            </c:ext>
          </c:extLst>
        </c:ser>
        <c:ser>
          <c:idx val="42"/>
          <c:order val="42"/>
          <c:spPr>
            <a:ln w="25400" cap="rnd">
              <a:noFill/>
              <a:round/>
            </a:ln>
            <a:effectLst/>
          </c:spPr>
          <c:marker>
            <c:symbol val="circle"/>
            <c:size val="11"/>
            <c:spPr>
              <a:solidFill>
                <a:schemeClr val="tx1"/>
              </a:solidFill>
              <a:ln w="9525">
                <a:solidFill>
                  <a:schemeClr val="accent3">
                    <a:tint val="34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data'!$C$50:$I$50</c:f>
              <c:numCache>
                <c:formatCode>0.0000</c:formatCode>
                <c:ptCount val="7"/>
                <c:pt idx="0">
                  <c:v>-2.5462302006356019E-3</c:v>
                </c:pt>
                <c:pt idx="1">
                  <c:v>3.4951186241949372E-3</c:v>
                </c:pt>
                <c:pt idx="2">
                  <c:v>-3.6391037698837447E-3</c:v>
                </c:pt>
                <c:pt idx="3">
                  <c:v>-7.7490475875863218E-4</c:v>
                </c:pt>
                <c:pt idx="4">
                  <c:v>-1.490391068899255E-3</c:v>
                </c:pt>
                <c:pt idx="5">
                  <c:v>7.7435274742954086E-4</c:v>
                </c:pt>
                <c:pt idx="6">
                  <c:v>-4.1811584265527557E-3</c:v>
                </c:pt>
              </c:numCache>
            </c:numRef>
          </c:val>
          <c:smooth val="0"/>
          <c:extLst>
            <c:ext xmlns:c16="http://schemas.microsoft.com/office/drawing/2014/chart" uri="{C3380CC4-5D6E-409C-BE32-E72D297353CC}">
              <c16:uniqueId val="{0000002A-8453-42E8-ACD6-F516074A3DF3}"/>
            </c:ext>
          </c:extLst>
        </c:ser>
        <c:dLbls>
          <c:showLegendKey val="0"/>
          <c:showVal val="0"/>
          <c:showCatName val="0"/>
          <c:showSerName val="0"/>
          <c:showPercent val="0"/>
          <c:showBubbleSize val="0"/>
        </c:dLbls>
        <c:marker val="1"/>
        <c:smooth val="0"/>
        <c:axId val="837165952"/>
        <c:axId val="837161360"/>
      </c:lineChart>
      <c:catAx>
        <c:axId val="83716595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endParaRPr lang="en-US"/>
          </a:p>
        </c:txPr>
        <c:crossAx val="837161360"/>
        <c:crosses val="autoZero"/>
        <c:auto val="1"/>
        <c:lblAlgn val="ctr"/>
        <c:lblOffset val="100"/>
        <c:noMultiLvlLbl val="0"/>
      </c:catAx>
      <c:valAx>
        <c:axId val="8371613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crossAx val="83716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rgbClr val="548235"/>
                </a:solidFill>
                <a:latin typeface="Arial" panose="020B0604020202020204" pitchFamily="34" charset="0"/>
                <a:ea typeface="+mn-ea"/>
                <a:cs typeface="Arial" panose="020B0604020202020204" pitchFamily="34" charset="0"/>
              </a:defRPr>
            </a:pPr>
            <a:r>
              <a:rPr lang="en-GB" sz="1400">
                <a:solidFill>
                  <a:srgbClr val="548235"/>
                </a:solidFill>
              </a:rPr>
              <a:t>Change in % DfT</a:t>
            </a:r>
          </a:p>
        </c:rich>
      </c:tx>
      <c:layout>
        <c:manualLayout>
          <c:xMode val="edge"/>
          <c:yMode val="edge"/>
          <c:x val="0.33099524951154646"/>
          <c:y val="4.771453352541704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548235"/>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726802172984191E-2"/>
          <c:y val="0.11533691391998439"/>
          <c:w val="0.89932281912462175"/>
          <c:h val="0.77163413891450638"/>
        </c:manualLayout>
      </c:layout>
      <c:lineChart>
        <c:grouping val="standard"/>
        <c:varyColors val="0"/>
        <c:ser>
          <c:idx val="0"/>
          <c:order val="0"/>
          <c:spPr>
            <a:ln w="28575" cap="rnd">
              <a:noFill/>
              <a:round/>
            </a:ln>
            <a:effectLst/>
          </c:spPr>
          <c:marker>
            <c:symbol val="circle"/>
            <c:size val="5"/>
            <c:spPr>
              <a:solidFill>
                <a:schemeClr val="accent3">
                  <a:shade val="33000"/>
                </a:schemeClr>
              </a:solidFill>
              <a:ln w="9525">
                <a:solidFill>
                  <a:schemeClr val="accent3">
                    <a:shade val="3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data'!$C$57:$N$57</c:f>
              <c:numCache>
                <c:formatCode>#,##0.000%\ ;[Red]\-#,##0.000%\ ;\-\ </c:formatCode>
                <c:ptCount val="12"/>
                <c:pt idx="0">
                  <c:v>1.7798862915805458E-3</c:v>
                </c:pt>
                <c:pt idx="1">
                  <c:v>7.4944529069087551E-5</c:v>
                </c:pt>
                <c:pt idx="2">
                  <c:v>1.985647948594238E-3</c:v>
                </c:pt>
                <c:pt idx="3">
                  <c:v>-2.2515245547229945E-3</c:v>
                </c:pt>
                <c:pt idx="4">
                  <c:v>1.5360458649928965E-3</c:v>
                </c:pt>
                <c:pt idx="5">
                  <c:v>-2.6496855868440861E-4</c:v>
                </c:pt>
                <c:pt idx="6">
                  <c:v>-2.5128886489245161E-3</c:v>
                </c:pt>
                <c:pt idx="7">
                  <c:v>-4.4913951359448756E-3</c:v>
                </c:pt>
                <c:pt idx="8">
                  <c:v>-6.2026641231005541E-5</c:v>
                </c:pt>
                <c:pt idx="9">
                  <c:v>2.5131260460120597E-3</c:v>
                </c:pt>
                <c:pt idx="10">
                  <c:v>1.9056553629217543E-3</c:v>
                </c:pt>
                <c:pt idx="11">
                  <c:v>2.1250250366278145E-4</c:v>
                </c:pt>
              </c:numCache>
            </c:numRef>
          </c:val>
          <c:smooth val="0"/>
          <c:extLst>
            <c:ext xmlns:c16="http://schemas.microsoft.com/office/drawing/2014/chart" uri="{C3380CC4-5D6E-409C-BE32-E72D297353CC}">
              <c16:uniqueId val="{00000000-8EE3-4DFA-9A44-DED40329F64A}"/>
            </c:ext>
          </c:extLst>
        </c:ser>
        <c:ser>
          <c:idx val="1"/>
          <c:order val="1"/>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data'!$C$58:$N$58</c:f>
              <c:numCache>
                <c:formatCode>#,##0.000%\ ;[Red]\-#,##0.000%\ ;\-\ </c:formatCode>
                <c:ptCount val="12"/>
                <c:pt idx="0">
                  <c:v>1.828039682761462E-3</c:v>
                </c:pt>
                <c:pt idx="1">
                  <c:v>3.1189630056749351E-4</c:v>
                </c:pt>
                <c:pt idx="2">
                  <c:v>3.2533555113916091E-3</c:v>
                </c:pt>
                <c:pt idx="3">
                  <c:v>-1.1791949355426379E-3</c:v>
                </c:pt>
                <c:pt idx="4">
                  <c:v>-1.4185342362074138E-3</c:v>
                </c:pt>
                <c:pt idx="5">
                  <c:v>-1.0920909261340483E-3</c:v>
                </c:pt>
                <c:pt idx="6">
                  <c:v>-4.4749322400949865E-4</c:v>
                </c:pt>
                <c:pt idx="7">
                  <c:v>4.7808966946827347E-4</c:v>
                </c:pt>
                <c:pt idx="8">
                  <c:v>-4.4164131933932538E-4</c:v>
                </c:pt>
                <c:pt idx="9">
                  <c:v>1.1327068283013553E-3</c:v>
                </c:pt>
                <c:pt idx="10">
                  <c:v>5.8629942431820403E-4</c:v>
                </c:pt>
                <c:pt idx="11">
                  <c:v>3.0114327755754733E-3</c:v>
                </c:pt>
              </c:numCache>
            </c:numRef>
          </c:val>
          <c:smooth val="0"/>
          <c:extLst>
            <c:ext xmlns:c16="http://schemas.microsoft.com/office/drawing/2014/chart" uri="{C3380CC4-5D6E-409C-BE32-E72D297353CC}">
              <c16:uniqueId val="{00000001-8EE3-4DFA-9A44-DED40329F64A}"/>
            </c:ext>
          </c:extLst>
        </c:ser>
        <c:ser>
          <c:idx val="2"/>
          <c:order val="2"/>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data'!$C$59:$N$59</c:f>
              <c:numCache>
                <c:formatCode>#,##0.000%\ ;[Red]\-#,##0.000%\ ;\-\ </c:formatCode>
                <c:ptCount val="12"/>
                <c:pt idx="0">
                  <c:v>1.819023233749606E-3</c:v>
                </c:pt>
                <c:pt idx="1">
                  <c:v>7.1066673879682796E-5</c:v>
                </c:pt>
                <c:pt idx="2">
                  <c:v>1.0102228649042644E-3</c:v>
                </c:pt>
                <c:pt idx="3">
                  <c:v>-8.3411500032593011E-4</c:v>
                </c:pt>
                <c:pt idx="4">
                  <c:v>-1.3080640805744892E-3</c:v>
                </c:pt>
                <c:pt idx="5">
                  <c:v>4.262655638023416E-3</c:v>
                </c:pt>
                <c:pt idx="6">
                  <c:v>1.1066933215051478E-3</c:v>
                </c:pt>
                <c:pt idx="7">
                  <c:v>-1.179988843924118E-3</c:v>
                </c:pt>
                <c:pt idx="8">
                  <c:v>-2.0603798260099282E-4</c:v>
                </c:pt>
                <c:pt idx="9">
                  <c:v>-2.0277151012859651E-3</c:v>
                </c:pt>
                <c:pt idx="10">
                  <c:v>-1.4461466079851437E-3</c:v>
                </c:pt>
                <c:pt idx="11">
                  <c:v>1.2675941153654779E-3</c:v>
                </c:pt>
              </c:numCache>
            </c:numRef>
          </c:val>
          <c:smooth val="0"/>
          <c:extLst>
            <c:ext xmlns:c16="http://schemas.microsoft.com/office/drawing/2014/chart" uri="{C3380CC4-5D6E-409C-BE32-E72D297353CC}">
              <c16:uniqueId val="{00000002-8EE3-4DFA-9A44-DED40329F64A}"/>
            </c:ext>
          </c:extLst>
        </c:ser>
        <c:ser>
          <c:idx val="3"/>
          <c:order val="3"/>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data'!$C$60:$N$60</c:f>
              <c:numCache>
                <c:formatCode>#,##0.000%\ ;[Red]\-#,##0.000%\ ;\-\ </c:formatCode>
                <c:ptCount val="12"/>
                <c:pt idx="0">
                  <c:v>1.7794607491992132E-3</c:v>
                </c:pt>
                <c:pt idx="1">
                  <c:v>4.9954100484006503E-4</c:v>
                </c:pt>
                <c:pt idx="2">
                  <c:v>2.061099576718739E-3</c:v>
                </c:pt>
                <c:pt idx="3">
                  <c:v>-8.4187621448239547E-4</c:v>
                </c:pt>
                <c:pt idx="4">
                  <c:v>9.1636839970021811E-4</c:v>
                </c:pt>
                <c:pt idx="5">
                  <c:v>7.8650675123603797E-4</c:v>
                </c:pt>
                <c:pt idx="6">
                  <c:v>6.8939429683689823E-4</c:v>
                </c:pt>
                <c:pt idx="7">
                  <c:v>-1.413751073634284E-3</c:v>
                </c:pt>
                <c:pt idx="8">
                  <c:v>-5.5225643794232226E-4</c:v>
                </c:pt>
                <c:pt idx="9">
                  <c:v>2.8149212372619026E-4</c:v>
                </c:pt>
                <c:pt idx="10">
                  <c:v>-3.5666954676769613E-3</c:v>
                </c:pt>
                <c:pt idx="11">
                  <c:v>6.3928370852139871E-4</c:v>
                </c:pt>
              </c:numCache>
            </c:numRef>
          </c:val>
          <c:smooth val="0"/>
          <c:extLst>
            <c:ext xmlns:c16="http://schemas.microsoft.com/office/drawing/2014/chart" uri="{C3380CC4-5D6E-409C-BE32-E72D297353CC}">
              <c16:uniqueId val="{00000003-8EE3-4DFA-9A44-DED40329F64A}"/>
            </c:ext>
          </c:extLst>
        </c:ser>
        <c:ser>
          <c:idx val="4"/>
          <c:order val="4"/>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data'!$C$61:$N$61</c:f>
              <c:numCache>
                <c:formatCode>#,##0.000%\ ;[Red]\-#,##0.000%\ ;\-\ </c:formatCode>
                <c:ptCount val="12"/>
                <c:pt idx="0">
                  <c:v>1.8573098272633981E-3</c:v>
                </c:pt>
                <c:pt idx="1">
                  <c:v>2.2723638041988181E-4</c:v>
                </c:pt>
                <c:pt idx="2">
                  <c:v>1.6085235238241236E-3</c:v>
                </c:pt>
                <c:pt idx="3">
                  <c:v>-1.3051310319807108E-3</c:v>
                </c:pt>
                <c:pt idx="4">
                  <c:v>-1.0195972025610622E-3</c:v>
                </c:pt>
                <c:pt idx="5">
                  <c:v>1.0416530702281879E-3</c:v>
                </c:pt>
                <c:pt idx="6">
                  <c:v>1.2290493568873906E-3</c:v>
                </c:pt>
                <c:pt idx="7">
                  <c:v>-1.1319855002593915E-3</c:v>
                </c:pt>
                <c:pt idx="8">
                  <c:v>-4.2475217536042109E-4</c:v>
                </c:pt>
                <c:pt idx="9">
                  <c:v>-1.5444275659026729E-3</c:v>
                </c:pt>
                <c:pt idx="10">
                  <c:v>-4.4667551366139868E-4</c:v>
                </c:pt>
                <c:pt idx="11">
                  <c:v>9.1203168897324716E-5</c:v>
                </c:pt>
              </c:numCache>
            </c:numRef>
          </c:val>
          <c:smooth val="0"/>
          <c:extLst>
            <c:ext xmlns:c16="http://schemas.microsoft.com/office/drawing/2014/chart" uri="{C3380CC4-5D6E-409C-BE32-E72D297353CC}">
              <c16:uniqueId val="{00000004-8EE3-4DFA-9A44-DED40329F64A}"/>
            </c:ext>
          </c:extLst>
        </c:ser>
        <c:ser>
          <c:idx val="5"/>
          <c:order val="5"/>
          <c:spPr>
            <a:ln w="28575" cap="rnd">
              <a:noFill/>
              <a:round/>
            </a:ln>
            <a:effectLst/>
          </c:spPr>
          <c:marker>
            <c:symbol val="circle"/>
            <c:size val="5"/>
            <c:spPr>
              <a:solidFill>
                <a:schemeClr val="accent3">
                  <a:shade val="49000"/>
                </a:schemeClr>
              </a:solidFill>
              <a:ln w="9525">
                <a:solidFill>
                  <a:schemeClr val="accent3">
                    <a:shade val="4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data'!$C$62:$N$62</c:f>
              <c:numCache>
                <c:formatCode>#,##0.000%\ ;[Red]\-#,##0.000%\ ;\-\ </c:formatCode>
                <c:ptCount val="12"/>
                <c:pt idx="0">
                  <c:v>1.7997670547191813E-3</c:v>
                </c:pt>
                <c:pt idx="1">
                  <c:v>8.3640916709892821E-4</c:v>
                </c:pt>
                <c:pt idx="2">
                  <c:v>2.7583139805826828E-3</c:v>
                </c:pt>
                <c:pt idx="3">
                  <c:v>-9.1856836865167324E-4</c:v>
                </c:pt>
                <c:pt idx="4">
                  <c:v>1.9363678957402541E-3</c:v>
                </c:pt>
                <c:pt idx="5">
                  <c:v>-1.9936968241371922E-3</c:v>
                </c:pt>
                <c:pt idx="6">
                  <c:v>1.6172166594790038E-3</c:v>
                </c:pt>
                <c:pt idx="7">
                  <c:v>-2.9969695237310745E-3</c:v>
                </c:pt>
                <c:pt idx="8">
                  <c:v>-9.5037284043808512E-4</c:v>
                </c:pt>
                <c:pt idx="9">
                  <c:v>6.7084000643147235E-5</c:v>
                </c:pt>
                <c:pt idx="10">
                  <c:v>9.3784956570530653E-5</c:v>
                </c:pt>
                <c:pt idx="11">
                  <c:v>2.2493361578757032E-3</c:v>
                </c:pt>
              </c:numCache>
            </c:numRef>
          </c:val>
          <c:smooth val="0"/>
          <c:extLst>
            <c:ext xmlns:c16="http://schemas.microsoft.com/office/drawing/2014/chart" uri="{C3380CC4-5D6E-409C-BE32-E72D297353CC}">
              <c16:uniqueId val="{00000005-8EE3-4DFA-9A44-DED40329F64A}"/>
            </c:ext>
          </c:extLst>
        </c:ser>
        <c:ser>
          <c:idx val="6"/>
          <c:order val="6"/>
          <c:spPr>
            <a:ln w="28575" cap="rnd">
              <a:noFill/>
              <a:round/>
            </a:ln>
            <a:effectLst/>
          </c:spPr>
          <c:marker>
            <c:symbol val="circle"/>
            <c:size val="5"/>
            <c:spPr>
              <a:solidFill>
                <a:schemeClr val="accent3">
                  <a:shade val="52000"/>
                </a:schemeClr>
              </a:solidFill>
              <a:ln w="9525">
                <a:solidFill>
                  <a:schemeClr val="accent3">
                    <a:shade val="5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data'!$C$63:$N$63</c:f>
              <c:numCache>
                <c:formatCode>#,##0.000%\ ;[Red]\-#,##0.000%\ ;\-\ </c:formatCode>
                <c:ptCount val="12"/>
                <c:pt idx="0">
                  <c:v>1.8599295853898301E-3</c:v>
                </c:pt>
                <c:pt idx="1">
                  <c:v>3.183202393248763E-4</c:v>
                </c:pt>
                <c:pt idx="2">
                  <c:v>4.0021976335038456E-3</c:v>
                </c:pt>
                <c:pt idx="3">
                  <c:v>-1.1929111689876759E-3</c:v>
                </c:pt>
                <c:pt idx="4">
                  <c:v>-3.4330323773379412E-4</c:v>
                </c:pt>
                <c:pt idx="5">
                  <c:v>-7.6203076699155048E-4</c:v>
                </c:pt>
                <c:pt idx="6">
                  <c:v>-1.6424468265752168E-4</c:v>
                </c:pt>
                <c:pt idx="7">
                  <c:v>3.4482974328908789E-4</c:v>
                </c:pt>
                <c:pt idx="8">
                  <c:v>-4.7189434849559397E-4</c:v>
                </c:pt>
                <c:pt idx="9">
                  <c:v>1.6405578375393581E-3</c:v>
                </c:pt>
                <c:pt idx="10">
                  <c:v>-1.4911211464818663E-4</c:v>
                </c:pt>
                <c:pt idx="11">
                  <c:v>5.0823387195326752E-3</c:v>
                </c:pt>
              </c:numCache>
            </c:numRef>
          </c:val>
          <c:smooth val="0"/>
          <c:extLst>
            <c:ext xmlns:c16="http://schemas.microsoft.com/office/drawing/2014/chart" uri="{C3380CC4-5D6E-409C-BE32-E72D297353CC}">
              <c16:uniqueId val="{00000006-8EE3-4DFA-9A44-DED40329F64A}"/>
            </c:ext>
          </c:extLst>
        </c:ser>
        <c:ser>
          <c:idx val="7"/>
          <c:order val="7"/>
          <c:spPr>
            <a:ln w="28575" cap="rnd">
              <a:noFill/>
              <a:round/>
            </a:ln>
            <a:effectLst/>
          </c:spPr>
          <c:marker>
            <c:symbol val="circle"/>
            <c:size val="5"/>
            <c:spPr>
              <a:solidFill>
                <a:schemeClr val="accent3">
                  <a:shade val="55000"/>
                </a:schemeClr>
              </a:solidFill>
              <a:ln w="9525">
                <a:solidFill>
                  <a:schemeClr val="accent3">
                    <a:shade val="5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data'!$C$64:$N$64</c:f>
              <c:numCache>
                <c:formatCode>#,##0.000%\ ;[Red]\-#,##0.000%\ ;\-\ </c:formatCode>
                <c:ptCount val="12"/>
                <c:pt idx="0">
                  <c:v>1.7153511338328098E-3</c:v>
                </c:pt>
                <c:pt idx="1">
                  <c:v>3.8720526173308123E-4</c:v>
                </c:pt>
                <c:pt idx="2">
                  <c:v>-7.2696068068556219E-3</c:v>
                </c:pt>
                <c:pt idx="3">
                  <c:v>-7.7377572138059847E-4</c:v>
                </c:pt>
                <c:pt idx="4">
                  <c:v>-1.1391357999528839E-2</c:v>
                </c:pt>
                <c:pt idx="5">
                  <c:v>7.2160926032623918E-3</c:v>
                </c:pt>
                <c:pt idx="6">
                  <c:v>2.1160105122108863E-3</c:v>
                </c:pt>
                <c:pt idx="7">
                  <c:v>-1.1295218458066136E-3</c:v>
                </c:pt>
                <c:pt idx="8">
                  <c:v>-4.3870383114930078E-4</c:v>
                </c:pt>
                <c:pt idx="9">
                  <c:v>-4.9356121853284529E-3</c:v>
                </c:pt>
                <c:pt idx="10">
                  <c:v>-1.8333531709621154E-3</c:v>
                </c:pt>
                <c:pt idx="11">
                  <c:v>-1.6337272049972373E-2</c:v>
                </c:pt>
              </c:numCache>
            </c:numRef>
          </c:val>
          <c:smooth val="0"/>
          <c:extLst>
            <c:ext xmlns:c16="http://schemas.microsoft.com/office/drawing/2014/chart" uri="{C3380CC4-5D6E-409C-BE32-E72D297353CC}">
              <c16:uniqueId val="{00000007-8EE3-4DFA-9A44-DED40329F64A}"/>
            </c:ext>
          </c:extLst>
        </c:ser>
        <c:ser>
          <c:idx val="8"/>
          <c:order val="8"/>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data'!$C$65:$N$65</c:f>
              <c:numCache>
                <c:formatCode>#,##0.000%\ ;[Red]\-#,##0.000%\ ;\-\ </c:formatCode>
                <c:ptCount val="12"/>
                <c:pt idx="0">
                  <c:v>1.7747897345317121E-3</c:v>
                </c:pt>
                <c:pt idx="1">
                  <c:v>4.1720140854106802E-4</c:v>
                </c:pt>
                <c:pt idx="2">
                  <c:v>4.0886708299185948E-3</c:v>
                </c:pt>
                <c:pt idx="3">
                  <c:v>-5.2797486922027126E-3</c:v>
                </c:pt>
                <c:pt idx="4">
                  <c:v>1.5019223173873275E-2</c:v>
                </c:pt>
                <c:pt idx="5">
                  <c:v>-6.3445809624613769E-3</c:v>
                </c:pt>
                <c:pt idx="6">
                  <c:v>2.3378361405956838E-3</c:v>
                </c:pt>
                <c:pt idx="7">
                  <c:v>5.8542483529788747E-4</c:v>
                </c:pt>
                <c:pt idx="8">
                  <c:v>-5.0959065185285368E-4</c:v>
                </c:pt>
                <c:pt idx="9">
                  <c:v>-1.5835111287494374E-3</c:v>
                </c:pt>
                <c:pt idx="10">
                  <c:v>-3.5653945629392503E-3</c:v>
                </c:pt>
                <c:pt idx="11">
                  <c:v>6.9403201245525903E-3</c:v>
                </c:pt>
              </c:numCache>
            </c:numRef>
          </c:val>
          <c:smooth val="0"/>
          <c:extLst>
            <c:ext xmlns:c16="http://schemas.microsoft.com/office/drawing/2014/chart" uri="{C3380CC4-5D6E-409C-BE32-E72D297353CC}">
              <c16:uniqueId val="{00000008-8EE3-4DFA-9A44-DED40329F64A}"/>
            </c:ext>
          </c:extLst>
        </c:ser>
        <c:ser>
          <c:idx val="9"/>
          <c:order val="9"/>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data'!$C$66:$N$66</c:f>
              <c:numCache>
                <c:formatCode>#,##0.000%\ ;[Red]\-#,##0.000%\ ;\-\ </c:formatCode>
                <c:ptCount val="12"/>
                <c:pt idx="0">
                  <c:v>1.778851427561845E-3</c:v>
                </c:pt>
                <c:pt idx="1">
                  <c:v>1.3821092741661545E-4</c:v>
                </c:pt>
                <c:pt idx="2">
                  <c:v>1.7325550741635887E-3</c:v>
                </c:pt>
                <c:pt idx="3">
                  <c:v>-1.3702063390548247E-3</c:v>
                </c:pt>
                <c:pt idx="4">
                  <c:v>7.2962377999630235E-4</c:v>
                </c:pt>
                <c:pt idx="5">
                  <c:v>2.6543970264725214E-3</c:v>
                </c:pt>
                <c:pt idx="6">
                  <c:v>-3.7586115573295942E-4</c:v>
                </c:pt>
                <c:pt idx="7">
                  <c:v>-6.4395484223445099E-3</c:v>
                </c:pt>
                <c:pt idx="8">
                  <c:v>-2.0781963597782394E-4</c:v>
                </c:pt>
                <c:pt idx="9">
                  <c:v>-9.9516779132247102E-4</c:v>
                </c:pt>
                <c:pt idx="10">
                  <c:v>-2.2892478654068515E-3</c:v>
                </c:pt>
                <c:pt idx="11">
                  <c:v>-4.6442129742285676E-3</c:v>
                </c:pt>
              </c:numCache>
            </c:numRef>
          </c:val>
          <c:smooth val="0"/>
          <c:extLst>
            <c:ext xmlns:c16="http://schemas.microsoft.com/office/drawing/2014/chart" uri="{C3380CC4-5D6E-409C-BE32-E72D297353CC}">
              <c16:uniqueId val="{00000009-8EE3-4DFA-9A44-DED40329F64A}"/>
            </c:ext>
          </c:extLst>
        </c:ser>
        <c:ser>
          <c:idx val="10"/>
          <c:order val="10"/>
          <c:spPr>
            <a:ln w="28575" cap="rnd">
              <a:noFill/>
              <a:round/>
            </a:ln>
            <a:effectLst/>
          </c:spPr>
          <c:marker>
            <c:symbol val="circle"/>
            <c:size val="5"/>
            <c:spPr>
              <a:solidFill>
                <a:schemeClr val="accent3">
                  <a:shade val="65000"/>
                </a:schemeClr>
              </a:solidFill>
              <a:ln w="9525">
                <a:solidFill>
                  <a:schemeClr val="accent3">
                    <a:shade val="6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data'!$C$67:$N$67</c:f>
              <c:numCache>
                <c:formatCode>#,##0.000%\ ;[Red]\-#,##0.000%\ ;\-\ </c:formatCode>
                <c:ptCount val="12"/>
                <c:pt idx="0">
                  <c:v>1.8466044214444644E-3</c:v>
                </c:pt>
                <c:pt idx="1">
                  <c:v>-1.562079143011541E-4</c:v>
                </c:pt>
                <c:pt idx="2">
                  <c:v>-1.0262982371549656E-2</c:v>
                </c:pt>
                <c:pt idx="3">
                  <c:v>-5.1107360080351327E-3</c:v>
                </c:pt>
                <c:pt idx="4">
                  <c:v>6.4654857812729283E-4</c:v>
                </c:pt>
                <c:pt idx="5">
                  <c:v>3.0548286472489306E-3</c:v>
                </c:pt>
                <c:pt idx="6">
                  <c:v>-4.5111272509856803E-4</c:v>
                </c:pt>
                <c:pt idx="7">
                  <c:v>-3.1806560328253575E-3</c:v>
                </c:pt>
                <c:pt idx="8">
                  <c:v>3.3989701529346661E-5</c:v>
                </c:pt>
                <c:pt idx="9">
                  <c:v>-5.364920525166017E-4</c:v>
                </c:pt>
                <c:pt idx="10">
                  <c:v>-2.1424764637512084E-4</c:v>
                </c:pt>
                <c:pt idx="11">
                  <c:v>-1.4330463402351556E-2</c:v>
                </c:pt>
              </c:numCache>
            </c:numRef>
          </c:val>
          <c:smooth val="0"/>
          <c:extLst>
            <c:ext xmlns:c16="http://schemas.microsoft.com/office/drawing/2014/chart" uri="{C3380CC4-5D6E-409C-BE32-E72D297353CC}">
              <c16:uniqueId val="{0000000A-8EE3-4DFA-9A44-DED40329F64A}"/>
            </c:ext>
          </c:extLst>
        </c:ser>
        <c:ser>
          <c:idx val="11"/>
          <c:order val="11"/>
          <c:spPr>
            <a:ln w="28575" cap="rnd">
              <a:noFill/>
              <a:round/>
            </a:ln>
            <a:effectLst/>
          </c:spPr>
          <c:marker>
            <c:symbol val="circle"/>
            <c:size val="5"/>
            <c:spPr>
              <a:solidFill>
                <a:schemeClr val="accent3">
                  <a:shade val="68000"/>
                </a:schemeClr>
              </a:solidFill>
              <a:ln w="9525">
                <a:solidFill>
                  <a:schemeClr val="accent3">
                    <a:shade val="6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data'!$C$68:$N$68</c:f>
              <c:numCache>
                <c:formatCode>#,##0.000%\ ;[Red]\-#,##0.000%\ ;\-\ </c:formatCode>
                <c:ptCount val="12"/>
                <c:pt idx="0">
                  <c:v>1.829840948357031E-3</c:v>
                </c:pt>
                <c:pt idx="1">
                  <c:v>-4.4102062313089441E-4</c:v>
                </c:pt>
                <c:pt idx="2">
                  <c:v>-6.1539287597442982E-3</c:v>
                </c:pt>
                <c:pt idx="3">
                  <c:v>2.4420341557571668E-3</c:v>
                </c:pt>
                <c:pt idx="4">
                  <c:v>-3.7238406097861443E-4</c:v>
                </c:pt>
                <c:pt idx="5">
                  <c:v>4.9770110074247587E-3</c:v>
                </c:pt>
                <c:pt idx="6">
                  <c:v>-2.7637159486644247E-3</c:v>
                </c:pt>
                <c:pt idx="7">
                  <c:v>-5.2293425418570294E-5</c:v>
                </c:pt>
                <c:pt idx="8">
                  <c:v>3.3182381052654364E-4</c:v>
                </c:pt>
                <c:pt idx="9">
                  <c:v>-4.4394357812471696E-4</c:v>
                </c:pt>
                <c:pt idx="10">
                  <c:v>-7.0154749345174849E-4</c:v>
                </c:pt>
                <c:pt idx="11">
                  <c:v>-1.3481239674477674E-3</c:v>
                </c:pt>
              </c:numCache>
            </c:numRef>
          </c:val>
          <c:smooth val="0"/>
          <c:extLst>
            <c:ext xmlns:c16="http://schemas.microsoft.com/office/drawing/2014/chart" uri="{C3380CC4-5D6E-409C-BE32-E72D297353CC}">
              <c16:uniqueId val="{0000000B-8EE3-4DFA-9A44-DED40329F64A}"/>
            </c:ext>
          </c:extLst>
        </c:ser>
        <c:ser>
          <c:idx val="12"/>
          <c:order val="12"/>
          <c:spPr>
            <a:ln w="28575" cap="rnd">
              <a:noFill/>
              <a:round/>
            </a:ln>
            <a:effectLst/>
          </c:spPr>
          <c:marker>
            <c:symbol val="circle"/>
            <c:size val="5"/>
            <c:spPr>
              <a:solidFill>
                <a:schemeClr val="accent3">
                  <a:shade val="71000"/>
                </a:schemeClr>
              </a:solidFill>
              <a:ln w="9525">
                <a:solidFill>
                  <a:schemeClr val="accent3">
                    <a:shade val="7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data'!$C$69:$N$69</c:f>
              <c:numCache>
                <c:formatCode>#,##0.000%\ ;[Red]\-#,##0.000%\ ;\-\ </c:formatCode>
                <c:ptCount val="12"/>
                <c:pt idx="0">
                  <c:v>1.7849202702726608E-3</c:v>
                </c:pt>
                <c:pt idx="1">
                  <c:v>1.1572253394209753E-5</c:v>
                </c:pt>
                <c:pt idx="2">
                  <c:v>-2.326703438394917E-3</c:v>
                </c:pt>
                <c:pt idx="3">
                  <c:v>-1.5263304634094421E-3</c:v>
                </c:pt>
                <c:pt idx="4">
                  <c:v>4.3995120130269072E-4</c:v>
                </c:pt>
                <c:pt idx="5">
                  <c:v>4.3476319368784822E-4</c:v>
                </c:pt>
                <c:pt idx="6">
                  <c:v>-4.0897832426045611E-4</c:v>
                </c:pt>
                <c:pt idx="7">
                  <c:v>-1.9156255230359243E-3</c:v>
                </c:pt>
                <c:pt idx="8">
                  <c:v>-1.2353685823440763E-4</c:v>
                </c:pt>
                <c:pt idx="9">
                  <c:v>-3.650624427932847E-3</c:v>
                </c:pt>
                <c:pt idx="10">
                  <c:v>2.5441511437729325E-4</c:v>
                </c:pt>
                <c:pt idx="11">
                  <c:v>-7.0261770022332914E-3</c:v>
                </c:pt>
              </c:numCache>
            </c:numRef>
          </c:val>
          <c:smooth val="0"/>
          <c:extLst>
            <c:ext xmlns:c16="http://schemas.microsoft.com/office/drawing/2014/chart" uri="{C3380CC4-5D6E-409C-BE32-E72D297353CC}">
              <c16:uniqueId val="{0000000C-8EE3-4DFA-9A44-DED40329F64A}"/>
            </c:ext>
          </c:extLst>
        </c:ser>
        <c:ser>
          <c:idx val="13"/>
          <c:order val="13"/>
          <c:spPr>
            <a:ln w="28575" cap="rnd">
              <a:noFill/>
              <a:round/>
            </a:ln>
            <a:effectLst/>
          </c:spPr>
          <c:marker>
            <c:symbol val="circle"/>
            <c:size val="5"/>
            <c:spPr>
              <a:solidFill>
                <a:schemeClr val="accent3">
                  <a:shade val="74000"/>
                </a:schemeClr>
              </a:solidFill>
              <a:ln w="9525">
                <a:solidFill>
                  <a:schemeClr val="accent3">
                    <a:shade val="7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data'!$C$70:$N$70</c:f>
              <c:numCache>
                <c:formatCode>#,##0.000%\ ;[Red]\-#,##0.000%\ ;\-\ </c:formatCode>
                <c:ptCount val="12"/>
                <c:pt idx="0">
                  <c:v>1.8281950653704637E-3</c:v>
                </c:pt>
                <c:pt idx="1">
                  <c:v>-1.640646338125773E-4</c:v>
                </c:pt>
                <c:pt idx="2">
                  <c:v>1.289739852154792E-2</c:v>
                </c:pt>
                <c:pt idx="3">
                  <c:v>-3.046312213781377E-3</c:v>
                </c:pt>
                <c:pt idx="4">
                  <c:v>1.4146295807520026E-3</c:v>
                </c:pt>
                <c:pt idx="5">
                  <c:v>2.8960595928426702E-3</c:v>
                </c:pt>
                <c:pt idx="6">
                  <c:v>-4.9235338972857257E-3</c:v>
                </c:pt>
                <c:pt idx="7">
                  <c:v>2.1366100426489787E-3</c:v>
                </c:pt>
                <c:pt idx="8">
                  <c:v>1.4039804420451496E-4</c:v>
                </c:pt>
                <c:pt idx="9">
                  <c:v>3.7571363658159829E-3</c:v>
                </c:pt>
                <c:pt idx="10">
                  <c:v>3.4708975321406932E-4</c:v>
                </c:pt>
                <c:pt idx="11">
                  <c:v>1.7283606221516923E-2</c:v>
                </c:pt>
              </c:numCache>
            </c:numRef>
          </c:val>
          <c:smooth val="0"/>
          <c:extLst>
            <c:ext xmlns:c16="http://schemas.microsoft.com/office/drawing/2014/chart" uri="{C3380CC4-5D6E-409C-BE32-E72D297353CC}">
              <c16:uniqueId val="{0000000D-8EE3-4DFA-9A44-DED40329F64A}"/>
            </c:ext>
          </c:extLst>
        </c:ser>
        <c:ser>
          <c:idx val="14"/>
          <c:order val="14"/>
          <c:spPr>
            <a:ln w="28575" cap="rnd">
              <a:noFill/>
              <a:round/>
            </a:ln>
            <a:effectLst/>
          </c:spPr>
          <c:marker>
            <c:symbol val="circle"/>
            <c:size val="5"/>
            <c:spPr>
              <a:solidFill>
                <a:schemeClr val="accent3">
                  <a:shade val="77000"/>
                </a:schemeClr>
              </a:solidFill>
              <a:ln w="9525">
                <a:solidFill>
                  <a:schemeClr val="accent3">
                    <a:shade val="7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data'!$C$71:$N$71</c:f>
              <c:numCache>
                <c:formatCode>#,##0.000%\ ;[Red]\-#,##0.000%\ ;\-\ </c:formatCode>
                <c:ptCount val="12"/>
                <c:pt idx="0">
                  <c:v>1.7598930784727962E-3</c:v>
                </c:pt>
                <c:pt idx="1">
                  <c:v>9.9187254795296553E-5</c:v>
                </c:pt>
                <c:pt idx="2">
                  <c:v>1.2865861373660081E-2</c:v>
                </c:pt>
                <c:pt idx="3">
                  <c:v>-2.3996743985505997E-3</c:v>
                </c:pt>
                <c:pt idx="4">
                  <c:v>1.8744662778236165E-3</c:v>
                </c:pt>
                <c:pt idx="5">
                  <c:v>4.2186906153924841E-3</c:v>
                </c:pt>
                <c:pt idx="6">
                  <c:v>-1.3226522900877669E-3</c:v>
                </c:pt>
                <c:pt idx="7">
                  <c:v>9.0666741309863852E-4</c:v>
                </c:pt>
                <c:pt idx="8">
                  <c:v>-1.0348071927945846E-4</c:v>
                </c:pt>
                <c:pt idx="9">
                  <c:v>5.1904889342613281E-4</c:v>
                </c:pt>
                <c:pt idx="10">
                  <c:v>-1.0589587641096632E-3</c:v>
                </c:pt>
                <c:pt idx="11">
                  <c:v>1.7359048734641558E-2</c:v>
                </c:pt>
              </c:numCache>
            </c:numRef>
          </c:val>
          <c:smooth val="0"/>
          <c:extLst>
            <c:ext xmlns:c16="http://schemas.microsoft.com/office/drawing/2014/chart" uri="{C3380CC4-5D6E-409C-BE32-E72D297353CC}">
              <c16:uniqueId val="{0000000E-8EE3-4DFA-9A44-DED40329F64A}"/>
            </c:ext>
          </c:extLst>
        </c:ser>
        <c:ser>
          <c:idx val="15"/>
          <c:order val="15"/>
          <c:spPr>
            <a:ln w="28575" cap="rnd">
              <a:noFill/>
              <a:round/>
            </a:ln>
            <a:effectLst/>
          </c:spPr>
          <c:marker>
            <c:symbol val="circle"/>
            <c:size val="5"/>
            <c:spPr>
              <a:solidFill>
                <a:schemeClr val="accent3">
                  <a:shade val="80000"/>
                </a:schemeClr>
              </a:solidFill>
              <a:ln w="9525">
                <a:solidFill>
                  <a:schemeClr val="accent3">
                    <a:shade val="8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data'!$C$72:$N$72</c:f>
              <c:numCache>
                <c:formatCode>#,##0.000%\ ;[Red]\-#,##0.000%\ ;\-\ </c:formatCode>
                <c:ptCount val="12"/>
                <c:pt idx="0">
                  <c:v>1.7479312514978584E-3</c:v>
                </c:pt>
                <c:pt idx="1">
                  <c:v>1.9198458564839704E-4</c:v>
                </c:pt>
                <c:pt idx="2">
                  <c:v>1.7189117762850259E-4</c:v>
                </c:pt>
                <c:pt idx="3">
                  <c:v>1.0452192039912545E-2</c:v>
                </c:pt>
                <c:pt idx="4">
                  <c:v>6.2885438769244573E-4</c:v>
                </c:pt>
                <c:pt idx="5">
                  <c:v>1.0668151516779467E-3</c:v>
                </c:pt>
                <c:pt idx="6">
                  <c:v>1.7975203271936024E-4</c:v>
                </c:pt>
                <c:pt idx="7">
                  <c:v>1.1840168817025543E-3</c:v>
                </c:pt>
                <c:pt idx="8">
                  <c:v>-1.730610519423692E-4</c:v>
                </c:pt>
                <c:pt idx="9">
                  <c:v>1.5359544914577139E-3</c:v>
                </c:pt>
                <c:pt idx="10">
                  <c:v>2.2897076454708731E-4</c:v>
                </c:pt>
                <c:pt idx="11">
                  <c:v>1.7215301712542042E-2</c:v>
                </c:pt>
              </c:numCache>
            </c:numRef>
          </c:val>
          <c:smooth val="0"/>
          <c:extLst>
            <c:ext xmlns:c16="http://schemas.microsoft.com/office/drawing/2014/chart" uri="{C3380CC4-5D6E-409C-BE32-E72D297353CC}">
              <c16:uniqueId val="{0000000F-8EE3-4DFA-9A44-DED40329F64A}"/>
            </c:ext>
          </c:extLst>
        </c:ser>
        <c:ser>
          <c:idx val="16"/>
          <c:order val="16"/>
          <c:spPr>
            <a:ln w="28575" cap="rnd">
              <a:noFill/>
              <a:round/>
            </a:ln>
            <a:effectLst/>
          </c:spPr>
          <c:marker>
            <c:symbol val="circle"/>
            <c:size val="5"/>
            <c:spPr>
              <a:solidFill>
                <a:schemeClr val="accent3">
                  <a:shade val="84000"/>
                </a:schemeClr>
              </a:solidFill>
              <a:ln w="9525">
                <a:solidFill>
                  <a:schemeClr val="accent3">
                    <a:shade val="8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data'!$C$73:$N$73</c:f>
              <c:numCache>
                <c:formatCode>#,##0.000%\ ;[Red]\-#,##0.000%\ ;\-\ </c:formatCode>
                <c:ptCount val="12"/>
                <c:pt idx="0">
                  <c:v>1.7869713165490353E-3</c:v>
                </c:pt>
                <c:pt idx="1">
                  <c:v>-3.8258582248884565E-4</c:v>
                </c:pt>
                <c:pt idx="2">
                  <c:v>4.2986345676223614E-3</c:v>
                </c:pt>
                <c:pt idx="3">
                  <c:v>-2.1981003106741337E-3</c:v>
                </c:pt>
                <c:pt idx="4">
                  <c:v>1.1337644280116077E-3</c:v>
                </c:pt>
                <c:pt idx="5">
                  <c:v>5.5880113944040133E-3</c:v>
                </c:pt>
                <c:pt idx="6">
                  <c:v>-3.6666608298205894E-3</c:v>
                </c:pt>
                <c:pt idx="7">
                  <c:v>9.7950556015380386E-4</c:v>
                </c:pt>
                <c:pt idx="8">
                  <c:v>3.7517572075929095E-4</c:v>
                </c:pt>
                <c:pt idx="9">
                  <c:v>8.5237180158959092E-4</c:v>
                </c:pt>
                <c:pt idx="10">
                  <c:v>3.9859971699574004E-4</c:v>
                </c:pt>
                <c:pt idx="11">
                  <c:v>9.1656875431018747E-3</c:v>
                </c:pt>
              </c:numCache>
            </c:numRef>
          </c:val>
          <c:smooth val="0"/>
          <c:extLst>
            <c:ext xmlns:c16="http://schemas.microsoft.com/office/drawing/2014/chart" uri="{C3380CC4-5D6E-409C-BE32-E72D297353CC}">
              <c16:uniqueId val="{00000010-8EE3-4DFA-9A44-DED40329F64A}"/>
            </c:ext>
          </c:extLst>
        </c:ser>
        <c:ser>
          <c:idx val="17"/>
          <c:order val="17"/>
          <c:spPr>
            <a:ln w="28575" cap="rnd">
              <a:noFill/>
              <a:round/>
            </a:ln>
            <a:effectLst/>
          </c:spPr>
          <c:marker>
            <c:symbol val="circle"/>
            <c:size val="5"/>
            <c:spPr>
              <a:solidFill>
                <a:schemeClr val="accent3">
                  <a:shade val="87000"/>
                </a:schemeClr>
              </a:solidFill>
              <a:ln w="9525">
                <a:solidFill>
                  <a:schemeClr val="accent3">
                    <a:shade val="8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data'!$C$74:$N$74</c:f>
              <c:numCache>
                <c:formatCode>#,##0.000%\ ;[Red]\-#,##0.000%\ ;\-\ </c:formatCode>
                <c:ptCount val="12"/>
                <c:pt idx="0">
                  <c:v>1.8168803106657361E-3</c:v>
                </c:pt>
                <c:pt idx="1">
                  <c:v>1.3523529167169812E-5</c:v>
                </c:pt>
                <c:pt idx="2">
                  <c:v>1.8331733315142928E-2</c:v>
                </c:pt>
                <c:pt idx="3">
                  <c:v>-6.0190953296224148E-3</c:v>
                </c:pt>
                <c:pt idx="4">
                  <c:v>1.2929969551767062E-3</c:v>
                </c:pt>
                <c:pt idx="5">
                  <c:v>2.8444232889393017E-3</c:v>
                </c:pt>
                <c:pt idx="6">
                  <c:v>-2.7838711389405191E-4</c:v>
                </c:pt>
                <c:pt idx="7">
                  <c:v>-2.0138086967245172E-3</c:v>
                </c:pt>
                <c:pt idx="8">
                  <c:v>-1.2000574181270096E-4</c:v>
                </c:pt>
                <c:pt idx="9">
                  <c:v>-1.0568678687477018E-3</c:v>
                </c:pt>
                <c:pt idx="10">
                  <c:v>-1.2448010186523195E-3</c:v>
                </c:pt>
                <c:pt idx="11">
                  <c:v>1.3566591629638136E-2</c:v>
                </c:pt>
              </c:numCache>
            </c:numRef>
          </c:val>
          <c:smooth val="0"/>
          <c:extLst>
            <c:ext xmlns:c16="http://schemas.microsoft.com/office/drawing/2014/chart" uri="{C3380CC4-5D6E-409C-BE32-E72D297353CC}">
              <c16:uniqueId val="{00000011-8EE3-4DFA-9A44-DED40329F64A}"/>
            </c:ext>
          </c:extLst>
        </c:ser>
        <c:ser>
          <c:idx val="18"/>
          <c:order val="18"/>
          <c:spPr>
            <a:ln w="28575" cap="rnd">
              <a:noFill/>
              <a:round/>
            </a:ln>
            <a:effectLst/>
          </c:spPr>
          <c:marker>
            <c:symbol val="circle"/>
            <c:size val="5"/>
            <c:spPr>
              <a:solidFill>
                <a:schemeClr val="accent3">
                  <a:shade val="90000"/>
                </a:schemeClr>
              </a:solidFill>
              <a:ln w="9525">
                <a:solidFill>
                  <a:schemeClr val="accent3">
                    <a:shade val="9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data'!$C$75:$N$75</c:f>
              <c:numCache>
                <c:formatCode>#,##0.000%\ ;[Red]\-#,##0.000%\ ;\-\ </c:formatCode>
                <c:ptCount val="12"/>
                <c:pt idx="0">
                  <c:v>1.7620906916209211E-3</c:v>
                </c:pt>
                <c:pt idx="1">
                  <c:v>-4.0113083863424492E-5</c:v>
                </c:pt>
                <c:pt idx="2">
                  <c:v>4.1226738698034726E-3</c:v>
                </c:pt>
                <c:pt idx="3">
                  <c:v>-2.8572768564878448E-3</c:v>
                </c:pt>
                <c:pt idx="4">
                  <c:v>1.2535452907542766E-3</c:v>
                </c:pt>
                <c:pt idx="5">
                  <c:v>-5.6553923236875026E-3</c:v>
                </c:pt>
                <c:pt idx="6">
                  <c:v>-2.1311148329372642E-4</c:v>
                </c:pt>
                <c:pt idx="7">
                  <c:v>3.2042748484661931E-3</c:v>
                </c:pt>
                <c:pt idx="8">
                  <c:v>1.5826896158754877E-5</c:v>
                </c:pt>
                <c:pt idx="9">
                  <c:v>-1.898825882045152E-4</c:v>
                </c:pt>
                <c:pt idx="10">
                  <c:v>1.4683031306459426E-3</c:v>
                </c:pt>
                <c:pt idx="11">
                  <c:v>2.8709383919125475E-3</c:v>
                </c:pt>
              </c:numCache>
            </c:numRef>
          </c:val>
          <c:smooth val="0"/>
          <c:extLst>
            <c:ext xmlns:c16="http://schemas.microsoft.com/office/drawing/2014/chart" uri="{C3380CC4-5D6E-409C-BE32-E72D297353CC}">
              <c16:uniqueId val="{00000012-8EE3-4DFA-9A44-DED40329F64A}"/>
            </c:ext>
          </c:extLst>
        </c:ser>
        <c:ser>
          <c:idx val="19"/>
          <c:order val="19"/>
          <c:spPr>
            <a:ln w="28575" cap="rnd">
              <a:noFill/>
              <a:round/>
            </a:ln>
            <a:effectLst/>
          </c:spPr>
          <c:marker>
            <c:symbol val="circle"/>
            <c:size val="5"/>
            <c:spPr>
              <a:solidFill>
                <a:schemeClr val="accent3">
                  <a:shade val="93000"/>
                </a:schemeClr>
              </a:solidFill>
              <a:ln w="9525">
                <a:solidFill>
                  <a:schemeClr val="accent3">
                    <a:shade val="9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data'!$C$76:$N$76</c:f>
              <c:numCache>
                <c:formatCode>#,##0.000%\ ;[Red]\-#,##0.000%\ ;\-\ </c:formatCode>
                <c:ptCount val="12"/>
                <c:pt idx="0">
                  <c:v>1.8683614747923016E-3</c:v>
                </c:pt>
                <c:pt idx="1">
                  <c:v>-2.9597990578977829E-4</c:v>
                </c:pt>
                <c:pt idx="2">
                  <c:v>-3.3943538308740084E-2</c:v>
                </c:pt>
                <c:pt idx="3">
                  <c:v>1.7434234730724363E-3</c:v>
                </c:pt>
                <c:pt idx="4">
                  <c:v>6.6829869458295832E-4</c:v>
                </c:pt>
                <c:pt idx="5">
                  <c:v>-5.1315107800922188E-3</c:v>
                </c:pt>
                <c:pt idx="6">
                  <c:v>-2.2586614813080441E-3</c:v>
                </c:pt>
                <c:pt idx="7">
                  <c:v>1.4600471610874965E-3</c:v>
                </c:pt>
                <c:pt idx="8">
                  <c:v>1.9025657267901508E-4</c:v>
                </c:pt>
                <c:pt idx="9">
                  <c:v>1.7696911212206068E-3</c:v>
                </c:pt>
                <c:pt idx="10">
                  <c:v>1.5892755098794176E-3</c:v>
                </c:pt>
                <c:pt idx="11">
                  <c:v>-3.2340336468615893E-2</c:v>
                </c:pt>
              </c:numCache>
            </c:numRef>
          </c:val>
          <c:smooth val="0"/>
          <c:extLst>
            <c:ext xmlns:c16="http://schemas.microsoft.com/office/drawing/2014/chart" uri="{C3380CC4-5D6E-409C-BE32-E72D297353CC}">
              <c16:uniqueId val="{00000013-8EE3-4DFA-9A44-DED40329F64A}"/>
            </c:ext>
          </c:extLst>
        </c:ser>
        <c:ser>
          <c:idx val="20"/>
          <c:order val="20"/>
          <c:spPr>
            <a:ln w="28575" cap="rnd">
              <a:noFill/>
              <a:round/>
            </a:ln>
            <a:effectLst/>
          </c:spPr>
          <c:marker>
            <c:symbol val="circle"/>
            <c:size val="5"/>
            <c:spPr>
              <a:solidFill>
                <a:schemeClr val="accent3">
                  <a:shade val="96000"/>
                </a:schemeClr>
              </a:solidFill>
              <a:ln w="9525">
                <a:solidFill>
                  <a:schemeClr val="accent3">
                    <a:shade val="9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data'!$C$77:$N$77</c:f>
              <c:numCache>
                <c:formatCode>#,##0.000%\ ;[Red]\-#,##0.000%\ ;\-\ </c:formatCode>
                <c:ptCount val="12"/>
                <c:pt idx="0">
                  <c:v>1.822737623046855E-3</c:v>
                </c:pt>
                <c:pt idx="1">
                  <c:v>-5.0297311947722356E-4</c:v>
                </c:pt>
                <c:pt idx="2">
                  <c:v>1.1061608448169613E-2</c:v>
                </c:pt>
                <c:pt idx="3">
                  <c:v>-2.8827366394419407E-3</c:v>
                </c:pt>
                <c:pt idx="4">
                  <c:v>3.4503009697632869E-3</c:v>
                </c:pt>
                <c:pt idx="5">
                  <c:v>2.3831252890484933E-3</c:v>
                </c:pt>
                <c:pt idx="6">
                  <c:v>-5.4469614741270433E-4</c:v>
                </c:pt>
                <c:pt idx="7">
                  <c:v>1.3232056557375138E-3</c:v>
                </c:pt>
                <c:pt idx="8">
                  <c:v>4.5566317559297964E-4</c:v>
                </c:pt>
                <c:pt idx="9">
                  <c:v>3.9762239675367184E-4</c:v>
                </c:pt>
                <c:pt idx="10">
                  <c:v>-3.030951230824197E-3</c:v>
                </c:pt>
                <c:pt idx="11">
                  <c:v>1.3932906420956348E-2</c:v>
                </c:pt>
              </c:numCache>
            </c:numRef>
          </c:val>
          <c:smooth val="0"/>
          <c:extLst>
            <c:ext xmlns:c16="http://schemas.microsoft.com/office/drawing/2014/chart" uri="{C3380CC4-5D6E-409C-BE32-E72D297353CC}">
              <c16:uniqueId val="{00000014-8EE3-4DFA-9A44-DED40329F64A}"/>
            </c:ext>
          </c:extLst>
        </c:ser>
        <c:ser>
          <c:idx val="21"/>
          <c:order val="21"/>
          <c:spPr>
            <a:ln w="28575" cap="rnd">
              <a:noFill/>
              <a:round/>
            </a:ln>
            <a:effectLst/>
          </c:spPr>
          <c:marker>
            <c:symbol val="circle"/>
            <c:size val="5"/>
            <c:spPr>
              <a:solidFill>
                <a:schemeClr val="accent3"/>
              </a:solidFill>
              <a:ln w="9525">
                <a:solidFill>
                  <a:schemeClr val="accent3"/>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data'!$C$78:$N$78</c:f>
              <c:numCache>
                <c:formatCode>#,##0.000%\ ;[Red]\-#,##0.000%\ ;\-\ </c:formatCode>
                <c:ptCount val="12"/>
                <c:pt idx="0">
                  <c:v>1.8242305934448311E-3</c:v>
                </c:pt>
                <c:pt idx="1">
                  <c:v>-4.2469273715117772E-4</c:v>
                </c:pt>
                <c:pt idx="2">
                  <c:v>4.7128131103222337E-3</c:v>
                </c:pt>
                <c:pt idx="3">
                  <c:v>-2.2095061338796018E-3</c:v>
                </c:pt>
                <c:pt idx="4">
                  <c:v>1.7098669372426212E-3</c:v>
                </c:pt>
                <c:pt idx="5">
                  <c:v>5.1920581491387008E-3</c:v>
                </c:pt>
                <c:pt idx="6">
                  <c:v>2.1209375836983568E-4</c:v>
                </c:pt>
                <c:pt idx="7">
                  <c:v>-2.8274194688837628E-3</c:v>
                </c:pt>
                <c:pt idx="8">
                  <c:v>3.6134609372195925E-4</c:v>
                </c:pt>
                <c:pt idx="9">
                  <c:v>-2.4370624347680447E-5</c:v>
                </c:pt>
                <c:pt idx="10">
                  <c:v>-2.6589879511134118E-3</c:v>
                </c:pt>
                <c:pt idx="11">
                  <c:v>5.8674317268645471E-3</c:v>
                </c:pt>
              </c:numCache>
            </c:numRef>
          </c:val>
          <c:smooth val="0"/>
          <c:extLst>
            <c:ext xmlns:c16="http://schemas.microsoft.com/office/drawing/2014/chart" uri="{C3380CC4-5D6E-409C-BE32-E72D297353CC}">
              <c16:uniqueId val="{00000015-8EE3-4DFA-9A44-DED40329F64A}"/>
            </c:ext>
          </c:extLst>
        </c:ser>
        <c:ser>
          <c:idx val="22"/>
          <c:order val="22"/>
          <c:spPr>
            <a:ln w="28575" cap="rnd">
              <a:noFill/>
              <a:round/>
            </a:ln>
            <a:effectLst/>
          </c:spPr>
          <c:marker>
            <c:symbol val="circle"/>
            <c:size val="5"/>
            <c:spPr>
              <a:solidFill>
                <a:schemeClr val="accent3">
                  <a:tint val="97000"/>
                </a:schemeClr>
              </a:solidFill>
              <a:ln w="9525">
                <a:solidFill>
                  <a:schemeClr val="accent3">
                    <a:tint val="9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data'!$C$79:$N$79</c:f>
              <c:numCache>
                <c:formatCode>#,##0.000%\ ;[Red]\-#,##0.000%\ ;\-\ </c:formatCode>
                <c:ptCount val="12"/>
                <c:pt idx="0">
                  <c:v>1.7749405974469834E-3</c:v>
                </c:pt>
                <c:pt idx="1">
                  <c:v>-3.8922425802989657E-4</c:v>
                </c:pt>
                <c:pt idx="2">
                  <c:v>-2.4450651596783501E-3</c:v>
                </c:pt>
                <c:pt idx="3">
                  <c:v>-1.5861949421054344E-3</c:v>
                </c:pt>
                <c:pt idx="4">
                  <c:v>1.7083900627496984E-3</c:v>
                </c:pt>
                <c:pt idx="5">
                  <c:v>6.1931483861881187E-3</c:v>
                </c:pt>
                <c:pt idx="6">
                  <c:v>-3.0919678069543099E-3</c:v>
                </c:pt>
                <c:pt idx="7">
                  <c:v>2.3161258745012514E-3</c:v>
                </c:pt>
                <c:pt idx="8">
                  <c:v>3.7785360367403875E-4</c:v>
                </c:pt>
                <c:pt idx="9">
                  <c:v>1.50853356246472E-3</c:v>
                </c:pt>
                <c:pt idx="10">
                  <c:v>2.2935550894054302E-4</c:v>
                </c:pt>
                <c:pt idx="11">
                  <c:v>6.5958954291973626E-3</c:v>
                </c:pt>
              </c:numCache>
            </c:numRef>
          </c:val>
          <c:smooth val="0"/>
          <c:extLst>
            <c:ext xmlns:c16="http://schemas.microsoft.com/office/drawing/2014/chart" uri="{C3380CC4-5D6E-409C-BE32-E72D297353CC}">
              <c16:uniqueId val="{00000016-8EE3-4DFA-9A44-DED40329F64A}"/>
            </c:ext>
          </c:extLst>
        </c:ser>
        <c:ser>
          <c:idx val="23"/>
          <c:order val="23"/>
          <c:spPr>
            <a:ln w="28575" cap="rnd">
              <a:noFill/>
              <a:round/>
            </a:ln>
            <a:effectLst/>
          </c:spPr>
          <c:marker>
            <c:symbol val="circle"/>
            <c:size val="5"/>
            <c:spPr>
              <a:solidFill>
                <a:schemeClr val="accent3">
                  <a:tint val="94000"/>
                </a:schemeClr>
              </a:solidFill>
              <a:ln w="9525">
                <a:solidFill>
                  <a:schemeClr val="accent3">
                    <a:tint val="9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data'!$C$80:$N$80</c:f>
              <c:numCache>
                <c:formatCode>#,##0.000%\ ;[Red]\-#,##0.000%\ ;\-\ </c:formatCode>
                <c:ptCount val="12"/>
                <c:pt idx="0">
                  <c:v>1.7667097963134371E-3</c:v>
                </c:pt>
                <c:pt idx="1">
                  <c:v>-5.0335144325752701E-4</c:v>
                </c:pt>
                <c:pt idx="2">
                  <c:v>-6.0774245020565054E-3</c:v>
                </c:pt>
                <c:pt idx="3">
                  <c:v>-6.4194094460989781E-4</c:v>
                </c:pt>
                <c:pt idx="4">
                  <c:v>3.983512940313183E-4</c:v>
                </c:pt>
                <c:pt idx="5">
                  <c:v>2.6886501106322402E-3</c:v>
                </c:pt>
                <c:pt idx="6">
                  <c:v>-1.9922910818870321E-3</c:v>
                </c:pt>
                <c:pt idx="7">
                  <c:v>-1.8226508691447929E-3</c:v>
                </c:pt>
                <c:pt idx="8">
                  <c:v>5.1452185022671237E-4</c:v>
                </c:pt>
                <c:pt idx="9">
                  <c:v>7.6292550270151693E-4</c:v>
                </c:pt>
                <c:pt idx="10">
                  <c:v>8.0756295837369763E-5</c:v>
                </c:pt>
                <c:pt idx="11">
                  <c:v>-4.8257439912131606E-3</c:v>
                </c:pt>
              </c:numCache>
            </c:numRef>
          </c:val>
          <c:smooth val="0"/>
          <c:extLst>
            <c:ext xmlns:c16="http://schemas.microsoft.com/office/drawing/2014/chart" uri="{C3380CC4-5D6E-409C-BE32-E72D297353CC}">
              <c16:uniqueId val="{00000017-8EE3-4DFA-9A44-DED40329F64A}"/>
            </c:ext>
          </c:extLst>
        </c:ser>
        <c:ser>
          <c:idx val="24"/>
          <c:order val="24"/>
          <c:spPr>
            <a:ln w="28575" cap="rnd">
              <a:noFill/>
              <a:round/>
            </a:ln>
            <a:effectLst/>
          </c:spPr>
          <c:marker>
            <c:symbol val="circle"/>
            <c:size val="5"/>
            <c:spPr>
              <a:solidFill>
                <a:schemeClr val="accent3">
                  <a:tint val="91000"/>
                </a:schemeClr>
              </a:solidFill>
              <a:ln w="9525">
                <a:solidFill>
                  <a:schemeClr val="accent3">
                    <a:tint val="9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data'!$C$81:$N$81</c:f>
              <c:numCache>
                <c:formatCode>#,##0.000%\ ;[Red]\-#,##0.000%\ ;\-\ </c:formatCode>
                <c:ptCount val="12"/>
                <c:pt idx="0">
                  <c:v>1.8457601386272504E-3</c:v>
                </c:pt>
                <c:pt idx="1">
                  <c:v>-5.4106654441077318E-4</c:v>
                </c:pt>
                <c:pt idx="2">
                  <c:v>-1.8794695917058846E-2</c:v>
                </c:pt>
                <c:pt idx="3">
                  <c:v>2.5492814409502351E-3</c:v>
                </c:pt>
                <c:pt idx="4">
                  <c:v>1.8954927944971889E-3</c:v>
                </c:pt>
                <c:pt idx="5">
                  <c:v>-6.4779644546402171E-3</c:v>
                </c:pt>
                <c:pt idx="6">
                  <c:v>2.7062388428906736E-3</c:v>
                </c:pt>
                <c:pt idx="7">
                  <c:v>-6.2395182408780947E-4</c:v>
                </c:pt>
                <c:pt idx="8">
                  <c:v>4.0019912159161564E-4</c:v>
                </c:pt>
                <c:pt idx="9">
                  <c:v>-6.9515335100556186E-4</c:v>
                </c:pt>
                <c:pt idx="10">
                  <c:v>3.1342609825415479E-3</c:v>
                </c:pt>
                <c:pt idx="11">
                  <c:v>-1.4601598770104696E-2</c:v>
                </c:pt>
              </c:numCache>
            </c:numRef>
          </c:val>
          <c:smooth val="0"/>
          <c:extLst>
            <c:ext xmlns:c16="http://schemas.microsoft.com/office/drawing/2014/chart" uri="{C3380CC4-5D6E-409C-BE32-E72D297353CC}">
              <c16:uniqueId val="{00000018-8EE3-4DFA-9A44-DED40329F64A}"/>
            </c:ext>
          </c:extLst>
        </c:ser>
        <c:ser>
          <c:idx val="25"/>
          <c:order val="25"/>
          <c:spPr>
            <a:ln w="28575" cap="rnd">
              <a:noFill/>
              <a:round/>
            </a:ln>
            <a:effectLst/>
          </c:spPr>
          <c:marker>
            <c:symbol val="circle"/>
            <c:size val="5"/>
            <c:spPr>
              <a:solidFill>
                <a:schemeClr val="accent3">
                  <a:tint val="88000"/>
                </a:schemeClr>
              </a:solidFill>
              <a:ln w="9525">
                <a:solidFill>
                  <a:schemeClr val="accent3">
                    <a:tint val="8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data'!$C$82:$N$82</c:f>
              <c:numCache>
                <c:formatCode>#,##0.000%\ ;[Red]\-#,##0.000%\ ;\-\ </c:formatCode>
                <c:ptCount val="12"/>
                <c:pt idx="0">
                  <c:v>1.7920615661979333E-3</c:v>
                </c:pt>
                <c:pt idx="1">
                  <c:v>-2.1826229031285393E-4</c:v>
                </c:pt>
                <c:pt idx="2">
                  <c:v>1.4409804222592637E-3</c:v>
                </c:pt>
                <c:pt idx="3">
                  <c:v>-9.142629986507167E-4</c:v>
                </c:pt>
                <c:pt idx="4">
                  <c:v>-3.1123816658438219E-3</c:v>
                </c:pt>
                <c:pt idx="5">
                  <c:v>-5.42349342199544E-3</c:v>
                </c:pt>
                <c:pt idx="6">
                  <c:v>2.4519281790362779E-3</c:v>
                </c:pt>
                <c:pt idx="7">
                  <c:v>-3.1271865249491437E-3</c:v>
                </c:pt>
                <c:pt idx="8">
                  <c:v>1.3286834104997425E-4</c:v>
                </c:pt>
                <c:pt idx="9">
                  <c:v>-1.8454432044461289E-3</c:v>
                </c:pt>
                <c:pt idx="10">
                  <c:v>1.1233268409474029E-3</c:v>
                </c:pt>
                <c:pt idx="11">
                  <c:v>-7.6998647567072531E-3</c:v>
                </c:pt>
              </c:numCache>
            </c:numRef>
          </c:val>
          <c:smooth val="0"/>
          <c:extLst>
            <c:ext xmlns:c16="http://schemas.microsoft.com/office/drawing/2014/chart" uri="{C3380CC4-5D6E-409C-BE32-E72D297353CC}">
              <c16:uniqueId val="{00000019-8EE3-4DFA-9A44-DED40329F64A}"/>
            </c:ext>
          </c:extLst>
        </c:ser>
        <c:ser>
          <c:idx val="26"/>
          <c:order val="26"/>
          <c:spPr>
            <a:ln w="28575" cap="rnd">
              <a:noFill/>
              <a:round/>
            </a:ln>
            <a:effectLst/>
          </c:spPr>
          <c:marker>
            <c:symbol val="circle"/>
            <c:size val="5"/>
            <c:spPr>
              <a:solidFill>
                <a:schemeClr val="accent3">
                  <a:tint val="85000"/>
                </a:schemeClr>
              </a:solidFill>
              <a:ln w="9525">
                <a:solidFill>
                  <a:schemeClr val="accent3">
                    <a:tint val="8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data'!$C$83:$N$83</c:f>
              <c:numCache>
                <c:formatCode>#,##0.000%\ ;[Red]\-#,##0.000%\ ;\-\ </c:formatCode>
                <c:ptCount val="12"/>
                <c:pt idx="0">
                  <c:v>1.7603205813003786E-3</c:v>
                </c:pt>
                <c:pt idx="1">
                  <c:v>-3.0037126513082768E-4</c:v>
                </c:pt>
                <c:pt idx="2">
                  <c:v>1.0405826321266964E-3</c:v>
                </c:pt>
                <c:pt idx="3">
                  <c:v>-1.7627278834075888E-4</c:v>
                </c:pt>
                <c:pt idx="4">
                  <c:v>-3.9018236933885397E-4</c:v>
                </c:pt>
                <c:pt idx="5">
                  <c:v>-1.5283346996655789E-2</c:v>
                </c:pt>
                <c:pt idx="6">
                  <c:v>2.4447044924662542E-3</c:v>
                </c:pt>
                <c:pt idx="7">
                  <c:v>1.5542339856177145E-3</c:v>
                </c:pt>
                <c:pt idx="8">
                  <c:v>2.2892074298330733E-4</c:v>
                </c:pt>
                <c:pt idx="9">
                  <c:v>-1.9635503530157639E-3</c:v>
                </c:pt>
                <c:pt idx="10">
                  <c:v>6.753351205398439E-3</c:v>
                </c:pt>
                <c:pt idx="11">
                  <c:v>-4.3316101325892031E-3</c:v>
                </c:pt>
              </c:numCache>
            </c:numRef>
          </c:val>
          <c:smooth val="0"/>
          <c:extLst>
            <c:ext xmlns:c16="http://schemas.microsoft.com/office/drawing/2014/chart" uri="{C3380CC4-5D6E-409C-BE32-E72D297353CC}">
              <c16:uniqueId val="{0000001A-8EE3-4DFA-9A44-DED40329F64A}"/>
            </c:ext>
          </c:extLst>
        </c:ser>
        <c:ser>
          <c:idx val="27"/>
          <c:order val="27"/>
          <c:spPr>
            <a:ln w="28575" cap="rnd">
              <a:noFill/>
              <a:round/>
            </a:ln>
            <a:effectLst/>
          </c:spPr>
          <c:marker>
            <c:symbol val="circle"/>
            <c:size val="5"/>
            <c:spPr>
              <a:solidFill>
                <a:schemeClr val="accent3">
                  <a:tint val="81000"/>
                </a:schemeClr>
              </a:solidFill>
              <a:ln w="9525">
                <a:solidFill>
                  <a:schemeClr val="accent3">
                    <a:tint val="8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data'!$C$84:$N$84</c:f>
              <c:numCache>
                <c:formatCode>#,##0.000%\ ;[Red]\-#,##0.000%\ ;\-\ </c:formatCode>
                <c:ptCount val="12"/>
                <c:pt idx="0">
                  <c:v>1.9187966342053553E-3</c:v>
                </c:pt>
                <c:pt idx="1">
                  <c:v>-4.4319977299989155E-4</c:v>
                </c:pt>
                <c:pt idx="2">
                  <c:v>-2.3654014573389004E-2</c:v>
                </c:pt>
                <c:pt idx="3">
                  <c:v>1.718576807783867E-3</c:v>
                </c:pt>
                <c:pt idx="4">
                  <c:v>-1.830346711107822E-3</c:v>
                </c:pt>
                <c:pt idx="5">
                  <c:v>2.0289698244062571E-3</c:v>
                </c:pt>
                <c:pt idx="6">
                  <c:v>2.3290651495233572E-3</c:v>
                </c:pt>
                <c:pt idx="7">
                  <c:v>1.7999703290221269E-3</c:v>
                </c:pt>
                <c:pt idx="8">
                  <c:v>2.2680453067058792E-4</c:v>
                </c:pt>
                <c:pt idx="9">
                  <c:v>1.6474004162336797E-4</c:v>
                </c:pt>
                <c:pt idx="10">
                  <c:v>-1.2107356511292799E-3</c:v>
                </c:pt>
                <c:pt idx="11">
                  <c:v>-1.6951373391391078E-2</c:v>
                </c:pt>
              </c:numCache>
            </c:numRef>
          </c:val>
          <c:smooth val="0"/>
          <c:extLst>
            <c:ext xmlns:c16="http://schemas.microsoft.com/office/drawing/2014/chart" uri="{C3380CC4-5D6E-409C-BE32-E72D297353CC}">
              <c16:uniqueId val="{0000001B-8EE3-4DFA-9A44-DED40329F64A}"/>
            </c:ext>
          </c:extLst>
        </c:ser>
        <c:ser>
          <c:idx val="28"/>
          <c:order val="28"/>
          <c:spPr>
            <a:ln w="28575" cap="rnd">
              <a:noFill/>
              <a:round/>
            </a:ln>
            <a:effectLst/>
          </c:spPr>
          <c:marker>
            <c:symbol val="circle"/>
            <c:size val="5"/>
            <c:spPr>
              <a:solidFill>
                <a:schemeClr val="accent3">
                  <a:tint val="78000"/>
                </a:schemeClr>
              </a:solidFill>
              <a:ln w="9525">
                <a:solidFill>
                  <a:schemeClr val="accent3">
                    <a:tint val="7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data'!$C$85:$N$85</c:f>
              <c:numCache>
                <c:formatCode>#,##0.000%\ ;[Red]\-#,##0.000%\ ;\-\ </c:formatCode>
                <c:ptCount val="12"/>
                <c:pt idx="0">
                  <c:v>1.8401063521167327E-3</c:v>
                </c:pt>
                <c:pt idx="1">
                  <c:v>-4.1731147955337278E-4</c:v>
                </c:pt>
                <c:pt idx="2">
                  <c:v>1.3622173130241055E-3</c:v>
                </c:pt>
                <c:pt idx="3">
                  <c:v>-6.1448814201625623E-4</c:v>
                </c:pt>
                <c:pt idx="4">
                  <c:v>-1.9488524467556889E-3</c:v>
                </c:pt>
                <c:pt idx="5">
                  <c:v>3.2138944830339966E-5</c:v>
                </c:pt>
                <c:pt idx="6">
                  <c:v>2.0541965681812879E-3</c:v>
                </c:pt>
                <c:pt idx="7">
                  <c:v>1.4012950996553641E-3</c:v>
                </c:pt>
                <c:pt idx="8">
                  <c:v>2.9384129614840049E-4</c:v>
                </c:pt>
                <c:pt idx="9">
                  <c:v>-1.2361721529443592E-3</c:v>
                </c:pt>
                <c:pt idx="10">
                  <c:v>-1.8733467465237297E-4</c:v>
                </c:pt>
                <c:pt idx="11">
                  <c:v>2.5796366780341806E-3</c:v>
                </c:pt>
              </c:numCache>
            </c:numRef>
          </c:val>
          <c:smooth val="0"/>
          <c:extLst>
            <c:ext xmlns:c16="http://schemas.microsoft.com/office/drawing/2014/chart" uri="{C3380CC4-5D6E-409C-BE32-E72D297353CC}">
              <c16:uniqueId val="{0000001C-8EE3-4DFA-9A44-DED40329F64A}"/>
            </c:ext>
          </c:extLst>
        </c:ser>
        <c:ser>
          <c:idx val="29"/>
          <c:order val="29"/>
          <c:spPr>
            <a:ln w="28575" cap="rnd">
              <a:noFill/>
              <a:round/>
            </a:ln>
            <a:effectLst/>
          </c:spPr>
          <c:marker>
            <c:symbol val="circle"/>
            <c:size val="5"/>
            <c:spPr>
              <a:solidFill>
                <a:schemeClr val="accent3">
                  <a:tint val="75000"/>
                </a:schemeClr>
              </a:solidFill>
              <a:ln w="9525">
                <a:solidFill>
                  <a:schemeClr val="accent3">
                    <a:tint val="7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data'!$C$86:$N$86</c:f>
              <c:numCache>
                <c:formatCode>#,##0.000%\ ;[Red]\-#,##0.000%\ ;\-\ </c:formatCode>
                <c:ptCount val="12"/>
                <c:pt idx="0">
                  <c:v>1.6970273112344447E-3</c:v>
                </c:pt>
                <c:pt idx="1">
                  <c:v>-3.4227686390375656E-4</c:v>
                </c:pt>
                <c:pt idx="2">
                  <c:v>-2.0771190267270256E-3</c:v>
                </c:pt>
                <c:pt idx="3">
                  <c:v>-1.1903067458264305E-3</c:v>
                </c:pt>
                <c:pt idx="4">
                  <c:v>8.3581172356450573E-4</c:v>
                </c:pt>
                <c:pt idx="5">
                  <c:v>-2.375149155031564E-3</c:v>
                </c:pt>
                <c:pt idx="6">
                  <c:v>-1.9773554341990796E-3</c:v>
                </c:pt>
                <c:pt idx="7">
                  <c:v>2.1624781019109474E-3</c:v>
                </c:pt>
                <c:pt idx="8">
                  <c:v>3.7115153465916428E-4</c:v>
                </c:pt>
                <c:pt idx="9">
                  <c:v>-8.2500812745289753E-4</c:v>
                </c:pt>
                <c:pt idx="10">
                  <c:v>1.0050323344831247E-3</c:v>
                </c:pt>
                <c:pt idx="11">
                  <c:v>-2.715714347288567E-3</c:v>
                </c:pt>
              </c:numCache>
            </c:numRef>
          </c:val>
          <c:smooth val="0"/>
          <c:extLst>
            <c:ext xmlns:c16="http://schemas.microsoft.com/office/drawing/2014/chart" uri="{C3380CC4-5D6E-409C-BE32-E72D297353CC}">
              <c16:uniqueId val="{0000001D-8EE3-4DFA-9A44-DED40329F64A}"/>
            </c:ext>
          </c:extLst>
        </c:ser>
        <c:ser>
          <c:idx val="30"/>
          <c:order val="30"/>
          <c:spPr>
            <a:ln w="28575" cap="rnd">
              <a:noFill/>
              <a:round/>
            </a:ln>
            <a:effectLst/>
          </c:spPr>
          <c:marker>
            <c:symbol val="circle"/>
            <c:size val="5"/>
            <c:spPr>
              <a:solidFill>
                <a:schemeClr val="accent3">
                  <a:tint val="72000"/>
                </a:schemeClr>
              </a:solidFill>
              <a:ln w="9525">
                <a:solidFill>
                  <a:schemeClr val="accent3">
                    <a:tint val="7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data'!$C$87:$N$87</c:f>
              <c:numCache>
                <c:formatCode>#,##0.000%\ ;[Red]\-#,##0.000%\ ;\-\ </c:formatCode>
                <c:ptCount val="12"/>
                <c:pt idx="0">
                  <c:v>1.7986651060029057E-3</c:v>
                </c:pt>
                <c:pt idx="1">
                  <c:v>-4.1041313332779161E-4</c:v>
                </c:pt>
                <c:pt idx="2">
                  <c:v>4.7411914563948443E-3</c:v>
                </c:pt>
                <c:pt idx="3">
                  <c:v>-1.6731913169680812E-3</c:v>
                </c:pt>
                <c:pt idx="4">
                  <c:v>-1.7429583628705281E-3</c:v>
                </c:pt>
                <c:pt idx="5">
                  <c:v>-3.5696533369149464E-3</c:v>
                </c:pt>
                <c:pt idx="6">
                  <c:v>1.5365304412795489E-4</c:v>
                </c:pt>
                <c:pt idx="7">
                  <c:v>4.8903864185045887E-3</c:v>
                </c:pt>
                <c:pt idx="8">
                  <c:v>3.4244621133683317E-4</c:v>
                </c:pt>
                <c:pt idx="9">
                  <c:v>-6.4736193810466247E-4</c:v>
                </c:pt>
                <c:pt idx="10">
                  <c:v>7.455087201921895E-4</c:v>
                </c:pt>
                <c:pt idx="11">
                  <c:v>4.6282728683733065E-3</c:v>
                </c:pt>
              </c:numCache>
            </c:numRef>
          </c:val>
          <c:smooth val="0"/>
          <c:extLst>
            <c:ext xmlns:c16="http://schemas.microsoft.com/office/drawing/2014/chart" uri="{C3380CC4-5D6E-409C-BE32-E72D297353CC}">
              <c16:uniqueId val="{0000001E-8EE3-4DFA-9A44-DED40329F64A}"/>
            </c:ext>
          </c:extLst>
        </c:ser>
        <c:ser>
          <c:idx val="31"/>
          <c:order val="31"/>
          <c:spPr>
            <a:ln w="28575" cap="rnd">
              <a:noFill/>
              <a:round/>
            </a:ln>
            <a:effectLst/>
          </c:spPr>
          <c:marker>
            <c:symbol val="circle"/>
            <c:size val="5"/>
            <c:spPr>
              <a:solidFill>
                <a:schemeClr val="accent3">
                  <a:tint val="69000"/>
                </a:schemeClr>
              </a:solidFill>
              <a:ln w="9525">
                <a:solidFill>
                  <a:schemeClr val="accent3">
                    <a:tint val="6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data'!$C$88:$N$88</c:f>
              <c:numCache>
                <c:formatCode>#,##0.000%\ ;[Red]\-#,##0.000%\ ;\-\ </c:formatCode>
                <c:ptCount val="12"/>
                <c:pt idx="0">
                  <c:v>1.7859848749255391E-3</c:v>
                </c:pt>
                <c:pt idx="1">
                  <c:v>-3.4201933742861179E-4</c:v>
                </c:pt>
                <c:pt idx="2">
                  <c:v>5.1031241864620824E-3</c:v>
                </c:pt>
                <c:pt idx="3">
                  <c:v>-1.5087449253787799E-3</c:v>
                </c:pt>
                <c:pt idx="4">
                  <c:v>-6.4055754943348475E-4</c:v>
                </c:pt>
                <c:pt idx="5">
                  <c:v>-1.8316641129301203E-4</c:v>
                </c:pt>
                <c:pt idx="6">
                  <c:v>-2.3351119488324024E-4</c:v>
                </c:pt>
                <c:pt idx="7">
                  <c:v>6.1023706999105976E-3</c:v>
                </c:pt>
                <c:pt idx="8">
                  <c:v>3.2414177773021358E-4</c:v>
                </c:pt>
                <c:pt idx="9">
                  <c:v>1.8906677245273951E-3</c:v>
                </c:pt>
                <c:pt idx="10">
                  <c:v>1.4064371946087562E-4</c:v>
                </c:pt>
                <c:pt idx="11">
                  <c:v>1.2438933564599575E-2</c:v>
                </c:pt>
              </c:numCache>
            </c:numRef>
          </c:val>
          <c:smooth val="0"/>
          <c:extLst>
            <c:ext xmlns:c16="http://schemas.microsoft.com/office/drawing/2014/chart" uri="{C3380CC4-5D6E-409C-BE32-E72D297353CC}">
              <c16:uniqueId val="{0000001F-8EE3-4DFA-9A44-DED40329F64A}"/>
            </c:ext>
          </c:extLst>
        </c:ser>
        <c:ser>
          <c:idx val="32"/>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data'!$C$89:$N$89</c:f>
              <c:numCache>
                <c:formatCode>#,##0.000%\ ;[Red]\-#,##0.000%\ ;\-\ </c:formatCode>
                <c:ptCount val="12"/>
                <c:pt idx="0">
                  <c:v>1.8049304700231694E-3</c:v>
                </c:pt>
                <c:pt idx="1">
                  <c:v>-2.1491791723082798E-4</c:v>
                </c:pt>
                <c:pt idx="2">
                  <c:v>4.2558894579116657E-3</c:v>
                </c:pt>
                <c:pt idx="3">
                  <c:v>-1.6188997103163683E-3</c:v>
                </c:pt>
                <c:pt idx="4">
                  <c:v>1.1823587560231275E-3</c:v>
                </c:pt>
                <c:pt idx="5">
                  <c:v>2.7146215483904168E-3</c:v>
                </c:pt>
                <c:pt idx="6">
                  <c:v>-3.0035047521792535E-4</c:v>
                </c:pt>
                <c:pt idx="7">
                  <c:v>-1.7188565491754737E-4</c:v>
                </c:pt>
                <c:pt idx="8">
                  <c:v>1.4710929838734899E-4</c:v>
                </c:pt>
                <c:pt idx="9">
                  <c:v>-8.8487579627427593E-5</c:v>
                </c:pt>
                <c:pt idx="10">
                  <c:v>-1.2419272790074043E-3</c:v>
                </c:pt>
                <c:pt idx="11">
                  <c:v>6.4684409144182275E-3</c:v>
                </c:pt>
              </c:numCache>
            </c:numRef>
          </c:val>
          <c:smooth val="0"/>
          <c:extLst>
            <c:ext xmlns:c16="http://schemas.microsoft.com/office/drawing/2014/chart" uri="{C3380CC4-5D6E-409C-BE32-E72D297353CC}">
              <c16:uniqueId val="{00000020-8EE3-4DFA-9A44-DED40329F64A}"/>
            </c:ext>
          </c:extLst>
        </c:ser>
        <c:ser>
          <c:idx val="33"/>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data'!$C$90:$N$90</c:f>
              <c:numCache>
                <c:formatCode>#,##0.000%\ ;[Red]\-#,##0.000%\ ;\-\ </c:formatCode>
                <c:ptCount val="12"/>
                <c:pt idx="0">
                  <c:v>1.8757801460365098E-3</c:v>
                </c:pt>
                <c:pt idx="1">
                  <c:v>-7.490624443655669E-4</c:v>
                </c:pt>
                <c:pt idx="2">
                  <c:v>9.7703081774462852E-3</c:v>
                </c:pt>
                <c:pt idx="3">
                  <c:v>-1.6990307602973154E-3</c:v>
                </c:pt>
                <c:pt idx="4">
                  <c:v>1.5625483511869653E-3</c:v>
                </c:pt>
                <c:pt idx="5">
                  <c:v>-3.0266408581147708E-4</c:v>
                </c:pt>
                <c:pt idx="6">
                  <c:v>-1.1061049288856317E-3</c:v>
                </c:pt>
                <c:pt idx="7">
                  <c:v>5.0741379780736562E-3</c:v>
                </c:pt>
                <c:pt idx="8">
                  <c:v>6.5114246229125428E-4</c:v>
                </c:pt>
                <c:pt idx="9">
                  <c:v>1.5210742230564733E-4</c:v>
                </c:pt>
                <c:pt idx="10">
                  <c:v>-7.1121160993437016E-4</c:v>
                </c:pt>
                <c:pt idx="11">
                  <c:v>1.4517950708045957E-2</c:v>
                </c:pt>
              </c:numCache>
            </c:numRef>
          </c:val>
          <c:smooth val="0"/>
          <c:extLst>
            <c:ext xmlns:c16="http://schemas.microsoft.com/office/drawing/2014/chart" uri="{C3380CC4-5D6E-409C-BE32-E72D297353CC}">
              <c16:uniqueId val="{00000021-8EE3-4DFA-9A44-DED40329F64A}"/>
            </c:ext>
          </c:extLst>
        </c:ser>
        <c:ser>
          <c:idx val="34"/>
          <c:order val="34"/>
          <c:spPr>
            <a:ln w="28575" cap="rnd">
              <a:noFill/>
              <a:round/>
            </a:ln>
            <a:effectLst/>
          </c:spPr>
          <c:marker>
            <c:symbol val="circle"/>
            <c:size val="5"/>
            <c:spPr>
              <a:solidFill>
                <a:schemeClr val="accent3">
                  <a:tint val="59000"/>
                </a:schemeClr>
              </a:solidFill>
              <a:ln w="9525">
                <a:solidFill>
                  <a:schemeClr val="accent3">
                    <a:tint val="5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data'!$C$91:$N$91</c:f>
              <c:numCache>
                <c:formatCode>#,##0.000%\ ;[Red]\-#,##0.000%\ ;\-\ </c:formatCode>
                <c:ptCount val="12"/>
                <c:pt idx="0">
                  <c:v>1.8626472043017372E-3</c:v>
                </c:pt>
                <c:pt idx="1">
                  <c:v>-4.6374956459560579E-4</c:v>
                </c:pt>
                <c:pt idx="2">
                  <c:v>3.5659047379583697E-3</c:v>
                </c:pt>
                <c:pt idx="3">
                  <c:v>-1.6452143518266293E-3</c:v>
                </c:pt>
                <c:pt idx="4">
                  <c:v>1.1017235747514675E-3</c:v>
                </c:pt>
                <c:pt idx="5">
                  <c:v>2.4944507804789406E-3</c:v>
                </c:pt>
                <c:pt idx="6">
                  <c:v>3.743312774906471E-5</c:v>
                </c:pt>
                <c:pt idx="7">
                  <c:v>-6.5066795688495382E-4</c:v>
                </c:pt>
                <c:pt idx="8">
                  <c:v>3.8881382202937687E-4</c:v>
                </c:pt>
                <c:pt idx="9">
                  <c:v>1.9397305642074869E-3</c:v>
                </c:pt>
                <c:pt idx="10">
                  <c:v>3.7166820115075438E-4</c:v>
                </c:pt>
                <c:pt idx="11">
                  <c:v>9.002740139320009E-3</c:v>
                </c:pt>
              </c:numCache>
            </c:numRef>
          </c:val>
          <c:smooth val="0"/>
          <c:extLst>
            <c:ext xmlns:c16="http://schemas.microsoft.com/office/drawing/2014/chart" uri="{C3380CC4-5D6E-409C-BE32-E72D297353CC}">
              <c16:uniqueId val="{00000022-8EE3-4DFA-9A44-DED40329F64A}"/>
            </c:ext>
          </c:extLst>
        </c:ser>
        <c:ser>
          <c:idx val="35"/>
          <c:order val="35"/>
          <c:spPr>
            <a:ln w="28575" cap="rnd">
              <a:noFill/>
              <a:round/>
            </a:ln>
            <a:effectLst/>
          </c:spPr>
          <c:marker>
            <c:symbol val="circle"/>
            <c:size val="5"/>
            <c:spPr>
              <a:solidFill>
                <a:schemeClr val="accent3">
                  <a:tint val="56000"/>
                </a:schemeClr>
              </a:solidFill>
              <a:ln w="9525">
                <a:solidFill>
                  <a:schemeClr val="accent3">
                    <a:tint val="5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data'!$C$92:$N$92</c:f>
              <c:numCache>
                <c:formatCode>#,##0.000%\ ;[Red]\-#,##0.000%\ ;\-\ </c:formatCode>
                <c:ptCount val="12"/>
                <c:pt idx="0">
                  <c:v>1.7271363192555844E-3</c:v>
                </c:pt>
                <c:pt idx="1">
                  <c:v>-4.6953253702763931E-4</c:v>
                </c:pt>
                <c:pt idx="2">
                  <c:v>3.7460598831624559E-3</c:v>
                </c:pt>
                <c:pt idx="3">
                  <c:v>-2.1309338707103942E-3</c:v>
                </c:pt>
                <c:pt idx="4">
                  <c:v>6.3701018903128404E-4</c:v>
                </c:pt>
                <c:pt idx="5">
                  <c:v>1.6662893871821627E-3</c:v>
                </c:pt>
                <c:pt idx="6">
                  <c:v>-2.2858277771031776E-3</c:v>
                </c:pt>
                <c:pt idx="7">
                  <c:v>2.3802208658180168E-3</c:v>
                </c:pt>
                <c:pt idx="8">
                  <c:v>5.0831630703596087E-4</c:v>
                </c:pt>
                <c:pt idx="9">
                  <c:v>9.7911831928321202E-4</c:v>
                </c:pt>
                <c:pt idx="10">
                  <c:v>-5.0895454041766097E-4</c:v>
                </c:pt>
                <c:pt idx="11">
                  <c:v>6.2489025455098046E-3</c:v>
                </c:pt>
              </c:numCache>
            </c:numRef>
          </c:val>
          <c:smooth val="0"/>
          <c:extLst>
            <c:ext xmlns:c16="http://schemas.microsoft.com/office/drawing/2014/chart" uri="{C3380CC4-5D6E-409C-BE32-E72D297353CC}">
              <c16:uniqueId val="{00000023-8EE3-4DFA-9A44-DED40329F64A}"/>
            </c:ext>
          </c:extLst>
        </c:ser>
        <c:ser>
          <c:idx val="36"/>
          <c:order val="36"/>
          <c:spPr>
            <a:ln w="28575" cap="rnd">
              <a:noFill/>
              <a:round/>
            </a:ln>
            <a:effectLst/>
          </c:spPr>
          <c:marker>
            <c:symbol val="circle"/>
            <c:size val="5"/>
            <c:spPr>
              <a:solidFill>
                <a:schemeClr val="accent3">
                  <a:tint val="53000"/>
                </a:schemeClr>
              </a:solidFill>
              <a:ln w="9525">
                <a:solidFill>
                  <a:schemeClr val="accent3">
                    <a:tint val="5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data'!$C$93:$N$93</c:f>
              <c:numCache>
                <c:formatCode>#,##0.000%\ ;[Red]\-#,##0.000%\ ;\-\ </c:formatCode>
                <c:ptCount val="12"/>
                <c:pt idx="0">
                  <c:v>1.729849199872957E-3</c:v>
                </c:pt>
                <c:pt idx="1">
                  <c:v>-1.1473297594755127E-4</c:v>
                </c:pt>
                <c:pt idx="2">
                  <c:v>-9.642781069350792E-3</c:v>
                </c:pt>
                <c:pt idx="3">
                  <c:v>1.0327086658590279E-3</c:v>
                </c:pt>
                <c:pt idx="4">
                  <c:v>-3.5724516557154029E-3</c:v>
                </c:pt>
                <c:pt idx="5">
                  <c:v>4.4848838068634045E-4</c:v>
                </c:pt>
                <c:pt idx="6">
                  <c:v>8.2437764314091666E-4</c:v>
                </c:pt>
                <c:pt idx="7">
                  <c:v>2.1474648484871572E-3</c:v>
                </c:pt>
                <c:pt idx="8">
                  <c:v>1.4272843153440018E-4</c:v>
                </c:pt>
                <c:pt idx="9">
                  <c:v>1.4371776549740867E-3</c:v>
                </c:pt>
                <c:pt idx="10">
                  <c:v>-1.4172008741215603E-3</c:v>
                </c:pt>
                <c:pt idx="11">
                  <c:v>-6.9843717505804204E-3</c:v>
                </c:pt>
              </c:numCache>
            </c:numRef>
          </c:val>
          <c:smooth val="0"/>
          <c:extLst>
            <c:ext xmlns:c16="http://schemas.microsoft.com/office/drawing/2014/chart" uri="{C3380CC4-5D6E-409C-BE32-E72D297353CC}">
              <c16:uniqueId val="{00000024-8EE3-4DFA-9A44-DED40329F64A}"/>
            </c:ext>
          </c:extLst>
        </c:ser>
        <c:ser>
          <c:idx val="37"/>
          <c:order val="37"/>
          <c:spPr>
            <a:ln w="28575" cap="rnd">
              <a:noFill/>
              <a:round/>
            </a:ln>
            <a:effectLst/>
          </c:spPr>
          <c:marker>
            <c:symbol val="circle"/>
            <c:size val="5"/>
            <c:spPr>
              <a:solidFill>
                <a:schemeClr val="accent3">
                  <a:shade val="91000"/>
                </a:schemeClr>
              </a:solidFill>
              <a:ln w="9525">
                <a:solidFill>
                  <a:schemeClr val="accent3">
                    <a:shade val="9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data'!$C$94:$N$94</c:f>
              <c:numCache>
                <c:formatCode>#,##0.000%\ ;[Red]\-#,##0.000%\ ;\-\ </c:formatCode>
                <c:ptCount val="12"/>
                <c:pt idx="0">
                  <c:v>1.7523234501277685E-3</c:v>
                </c:pt>
                <c:pt idx="1">
                  <c:v>-4.830895627168097E-4</c:v>
                </c:pt>
                <c:pt idx="2">
                  <c:v>1.2105790612437328E-2</c:v>
                </c:pt>
                <c:pt idx="3">
                  <c:v>-2.9085192646511882E-3</c:v>
                </c:pt>
                <c:pt idx="4">
                  <c:v>1.4412524387912296E-3</c:v>
                </c:pt>
                <c:pt idx="5">
                  <c:v>8.0002303102846284E-3</c:v>
                </c:pt>
                <c:pt idx="6">
                  <c:v>-4.0110963669870436E-3</c:v>
                </c:pt>
                <c:pt idx="7">
                  <c:v>2.0476220199230344E-3</c:v>
                </c:pt>
                <c:pt idx="8">
                  <c:v>5.2690387611686873E-4</c:v>
                </c:pt>
                <c:pt idx="9">
                  <c:v>1.3684062269891939E-3</c:v>
                </c:pt>
                <c:pt idx="10">
                  <c:v>4.2333584498321919E-4</c:v>
                </c:pt>
                <c:pt idx="11">
                  <c:v>2.0263159585298229E-2</c:v>
                </c:pt>
              </c:numCache>
            </c:numRef>
          </c:val>
          <c:smooth val="0"/>
          <c:extLst>
            <c:ext xmlns:c16="http://schemas.microsoft.com/office/drawing/2014/chart" uri="{C3380CC4-5D6E-409C-BE32-E72D297353CC}">
              <c16:uniqueId val="{00000025-8EE3-4DFA-9A44-DED40329F64A}"/>
            </c:ext>
          </c:extLst>
        </c:ser>
        <c:ser>
          <c:idx val="38"/>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data'!$C$95:$N$95</c:f>
              <c:numCache>
                <c:formatCode>#,##0.000%\ ;[Red]\-#,##0.000%\ ;\-\ </c:formatCode>
                <c:ptCount val="12"/>
                <c:pt idx="0">
                  <c:v>1.8506778325626527E-3</c:v>
                </c:pt>
                <c:pt idx="1">
                  <c:v>-4.079141315169732E-4</c:v>
                </c:pt>
                <c:pt idx="2">
                  <c:v>-4.5212694960872213E-3</c:v>
                </c:pt>
                <c:pt idx="3">
                  <c:v>-1.7951646112568387E-3</c:v>
                </c:pt>
                <c:pt idx="4">
                  <c:v>-1.6854631065954528E-3</c:v>
                </c:pt>
                <c:pt idx="5">
                  <c:v>3.8043066223887312E-3</c:v>
                </c:pt>
                <c:pt idx="6">
                  <c:v>-2.546498996946589E-3</c:v>
                </c:pt>
                <c:pt idx="7">
                  <c:v>5.7336175547773038E-4</c:v>
                </c:pt>
                <c:pt idx="8">
                  <c:v>3.4236352744976273E-4</c:v>
                </c:pt>
                <c:pt idx="9">
                  <c:v>2.2789150170547945E-3</c:v>
                </c:pt>
                <c:pt idx="10">
                  <c:v>8.8635134284720252E-4</c:v>
                </c:pt>
                <c:pt idx="11">
                  <c:v>-1.220334244622201E-3</c:v>
                </c:pt>
              </c:numCache>
            </c:numRef>
          </c:val>
          <c:smooth val="0"/>
          <c:extLst>
            <c:ext xmlns:c16="http://schemas.microsoft.com/office/drawing/2014/chart" uri="{C3380CC4-5D6E-409C-BE32-E72D297353CC}">
              <c16:uniqueId val="{00000026-8EE3-4DFA-9A44-DED40329F64A}"/>
            </c:ext>
          </c:extLst>
        </c:ser>
        <c:ser>
          <c:idx val="39"/>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data'!$C$96:$N$96</c:f>
              <c:numCache>
                <c:formatCode>#,##0.000%\ ;[Red]\-#,##0.000%\ ;\-\ </c:formatCode>
                <c:ptCount val="12"/>
                <c:pt idx="0">
                  <c:v>1.8049739238503726E-3</c:v>
                </c:pt>
                <c:pt idx="1">
                  <c:v>-6.1130373257900494E-4</c:v>
                </c:pt>
                <c:pt idx="2">
                  <c:v>-9.200920829196102E-3</c:v>
                </c:pt>
                <c:pt idx="3">
                  <c:v>-7.4333501338519348E-4</c:v>
                </c:pt>
                <c:pt idx="4">
                  <c:v>1.6234222931565956E-3</c:v>
                </c:pt>
                <c:pt idx="5">
                  <c:v>9.8133485368734341E-4</c:v>
                </c:pt>
                <c:pt idx="6">
                  <c:v>-8.7365926210436484E-4</c:v>
                </c:pt>
                <c:pt idx="7">
                  <c:v>6.3013094905617351E-4</c:v>
                </c:pt>
                <c:pt idx="8">
                  <c:v>6.0762613843046154E-4</c:v>
                </c:pt>
                <c:pt idx="9">
                  <c:v>2.3722611216583367E-3</c:v>
                </c:pt>
                <c:pt idx="10">
                  <c:v>1.423533982270353E-3</c:v>
                </c:pt>
                <c:pt idx="11">
                  <c:v>-1.9859355751550289E-3</c:v>
                </c:pt>
              </c:numCache>
            </c:numRef>
          </c:val>
          <c:smooth val="0"/>
          <c:extLst>
            <c:ext xmlns:c16="http://schemas.microsoft.com/office/drawing/2014/chart" uri="{C3380CC4-5D6E-409C-BE32-E72D297353CC}">
              <c16:uniqueId val="{00000027-8EE3-4DFA-9A44-DED40329F64A}"/>
            </c:ext>
          </c:extLst>
        </c:ser>
        <c:ser>
          <c:idx val="40"/>
          <c:order val="40"/>
          <c:spPr>
            <a:ln w="25400" cap="rnd">
              <a:noFill/>
              <a:round/>
            </a:ln>
            <a:effectLst/>
          </c:spPr>
          <c:marker>
            <c:symbol val="circle"/>
            <c:size val="5"/>
            <c:spPr>
              <a:solidFill>
                <a:schemeClr val="accent3">
                  <a:tint val="40000"/>
                </a:schemeClr>
              </a:solidFill>
              <a:ln w="9525">
                <a:solidFill>
                  <a:schemeClr val="accent3">
                    <a:tint val="4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data'!$C$97:$N$97</c:f>
              <c:numCache>
                <c:formatCode>#,##0.000%\ ;[Red]\-#,##0.000%\ ;\-\ </c:formatCode>
                <c:ptCount val="12"/>
                <c:pt idx="0">
                  <c:v>1.7696408529497276E-3</c:v>
                </c:pt>
                <c:pt idx="1">
                  <c:v>-2.2242541187145193E-4</c:v>
                </c:pt>
                <c:pt idx="2">
                  <c:v>3.7857844255158035E-3</c:v>
                </c:pt>
                <c:pt idx="3">
                  <c:v>-1.6808250620394816E-3</c:v>
                </c:pt>
                <c:pt idx="4">
                  <c:v>-2.0954045396786025E-3</c:v>
                </c:pt>
                <c:pt idx="5">
                  <c:v>4.7180651327545231E-3</c:v>
                </c:pt>
                <c:pt idx="6">
                  <c:v>-2.4273379399417649E-3</c:v>
                </c:pt>
                <c:pt idx="7">
                  <c:v>-1.774334650533449E-3</c:v>
                </c:pt>
                <c:pt idx="8">
                  <c:v>2.0582693506510097E-4</c:v>
                </c:pt>
                <c:pt idx="9">
                  <c:v>-1.6614619868127178E-4</c:v>
                </c:pt>
                <c:pt idx="10">
                  <c:v>3.0335925251812057E-6</c:v>
                </c:pt>
                <c:pt idx="11">
                  <c:v>2.1158771360643147E-3</c:v>
                </c:pt>
              </c:numCache>
            </c:numRef>
          </c:val>
          <c:smooth val="0"/>
          <c:extLst>
            <c:ext xmlns:c16="http://schemas.microsoft.com/office/drawing/2014/chart" uri="{C3380CC4-5D6E-409C-BE32-E72D297353CC}">
              <c16:uniqueId val="{00000028-8EE3-4DFA-9A44-DED40329F64A}"/>
            </c:ext>
          </c:extLst>
        </c:ser>
        <c:ser>
          <c:idx val="41"/>
          <c:order val="41"/>
          <c:spPr>
            <a:ln w="25400" cap="rnd">
              <a:noFill/>
              <a:round/>
            </a:ln>
            <a:effectLst/>
          </c:spPr>
          <c:marker>
            <c:symbol val="circle"/>
            <c:size val="5"/>
            <c:spPr>
              <a:solidFill>
                <a:schemeClr val="accent3">
                  <a:tint val="37000"/>
                </a:schemeClr>
              </a:solidFill>
              <a:ln w="9525">
                <a:solidFill>
                  <a:schemeClr val="accent3">
                    <a:tint val="3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data'!$C$98:$N$98</c:f>
              <c:numCache>
                <c:formatCode>#,##0.000%\ ;[Red]\-#,##0.000%\ ;\-\ </c:formatCode>
                <c:ptCount val="12"/>
                <c:pt idx="0">
                  <c:v>1.7814069495762919E-3</c:v>
                </c:pt>
                <c:pt idx="1">
                  <c:v>-6.5956457824034587E-4</c:v>
                </c:pt>
                <c:pt idx="2">
                  <c:v>4.0041714664671435E-3</c:v>
                </c:pt>
                <c:pt idx="3">
                  <c:v>-1.644521704416313E-3</c:v>
                </c:pt>
                <c:pt idx="4">
                  <c:v>-1.5851009526313131E-3</c:v>
                </c:pt>
                <c:pt idx="5">
                  <c:v>4.8694698673132919E-3</c:v>
                </c:pt>
                <c:pt idx="6">
                  <c:v>-3.6037493790863628E-3</c:v>
                </c:pt>
                <c:pt idx="7">
                  <c:v>3.003642211105273E-3</c:v>
                </c:pt>
                <c:pt idx="8">
                  <c:v>6.7353217713272961E-4</c:v>
                </c:pt>
                <c:pt idx="9">
                  <c:v>1.4854322127182407E-3</c:v>
                </c:pt>
                <c:pt idx="10">
                  <c:v>1.5490979299290775E-3</c:v>
                </c:pt>
                <c:pt idx="11">
                  <c:v>9.8738161998677132E-3</c:v>
                </c:pt>
              </c:numCache>
            </c:numRef>
          </c:val>
          <c:smooth val="0"/>
          <c:extLst>
            <c:ext xmlns:c16="http://schemas.microsoft.com/office/drawing/2014/chart" uri="{C3380CC4-5D6E-409C-BE32-E72D297353CC}">
              <c16:uniqueId val="{00000029-8EE3-4DFA-9A44-DED40329F64A}"/>
            </c:ext>
          </c:extLst>
        </c:ser>
        <c:ser>
          <c:idx val="42"/>
          <c:order val="42"/>
          <c:spPr>
            <a:ln w="25400" cap="rnd">
              <a:noFill/>
              <a:round/>
            </a:ln>
            <a:effectLst/>
          </c:spPr>
          <c:marker>
            <c:symbol val="circle"/>
            <c:size val="5"/>
            <c:spPr>
              <a:solidFill>
                <a:schemeClr val="tx1"/>
              </a:solidFill>
              <a:ln w="9525">
                <a:solidFill>
                  <a:schemeClr val="accent3">
                    <a:tint val="3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data'!$C$57:$N$57</c:f>
              <c:numCache>
                <c:formatCode>#,##0.000%\ ;[Red]\-#,##0.000%\ ;\-\ </c:formatCode>
                <c:ptCount val="12"/>
                <c:pt idx="0">
                  <c:v>1.7798862915805458E-3</c:v>
                </c:pt>
                <c:pt idx="1">
                  <c:v>7.4944529069087551E-5</c:v>
                </c:pt>
                <c:pt idx="2">
                  <c:v>1.985647948594238E-3</c:v>
                </c:pt>
                <c:pt idx="3">
                  <c:v>-2.2515245547229945E-3</c:v>
                </c:pt>
                <c:pt idx="4">
                  <c:v>1.5360458649928965E-3</c:v>
                </c:pt>
                <c:pt idx="5">
                  <c:v>-2.6496855868440861E-4</c:v>
                </c:pt>
                <c:pt idx="6">
                  <c:v>-2.5128886489245161E-3</c:v>
                </c:pt>
                <c:pt idx="7">
                  <c:v>-4.4913951359448756E-3</c:v>
                </c:pt>
                <c:pt idx="8">
                  <c:v>-6.2026641231005541E-5</c:v>
                </c:pt>
                <c:pt idx="9">
                  <c:v>2.5131260460120597E-3</c:v>
                </c:pt>
                <c:pt idx="10">
                  <c:v>1.9056553629217543E-3</c:v>
                </c:pt>
                <c:pt idx="11">
                  <c:v>2.1250250366278145E-4</c:v>
                </c:pt>
              </c:numCache>
            </c:numRef>
          </c:val>
          <c:smooth val="0"/>
          <c:extLst>
            <c:ext xmlns:c16="http://schemas.microsoft.com/office/drawing/2014/chart" uri="{C3380CC4-5D6E-409C-BE32-E72D297353CC}">
              <c16:uniqueId val="{0000002A-8EE3-4DFA-9A44-DED40329F64A}"/>
            </c:ext>
          </c:extLst>
        </c:ser>
        <c:ser>
          <c:idx val="43"/>
          <c:order val="43"/>
          <c:spPr>
            <a:ln w="25400" cap="rnd">
              <a:noFill/>
              <a:round/>
            </a:ln>
            <a:effectLst/>
          </c:spPr>
          <c:marker>
            <c:symbol val="circle"/>
            <c:size val="5"/>
            <c:spPr>
              <a:solidFill>
                <a:schemeClr val="accent3">
                  <a:tint val="99000"/>
                </a:schemeClr>
              </a:solidFill>
              <a:ln w="9525">
                <a:solidFill>
                  <a:schemeClr val="accent3">
                    <a:tint val="9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data'!$C$58:$N$58</c:f>
              <c:numCache>
                <c:formatCode>#,##0.000%\ ;[Red]\-#,##0.000%\ ;\-\ </c:formatCode>
                <c:ptCount val="12"/>
                <c:pt idx="0">
                  <c:v>1.828039682761462E-3</c:v>
                </c:pt>
                <c:pt idx="1">
                  <c:v>3.1189630056749351E-4</c:v>
                </c:pt>
                <c:pt idx="2">
                  <c:v>3.2533555113916091E-3</c:v>
                </c:pt>
                <c:pt idx="3">
                  <c:v>-1.1791949355426379E-3</c:v>
                </c:pt>
                <c:pt idx="4">
                  <c:v>-1.4185342362074138E-3</c:v>
                </c:pt>
                <c:pt idx="5">
                  <c:v>-1.0920909261340483E-3</c:v>
                </c:pt>
                <c:pt idx="6">
                  <c:v>-4.4749322400949865E-4</c:v>
                </c:pt>
                <c:pt idx="7">
                  <c:v>4.7808966946827347E-4</c:v>
                </c:pt>
                <c:pt idx="8">
                  <c:v>-4.4164131933932538E-4</c:v>
                </c:pt>
                <c:pt idx="9">
                  <c:v>1.1327068283013553E-3</c:v>
                </c:pt>
                <c:pt idx="10">
                  <c:v>5.8629942431820403E-4</c:v>
                </c:pt>
                <c:pt idx="11">
                  <c:v>3.0114327755754733E-3</c:v>
                </c:pt>
              </c:numCache>
            </c:numRef>
          </c:val>
          <c:smooth val="0"/>
          <c:extLst>
            <c:ext xmlns:c16="http://schemas.microsoft.com/office/drawing/2014/chart" uri="{C3380CC4-5D6E-409C-BE32-E72D297353CC}">
              <c16:uniqueId val="{0000002B-8EE3-4DFA-9A44-DED40329F64A}"/>
            </c:ext>
          </c:extLst>
        </c:ser>
        <c:ser>
          <c:idx val="44"/>
          <c:order val="44"/>
          <c:spPr>
            <a:ln w="25400" cap="rnd">
              <a:noFill/>
              <a:round/>
            </a:ln>
            <a:effectLst/>
          </c:spPr>
          <c:marker>
            <c:symbol val="circle"/>
            <c:size val="5"/>
            <c:spPr>
              <a:solidFill>
                <a:schemeClr val="accent3">
                  <a:tint val="97000"/>
                </a:schemeClr>
              </a:solidFill>
              <a:ln w="9525">
                <a:solidFill>
                  <a:schemeClr val="accent3">
                    <a:tint val="9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data'!$C$59:$N$59</c:f>
              <c:numCache>
                <c:formatCode>#,##0.000%\ ;[Red]\-#,##0.000%\ ;\-\ </c:formatCode>
                <c:ptCount val="12"/>
                <c:pt idx="0">
                  <c:v>1.819023233749606E-3</c:v>
                </c:pt>
                <c:pt idx="1">
                  <c:v>7.1066673879682796E-5</c:v>
                </c:pt>
                <c:pt idx="2">
                  <c:v>1.0102228649042644E-3</c:v>
                </c:pt>
                <c:pt idx="3">
                  <c:v>-8.3411500032593011E-4</c:v>
                </c:pt>
                <c:pt idx="4">
                  <c:v>-1.3080640805744892E-3</c:v>
                </c:pt>
                <c:pt idx="5">
                  <c:v>4.262655638023416E-3</c:v>
                </c:pt>
                <c:pt idx="6">
                  <c:v>1.1066933215051478E-3</c:v>
                </c:pt>
                <c:pt idx="7">
                  <c:v>-1.179988843924118E-3</c:v>
                </c:pt>
                <c:pt idx="8">
                  <c:v>-2.0603798260099282E-4</c:v>
                </c:pt>
                <c:pt idx="9">
                  <c:v>-2.0277151012859651E-3</c:v>
                </c:pt>
                <c:pt idx="10">
                  <c:v>-1.4461466079851437E-3</c:v>
                </c:pt>
                <c:pt idx="11">
                  <c:v>1.2675941153654779E-3</c:v>
                </c:pt>
              </c:numCache>
            </c:numRef>
          </c:val>
          <c:smooth val="0"/>
          <c:extLst>
            <c:ext xmlns:c16="http://schemas.microsoft.com/office/drawing/2014/chart" uri="{C3380CC4-5D6E-409C-BE32-E72D297353CC}">
              <c16:uniqueId val="{0000002C-8EE3-4DFA-9A44-DED40329F64A}"/>
            </c:ext>
          </c:extLst>
        </c:ser>
        <c:ser>
          <c:idx val="45"/>
          <c:order val="45"/>
          <c:spPr>
            <a:ln w="25400" cap="rnd">
              <a:noFill/>
              <a:round/>
            </a:ln>
            <a:effectLst/>
          </c:spPr>
          <c:marker>
            <c:symbol val="circle"/>
            <c:size val="5"/>
            <c:spPr>
              <a:solidFill>
                <a:schemeClr val="accent3">
                  <a:tint val="96000"/>
                </a:schemeClr>
              </a:solidFill>
              <a:ln w="9525">
                <a:solidFill>
                  <a:schemeClr val="accent3">
                    <a:tint val="9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data'!$C$60:$N$60</c:f>
              <c:numCache>
                <c:formatCode>#,##0.000%\ ;[Red]\-#,##0.000%\ ;\-\ </c:formatCode>
                <c:ptCount val="12"/>
                <c:pt idx="0">
                  <c:v>1.7794607491992132E-3</c:v>
                </c:pt>
                <c:pt idx="1">
                  <c:v>4.9954100484006503E-4</c:v>
                </c:pt>
                <c:pt idx="2">
                  <c:v>2.061099576718739E-3</c:v>
                </c:pt>
                <c:pt idx="3">
                  <c:v>-8.4187621448239547E-4</c:v>
                </c:pt>
                <c:pt idx="4">
                  <c:v>9.1636839970021811E-4</c:v>
                </c:pt>
                <c:pt idx="5">
                  <c:v>7.8650675123603797E-4</c:v>
                </c:pt>
                <c:pt idx="6">
                  <c:v>6.8939429683689823E-4</c:v>
                </c:pt>
                <c:pt idx="7">
                  <c:v>-1.413751073634284E-3</c:v>
                </c:pt>
                <c:pt idx="8">
                  <c:v>-5.5225643794232226E-4</c:v>
                </c:pt>
                <c:pt idx="9">
                  <c:v>2.8149212372619026E-4</c:v>
                </c:pt>
                <c:pt idx="10">
                  <c:v>-3.5666954676769613E-3</c:v>
                </c:pt>
                <c:pt idx="11">
                  <c:v>6.3928370852139871E-4</c:v>
                </c:pt>
              </c:numCache>
            </c:numRef>
          </c:val>
          <c:smooth val="0"/>
          <c:extLst>
            <c:ext xmlns:c16="http://schemas.microsoft.com/office/drawing/2014/chart" uri="{C3380CC4-5D6E-409C-BE32-E72D297353CC}">
              <c16:uniqueId val="{0000002D-8EE3-4DFA-9A44-DED40329F64A}"/>
            </c:ext>
          </c:extLst>
        </c:ser>
        <c:ser>
          <c:idx val="46"/>
          <c:order val="46"/>
          <c:spPr>
            <a:ln w="25400" cap="rnd">
              <a:noFill/>
              <a:round/>
            </a:ln>
            <a:effectLst/>
          </c:spPr>
          <c:marker>
            <c:symbol val="circle"/>
            <c:size val="5"/>
            <c:spPr>
              <a:solidFill>
                <a:schemeClr val="accent3">
                  <a:tint val="94000"/>
                </a:schemeClr>
              </a:solidFill>
              <a:ln w="9525">
                <a:solidFill>
                  <a:schemeClr val="accent3">
                    <a:tint val="9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data'!$C$61:$N$61</c:f>
              <c:numCache>
                <c:formatCode>#,##0.000%\ ;[Red]\-#,##0.000%\ ;\-\ </c:formatCode>
                <c:ptCount val="12"/>
                <c:pt idx="0">
                  <c:v>1.8573098272633981E-3</c:v>
                </c:pt>
                <c:pt idx="1">
                  <c:v>2.2723638041988181E-4</c:v>
                </c:pt>
                <c:pt idx="2">
                  <c:v>1.6085235238241236E-3</c:v>
                </c:pt>
                <c:pt idx="3">
                  <c:v>-1.3051310319807108E-3</c:v>
                </c:pt>
                <c:pt idx="4">
                  <c:v>-1.0195972025610622E-3</c:v>
                </c:pt>
                <c:pt idx="5">
                  <c:v>1.0416530702281879E-3</c:v>
                </c:pt>
                <c:pt idx="6">
                  <c:v>1.2290493568873906E-3</c:v>
                </c:pt>
                <c:pt idx="7">
                  <c:v>-1.1319855002593915E-3</c:v>
                </c:pt>
                <c:pt idx="8">
                  <c:v>-4.2475217536042109E-4</c:v>
                </c:pt>
                <c:pt idx="9">
                  <c:v>-1.5444275659026729E-3</c:v>
                </c:pt>
                <c:pt idx="10">
                  <c:v>-4.4667551366139868E-4</c:v>
                </c:pt>
                <c:pt idx="11">
                  <c:v>9.1203168897324716E-5</c:v>
                </c:pt>
              </c:numCache>
            </c:numRef>
          </c:val>
          <c:smooth val="0"/>
          <c:extLst>
            <c:ext xmlns:c16="http://schemas.microsoft.com/office/drawing/2014/chart" uri="{C3380CC4-5D6E-409C-BE32-E72D297353CC}">
              <c16:uniqueId val="{0000002E-8EE3-4DFA-9A44-DED40329F64A}"/>
            </c:ext>
          </c:extLst>
        </c:ser>
        <c:ser>
          <c:idx val="47"/>
          <c:order val="47"/>
          <c:spPr>
            <a:ln w="25400" cap="rnd">
              <a:noFill/>
              <a:round/>
            </a:ln>
            <a:effectLst/>
          </c:spPr>
          <c:marker>
            <c:symbol val="circle"/>
            <c:size val="5"/>
            <c:spPr>
              <a:solidFill>
                <a:schemeClr val="accent3">
                  <a:tint val="92000"/>
                </a:schemeClr>
              </a:solidFill>
              <a:ln w="9525">
                <a:solidFill>
                  <a:schemeClr val="accent3">
                    <a:tint val="9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data'!$C$62:$N$62</c:f>
              <c:numCache>
                <c:formatCode>#,##0.000%\ ;[Red]\-#,##0.000%\ ;\-\ </c:formatCode>
                <c:ptCount val="12"/>
                <c:pt idx="0">
                  <c:v>1.7997670547191813E-3</c:v>
                </c:pt>
                <c:pt idx="1">
                  <c:v>8.3640916709892821E-4</c:v>
                </c:pt>
                <c:pt idx="2">
                  <c:v>2.7583139805826828E-3</c:v>
                </c:pt>
                <c:pt idx="3">
                  <c:v>-9.1856836865167324E-4</c:v>
                </c:pt>
                <c:pt idx="4">
                  <c:v>1.9363678957402541E-3</c:v>
                </c:pt>
                <c:pt idx="5">
                  <c:v>-1.9936968241371922E-3</c:v>
                </c:pt>
                <c:pt idx="6">
                  <c:v>1.6172166594790038E-3</c:v>
                </c:pt>
                <c:pt idx="7">
                  <c:v>-2.9969695237310745E-3</c:v>
                </c:pt>
                <c:pt idx="8">
                  <c:v>-9.5037284043808512E-4</c:v>
                </c:pt>
                <c:pt idx="9">
                  <c:v>6.7084000643147235E-5</c:v>
                </c:pt>
                <c:pt idx="10">
                  <c:v>9.3784956570530653E-5</c:v>
                </c:pt>
                <c:pt idx="11">
                  <c:v>2.2493361578757032E-3</c:v>
                </c:pt>
              </c:numCache>
            </c:numRef>
          </c:val>
          <c:smooth val="0"/>
          <c:extLst>
            <c:ext xmlns:c16="http://schemas.microsoft.com/office/drawing/2014/chart" uri="{C3380CC4-5D6E-409C-BE32-E72D297353CC}">
              <c16:uniqueId val="{0000002F-8EE3-4DFA-9A44-DED40329F64A}"/>
            </c:ext>
          </c:extLst>
        </c:ser>
        <c:ser>
          <c:idx val="48"/>
          <c:order val="48"/>
          <c:spPr>
            <a:ln w="25400" cap="rnd">
              <a:noFill/>
              <a:round/>
            </a:ln>
            <a:effectLst/>
          </c:spPr>
          <c:marker>
            <c:symbol val="circle"/>
            <c:size val="5"/>
            <c:spPr>
              <a:solidFill>
                <a:schemeClr val="accent3">
                  <a:tint val="91000"/>
                </a:schemeClr>
              </a:solidFill>
              <a:ln w="9525">
                <a:solidFill>
                  <a:schemeClr val="accent3">
                    <a:tint val="9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data'!$C$63:$N$63</c:f>
              <c:numCache>
                <c:formatCode>#,##0.000%\ ;[Red]\-#,##0.000%\ ;\-\ </c:formatCode>
                <c:ptCount val="12"/>
                <c:pt idx="0">
                  <c:v>1.8599295853898301E-3</c:v>
                </c:pt>
                <c:pt idx="1">
                  <c:v>3.183202393248763E-4</c:v>
                </c:pt>
                <c:pt idx="2">
                  <c:v>4.0021976335038456E-3</c:v>
                </c:pt>
                <c:pt idx="3">
                  <c:v>-1.1929111689876759E-3</c:v>
                </c:pt>
                <c:pt idx="4">
                  <c:v>-3.4330323773379412E-4</c:v>
                </c:pt>
                <c:pt idx="5">
                  <c:v>-7.6203076699155048E-4</c:v>
                </c:pt>
                <c:pt idx="6">
                  <c:v>-1.6424468265752168E-4</c:v>
                </c:pt>
                <c:pt idx="7">
                  <c:v>3.4482974328908789E-4</c:v>
                </c:pt>
                <c:pt idx="8">
                  <c:v>-4.7189434849559397E-4</c:v>
                </c:pt>
                <c:pt idx="9">
                  <c:v>1.6405578375393581E-3</c:v>
                </c:pt>
                <c:pt idx="10">
                  <c:v>-1.4911211464818663E-4</c:v>
                </c:pt>
                <c:pt idx="11">
                  <c:v>5.0823387195326752E-3</c:v>
                </c:pt>
              </c:numCache>
            </c:numRef>
          </c:val>
          <c:smooth val="0"/>
          <c:extLst>
            <c:ext xmlns:c16="http://schemas.microsoft.com/office/drawing/2014/chart" uri="{C3380CC4-5D6E-409C-BE32-E72D297353CC}">
              <c16:uniqueId val="{00000030-8EE3-4DFA-9A44-DED40329F64A}"/>
            </c:ext>
          </c:extLst>
        </c:ser>
        <c:ser>
          <c:idx val="49"/>
          <c:order val="49"/>
          <c:spPr>
            <a:ln w="25400" cap="rnd">
              <a:noFill/>
              <a:round/>
            </a:ln>
            <a:effectLst/>
          </c:spPr>
          <c:marker>
            <c:symbol val="circle"/>
            <c:size val="5"/>
            <c:spPr>
              <a:solidFill>
                <a:schemeClr val="accent3">
                  <a:tint val="89000"/>
                </a:schemeClr>
              </a:solidFill>
              <a:ln w="9525">
                <a:solidFill>
                  <a:schemeClr val="accent3">
                    <a:tint val="8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data'!$C$64:$N$64</c:f>
              <c:numCache>
                <c:formatCode>#,##0.000%\ ;[Red]\-#,##0.000%\ ;\-\ </c:formatCode>
                <c:ptCount val="12"/>
                <c:pt idx="0">
                  <c:v>1.7153511338328098E-3</c:v>
                </c:pt>
                <c:pt idx="1">
                  <c:v>3.8720526173308123E-4</c:v>
                </c:pt>
                <c:pt idx="2">
                  <c:v>-7.2696068068556219E-3</c:v>
                </c:pt>
                <c:pt idx="3">
                  <c:v>-7.7377572138059847E-4</c:v>
                </c:pt>
                <c:pt idx="4">
                  <c:v>-1.1391357999528839E-2</c:v>
                </c:pt>
                <c:pt idx="5">
                  <c:v>7.2160926032623918E-3</c:v>
                </c:pt>
                <c:pt idx="6">
                  <c:v>2.1160105122108863E-3</c:v>
                </c:pt>
                <c:pt idx="7">
                  <c:v>-1.1295218458066136E-3</c:v>
                </c:pt>
                <c:pt idx="8">
                  <c:v>-4.3870383114930078E-4</c:v>
                </c:pt>
                <c:pt idx="9">
                  <c:v>-4.9356121853284529E-3</c:v>
                </c:pt>
                <c:pt idx="10">
                  <c:v>-1.8333531709621154E-3</c:v>
                </c:pt>
                <c:pt idx="11">
                  <c:v>-1.6337272049972373E-2</c:v>
                </c:pt>
              </c:numCache>
            </c:numRef>
          </c:val>
          <c:smooth val="0"/>
          <c:extLst>
            <c:ext xmlns:c16="http://schemas.microsoft.com/office/drawing/2014/chart" uri="{C3380CC4-5D6E-409C-BE32-E72D297353CC}">
              <c16:uniqueId val="{00000031-8EE3-4DFA-9A44-DED40329F64A}"/>
            </c:ext>
          </c:extLst>
        </c:ser>
        <c:ser>
          <c:idx val="50"/>
          <c:order val="50"/>
          <c:spPr>
            <a:ln w="25400" cap="rnd">
              <a:noFill/>
              <a:round/>
            </a:ln>
            <a:effectLst/>
          </c:spPr>
          <c:marker>
            <c:symbol val="circle"/>
            <c:size val="5"/>
            <c:spPr>
              <a:solidFill>
                <a:schemeClr val="accent3">
                  <a:tint val="87000"/>
                </a:schemeClr>
              </a:solidFill>
              <a:ln w="9525">
                <a:solidFill>
                  <a:schemeClr val="accent3">
                    <a:tint val="8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data'!$C$65:$N$65</c:f>
              <c:numCache>
                <c:formatCode>#,##0.000%\ ;[Red]\-#,##0.000%\ ;\-\ </c:formatCode>
                <c:ptCount val="12"/>
                <c:pt idx="0">
                  <c:v>1.7747897345317121E-3</c:v>
                </c:pt>
                <c:pt idx="1">
                  <c:v>4.1720140854106802E-4</c:v>
                </c:pt>
                <c:pt idx="2">
                  <c:v>4.0886708299185948E-3</c:v>
                </c:pt>
                <c:pt idx="3">
                  <c:v>-5.2797486922027126E-3</c:v>
                </c:pt>
                <c:pt idx="4">
                  <c:v>1.5019223173873275E-2</c:v>
                </c:pt>
                <c:pt idx="5">
                  <c:v>-6.3445809624613769E-3</c:v>
                </c:pt>
                <c:pt idx="6">
                  <c:v>2.3378361405956838E-3</c:v>
                </c:pt>
                <c:pt idx="7">
                  <c:v>5.8542483529788747E-4</c:v>
                </c:pt>
                <c:pt idx="8">
                  <c:v>-5.0959065185285368E-4</c:v>
                </c:pt>
                <c:pt idx="9">
                  <c:v>-1.5835111287494374E-3</c:v>
                </c:pt>
                <c:pt idx="10">
                  <c:v>-3.5653945629392503E-3</c:v>
                </c:pt>
                <c:pt idx="11">
                  <c:v>6.9403201245525903E-3</c:v>
                </c:pt>
              </c:numCache>
            </c:numRef>
          </c:val>
          <c:smooth val="0"/>
          <c:extLst>
            <c:ext xmlns:c16="http://schemas.microsoft.com/office/drawing/2014/chart" uri="{C3380CC4-5D6E-409C-BE32-E72D297353CC}">
              <c16:uniqueId val="{00000032-8EE3-4DFA-9A44-DED40329F64A}"/>
            </c:ext>
          </c:extLst>
        </c:ser>
        <c:ser>
          <c:idx val="51"/>
          <c:order val="51"/>
          <c:spPr>
            <a:ln w="25400" cap="rnd">
              <a:noFill/>
              <a:round/>
            </a:ln>
            <a:effectLst/>
          </c:spPr>
          <c:marker>
            <c:symbol val="circle"/>
            <c:size val="5"/>
            <c:spPr>
              <a:solidFill>
                <a:schemeClr val="accent3">
                  <a:tint val="86000"/>
                </a:schemeClr>
              </a:solidFill>
              <a:ln w="9525">
                <a:solidFill>
                  <a:schemeClr val="accent3">
                    <a:tint val="8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data'!$C$66:$N$66</c:f>
              <c:numCache>
                <c:formatCode>#,##0.000%\ ;[Red]\-#,##0.000%\ ;\-\ </c:formatCode>
                <c:ptCount val="12"/>
                <c:pt idx="0">
                  <c:v>1.778851427561845E-3</c:v>
                </c:pt>
                <c:pt idx="1">
                  <c:v>1.3821092741661545E-4</c:v>
                </c:pt>
                <c:pt idx="2">
                  <c:v>1.7325550741635887E-3</c:v>
                </c:pt>
                <c:pt idx="3">
                  <c:v>-1.3702063390548247E-3</c:v>
                </c:pt>
                <c:pt idx="4">
                  <c:v>7.2962377999630235E-4</c:v>
                </c:pt>
                <c:pt idx="5">
                  <c:v>2.6543970264725214E-3</c:v>
                </c:pt>
                <c:pt idx="6">
                  <c:v>-3.7586115573295942E-4</c:v>
                </c:pt>
                <c:pt idx="7">
                  <c:v>-6.4395484223445099E-3</c:v>
                </c:pt>
                <c:pt idx="8">
                  <c:v>-2.0781963597782394E-4</c:v>
                </c:pt>
                <c:pt idx="9">
                  <c:v>-9.9516779132247102E-4</c:v>
                </c:pt>
                <c:pt idx="10">
                  <c:v>-2.2892478654068515E-3</c:v>
                </c:pt>
                <c:pt idx="11">
                  <c:v>-4.6442129742285676E-3</c:v>
                </c:pt>
              </c:numCache>
            </c:numRef>
          </c:val>
          <c:smooth val="0"/>
          <c:extLst>
            <c:ext xmlns:c16="http://schemas.microsoft.com/office/drawing/2014/chart" uri="{C3380CC4-5D6E-409C-BE32-E72D297353CC}">
              <c16:uniqueId val="{00000033-8EE3-4DFA-9A44-DED40329F64A}"/>
            </c:ext>
          </c:extLst>
        </c:ser>
        <c:ser>
          <c:idx val="52"/>
          <c:order val="52"/>
          <c:spPr>
            <a:ln w="25400" cap="rnd">
              <a:noFill/>
              <a:round/>
            </a:ln>
            <a:effectLst/>
          </c:spPr>
          <c:marker>
            <c:symbol val="circle"/>
            <c:size val="5"/>
            <c:spPr>
              <a:solidFill>
                <a:schemeClr val="accent3">
                  <a:tint val="84000"/>
                </a:schemeClr>
              </a:solidFill>
              <a:ln w="9525">
                <a:solidFill>
                  <a:schemeClr val="accent3">
                    <a:tint val="8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data'!$C$67:$N$67</c:f>
              <c:numCache>
                <c:formatCode>#,##0.000%\ ;[Red]\-#,##0.000%\ ;\-\ </c:formatCode>
                <c:ptCount val="12"/>
                <c:pt idx="0">
                  <c:v>1.8466044214444644E-3</c:v>
                </c:pt>
                <c:pt idx="1">
                  <c:v>-1.562079143011541E-4</c:v>
                </c:pt>
                <c:pt idx="2">
                  <c:v>-1.0262982371549656E-2</c:v>
                </c:pt>
                <c:pt idx="3">
                  <c:v>-5.1107360080351327E-3</c:v>
                </c:pt>
                <c:pt idx="4">
                  <c:v>6.4654857812729283E-4</c:v>
                </c:pt>
                <c:pt idx="5">
                  <c:v>3.0548286472489306E-3</c:v>
                </c:pt>
                <c:pt idx="6">
                  <c:v>-4.5111272509856803E-4</c:v>
                </c:pt>
                <c:pt idx="7">
                  <c:v>-3.1806560328253575E-3</c:v>
                </c:pt>
                <c:pt idx="8">
                  <c:v>3.3989701529346661E-5</c:v>
                </c:pt>
                <c:pt idx="9">
                  <c:v>-5.364920525166017E-4</c:v>
                </c:pt>
                <c:pt idx="10">
                  <c:v>-2.1424764637512084E-4</c:v>
                </c:pt>
                <c:pt idx="11">
                  <c:v>-1.4330463402351556E-2</c:v>
                </c:pt>
              </c:numCache>
            </c:numRef>
          </c:val>
          <c:smooth val="0"/>
          <c:extLst>
            <c:ext xmlns:c16="http://schemas.microsoft.com/office/drawing/2014/chart" uri="{C3380CC4-5D6E-409C-BE32-E72D297353CC}">
              <c16:uniqueId val="{00000034-8EE3-4DFA-9A44-DED40329F64A}"/>
            </c:ext>
          </c:extLst>
        </c:ser>
        <c:ser>
          <c:idx val="53"/>
          <c:order val="53"/>
          <c:spPr>
            <a:ln w="25400" cap="rnd">
              <a:noFill/>
              <a:round/>
            </a:ln>
            <a:effectLst/>
          </c:spPr>
          <c:marker>
            <c:symbol val="circle"/>
            <c:size val="5"/>
            <c:spPr>
              <a:solidFill>
                <a:schemeClr val="accent3">
                  <a:tint val="83000"/>
                </a:schemeClr>
              </a:solidFill>
              <a:ln w="9525">
                <a:solidFill>
                  <a:schemeClr val="accent3">
                    <a:tint val="8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data'!$C$68:$N$68</c:f>
              <c:numCache>
                <c:formatCode>#,##0.000%\ ;[Red]\-#,##0.000%\ ;\-\ </c:formatCode>
                <c:ptCount val="12"/>
                <c:pt idx="0">
                  <c:v>1.829840948357031E-3</c:v>
                </c:pt>
                <c:pt idx="1">
                  <c:v>-4.4102062313089441E-4</c:v>
                </c:pt>
                <c:pt idx="2">
                  <c:v>-6.1539287597442982E-3</c:v>
                </c:pt>
                <c:pt idx="3">
                  <c:v>2.4420341557571668E-3</c:v>
                </c:pt>
                <c:pt idx="4">
                  <c:v>-3.7238406097861443E-4</c:v>
                </c:pt>
                <c:pt idx="5">
                  <c:v>4.9770110074247587E-3</c:v>
                </c:pt>
                <c:pt idx="6">
                  <c:v>-2.7637159486644247E-3</c:v>
                </c:pt>
                <c:pt idx="7">
                  <c:v>-5.2293425418570294E-5</c:v>
                </c:pt>
                <c:pt idx="8">
                  <c:v>3.3182381052654364E-4</c:v>
                </c:pt>
                <c:pt idx="9">
                  <c:v>-4.4394357812471696E-4</c:v>
                </c:pt>
                <c:pt idx="10">
                  <c:v>-7.0154749345174849E-4</c:v>
                </c:pt>
                <c:pt idx="11">
                  <c:v>-1.3481239674477674E-3</c:v>
                </c:pt>
              </c:numCache>
            </c:numRef>
          </c:val>
          <c:smooth val="0"/>
          <c:extLst>
            <c:ext xmlns:c16="http://schemas.microsoft.com/office/drawing/2014/chart" uri="{C3380CC4-5D6E-409C-BE32-E72D297353CC}">
              <c16:uniqueId val="{00000035-8EE3-4DFA-9A44-DED40329F64A}"/>
            </c:ext>
          </c:extLst>
        </c:ser>
        <c:ser>
          <c:idx val="54"/>
          <c:order val="54"/>
          <c:spPr>
            <a:ln w="25400" cap="rnd">
              <a:noFill/>
              <a:round/>
            </a:ln>
            <a:effectLst/>
          </c:spPr>
          <c:marker>
            <c:symbol val="circle"/>
            <c:size val="5"/>
            <c:spPr>
              <a:solidFill>
                <a:schemeClr val="accent3">
                  <a:tint val="81000"/>
                </a:schemeClr>
              </a:solidFill>
              <a:ln w="9525">
                <a:solidFill>
                  <a:schemeClr val="accent3">
                    <a:tint val="8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data'!$C$69:$N$69</c:f>
              <c:numCache>
                <c:formatCode>#,##0.000%\ ;[Red]\-#,##0.000%\ ;\-\ </c:formatCode>
                <c:ptCount val="12"/>
                <c:pt idx="0">
                  <c:v>1.7849202702726608E-3</c:v>
                </c:pt>
                <c:pt idx="1">
                  <c:v>1.1572253394209753E-5</c:v>
                </c:pt>
                <c:pt idx="2">
                  <c:v>-2.326703438394917E-3</c:v>
                </c:pt>
                <c:pt idx="3">
                  <c:v>-1.5263304634094421E-3</c:v>
                </c:pt>
                <c:pt idx="4">
                  <c:v>4.3995120130269072E-4</c:v>
                </c:pt>
                <c:pt idx="5">
                  <c:v>4.3476319368784822E-4</c:v>
                </c:pt>
                <c:pt idx="6">
                  <c:v>-4.0897832426045611E-4</c:v>
                </c:pt>
                <c:pt idx="7">
                  <c:v>-1.9156255230359243E-3</c:v>
                </c:pt>
                <c:pt idx="8">
                  <c:v>-1.2353685823440763E-4</c:v>
                </c:pt>
                <c:pt idx="9">
                  <c:v>-3.650624427932847E-3</c:v>
                </c:pt>
                <c:pt idx="10">
                  <c:v>2.5441511437729325E-4</c:v>
                </c:pt>
                <c:pt idx="11">
                  <c:v>-7.0261770022332914E-3</c:v>
                </c:pt>
              </c:numCache>
            </c:numRef>
          </c:val>
          <c:smooth val="0"/>
          <c:extLst>
            <c:ext xmlns:c16="http://schemas.microsoft.com/office/drawing/2014/chart" uri="{C3380CC4-5D6E-409C-BE32-E72D297353CC}">
              <c16:uniqueId val="{00000036-8EE3-4DFA-9A44-DED40329F64A}"/>
            </c:ext>
          </c:extLst>
        </c:ser>
        <c:ser>
          <c:idx val="55"/>
          <c:order val="55"/>
          <c:spPr>
            <a:ln w="25400" cap="rnd">
              <a:noFill/>
              <a:round/>
            </a:ln>
            <a:effectLst/>
          </c:spPr>
          <c:marker>
            <c:symbol val="circle"/>
            <c:size val="5"/>
            <c:spPr>
              <a:solidFill>
                <a:schemeClr val="accent3">
                  <a:tint val="79000"/>
                </a:schemeClr>
              </a:solidFill>
              <a:ln w="9525">
                <a:solidFill>
                  <a:schemeClr val="accent3">
                    <a:tint val="7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data'!$C$70:$N$70</c:f>
              <c:numCache>
                <c:formatCode>#,##0.000%\ ;[Red]\-#,##0.000%\ ;\-\ </c:formatCode>
                <c:ptCount val="12"/>
                <c:pt idx="0">
                  <c:v>1.8281950653704637E-3</c:v>
                </c:pt>
                <c:pt idx="1">
                  <c:v>-1.640646338125773E-4</c:v>
                </c:pt>
                <c:pt idx="2">
                  <c:v>1.289739852154792E-2</c:v>
                </c:pt>
                <c:pt idx="3">
                  <c:v>-3.046312213781377E-3</c:v>
                </c:pt>
                <c:pt idx="4">
                  <c:v>1.4146295807520026E-3</c:v>
                </c:pt>
                <c:pt idx="5">
                  <c:v>2.8960595928426702E-3</c:v>
                </c:pt>
                <c:pt idx="6">
                  <c:v>-4.9235338972857257E-3</c:v>
                </c:pt>
                <c:pt idx="7">
                  <c:v>2.1366100426489787E-3</c:v>
                </c:pt>
                <c:pt idx="8">
                  <c:v>1.4039804420451496E-4</c:v>
                </c:pt>
                <c:pt idx="9">
                  <c:v>3.7571363658159829E-3</c:v>
                </c:pt>
                <c:pt idx="10">
                  <c:v>3.4708975321406932E-4</c:v>
                </c:pt>
                <c:pt idx="11">
                  <c:v>1.7283606221516923E-2</c:v>
                </c:pt>
              </c:numCache>
            </c:numRef>
          </c:val>
          <c:smooth val="0"/>
          <c:extLst>
            <c:ext xmlns:c16="http://schemas.microsoft.com/office/drawing/2014/chart" uri="{C3380CC4-5D6E-409C-BE32-E72D297353CC}">
              <c16:uniqueId val="{00000037-8EE3-4DFA-9A44-DED40329F64A}"/>
            </c:ext>
          </c:extLst>
        </c:ser>
        <c:ser>
          <c:idx val="56"/>
          <c:order val="56"/>
          <c:spPr>
            <a:ln w="25400" cap="rnd">
              <a:noFill/>
              <a:round/>
            </a:ln>
            <a:effectLst/>
          </c:spPr>
          <c:marker>
            <c:symbol val="circle"/>
            <c:size val="5"/>
            <c:spPr>
              <a:solidFill>
                <a:schemeClr val="accent3">
                  <a:tint val="78000"/>
                </a:schemeClr>
              </a:solidFill>
              <a:ln w="9525">
                <a:solidFill>
                  <a:schemeClr val="accent3">
                    <a:tint val="7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data'!$C$71:$N$71</c:f>
              <c:numCache>
                <c:formatCode>#,##0.000%\ ;[Red]\-#,##0.000%\ ;\-\ </c:formatCode>
                <c:ptCount val="12"/>
                <c:pt idx="0">
                  <c:v>1.7598930784727962E-3</c:v>
                </c:pt>
                <c:pt idx="1">
                  <c:v>9.9187254795296553E-5</c:v>
                </c:pt>
                <c:pt idx="2">
                  <c:v>1.2865861373660081E-2</c:v>
                </c:pt>
                <c:pt idx="3">
                  <c:v>-2.3996743985505997E-3</c:v>
                </c:pt>
                <c:pt idx="4">
                  <c:v>1.8744662778236165E-3</c:v>
                </c:pt>
                <c:pt idx="5">
                  <c:v>4.2186906153924841E-3</c:v>
                </c:pt>
                <c:pt idx="6">
                  <c:v>-1.3226522900877669E-3</c:v>
                </c:pt>
                <c:pt idx="7">
                  <c:v>9.0666741309863852E-4</c:v>
                </c:pt>
                <c:pt idx="8">
                  <c:v>-1.0348071927945846E-4</c:v>
                </c:pt>
                <c:pt idx="9">
                  <c:v>5.1904889342613281E-4</c:v>
                </c:pt>
                <c:pt idx="10">
                  <c:v>-1.0589587641096632E-3</c:v>
                </c:pt>
                <c:pt idx="11">
                  <c:v>1.7359048734641558E-2</c:v>
                </c:pt>
              </c:numCache>
            </c:numRef>
          </c:val>
          <c:smooth val="0"/>
          <c:extLst>
            <c:ext xmlns:c16="http://schemas.microsoft.com/office/drawing/2014/chart" uri="{C3380CC4-5D6E-409C-BE32-E72D297353CC}">
              <c16:uniqueId val="{00000038-8EE3-4DFA-9A44-DED40329F64A}"/>
            </c:ext>
          </c:extLst>
        </c:ser>
        <c:ser>
          <c:idx val="57"/>
          <c:order val="57"/>
          <c:spPr>
            <a:ln w="25400" cap="rnd">
              <a:noFill/>
              <a:round/>
            </a:ln>
            <a:effectLst/>
          </c:spPr>
          <c:marker>
            <c:symbol val="circle"/>
            <c:size val="5"/>
            <c:spPr>
              <a:solidFill>
                <a:schemeClr val="accent3">
                  <a:tint val="76000"/>
                </a:schemeClr>
              </a:solidFill>
              <a:ln w="9525">
                <a:solidFill>
                  <a:schemeClr val="accent3">
                    <a:tint val="7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data'!$C$72:$N$72</c:f>
              <c:numCache>
                <c:formatCode>#,##0.000%\ ;[Red]\-#,##0.000%\ ;\-\ </c:formatCode>
                <c:ptCount val="12"/>
                <c:pt idx="0">
                  <c:v>1.7479312514978584E-3</c:v>
                </c:pt>
                <c:pt idx="1">
                  <c:v>1.9198458564839704E-4</c:v>
                </c:pt>
                <c:pt idx="2">
                  <c:v>1.7189117762850259E-4</c:v>
                </c:pt>
                <c:pt idx="3">
                  <c:v>1.0452192039912545E-2</c:v>
                </c:pt>
                <c:pt idx="4">
                  <c:v>6.2885438769244573E-4</c:v>
                </c:pt>
                <c:pt idx="5">
                  <c:v>1.0668151516779467E-3</c:v>
                </c:pt>
                <c:pt idx="6">
                  <c:v>1.7975203271936024E-4</c:v>
                </c:pt>
                <c:pt idx="7">
                  <c:v>1.1840168817025543E-3</c:v>
                </c:pt>
                <c:pt idx="8">
                  <c:v>-1.730610519423692E-4</c:v>
                </c:pt>
                <c:pt idx="9">
                  <c:v>1.5359544914577139E-3</c:v>
                </c:pt>
                <c:pt idx="10">
                  <c:v>2.2897076454708731E-4</c:v>
                </c:pt>
                <c:pt idx="11">
                  <c:v>1.7215301712542042E-2</c:v>
                </c:pt>
              </c:numCache>
            </c:numRef>
          </c:val>
          <c:smooth val="0"/>
          <c:extLst>
            <c:ext xmlns:c16="http://schemas.microsoft.com/office/drawing/2014/chart" uri="{C3380CC4-5D6E-409C-BE32-E72D297353CC}">
              <c16:uniqueId val="{00000039-8EE3-4DFA-9A44-DED40329F64A}"/>
            </c:ext>
          </c:extLst>
        </c:ser>
        <c:ser>
          <c:idx val="58"/>
          <c:order val="58"/>
          <c:spPr>
            <a:ln w="25400" cap="rnd">
              <a:noFill/>
              <a:round/>
            </a:ln>
            <a:effectLst/>
          </c:spPr>
          <c:marker>
            <c:symbol val="circle"/>
            <c:size val="5"/>
            <c:spPr>
              <a:solidFill>
                <a:schemeClr val="accent3">
                  <a:tint val="74000"/>
                </a:schemeClr>
              </a:solidFill>
              <a:ln w="9525">
                <a:solidFill>
                  <a:schemeClr val="accent3">
                    <a:tint val="7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data'!$C$73:$N$73</c:f>
              <c:numCache>
                <c:formatCode>#,##0.000%\ ;[Red]\-#,##0.000%\ ;\-\ </c:formatCode>
                <c:ptCount val="12"/>
                <c:pt idx="0">
                  <c:v>1.7869713165490353E-3</c:v>
                </c:pt>
                <c:pt idx="1">
                  <c:v>-3.8258582248884565E-4</c:v>
                </c:pt>
                <c:pt idx="2">
                  <c:v>4.2986345676223614E-3</c:v>
                </c:pt>
                <c:pt idx="3">
                  <c:v>-2.1981003106741337E-3</c:v>
                </c:pt>
                <c:pt idx="4">
                  <c:v>1.1337644280116077E-3</c:v>
                </c:pt>
                <c:pt idx="5">
                  <c:v>5.5880113944040133E-3</c:v>
                </c:pt>
                <c:pt idx="6">
                  <c:v>-3.6666608298205894E-3</c:v>
                </c:pt>
                <c:pt idx="7">
                  <c:v>9.7950556015380386E-4</c:v>
                </c:pt>
                <c:pt idx="8">
                  <c:v>3.7517572075929095E-4</c:v>
                </c:pt>
                <c:pt idx="9">
                  <c:v>8.5237180158959092E-4</c:v>
                </c:pt>
                <c:pt idx="10">
                  <c:v>3.9859971699574004E-4</c:v>
                </c:pt>
                <c:pt idx="11">
                  <c:v>9.1656875431018747E-3</c:v>
                </c:pt>
              </c:numCache>
            </c:numRef>
          </c:val>
          <c:smooth val="0"/>
          <c:extLst>
            <c:ext xmlns:c16="http://schemas.microsoft.com/office/drawing/2014/chart" uri="{C3380CC4-5D6E-409C-BE32-E72D297353CC}">
              <c16:uniqueId val="{0000003A-8EE3-4DFA-9A44-DED40329F64A}"/>
            </c:ext>
          </c:extLst>
        </c:ser>
        <c:ser>
          <c:idx val="59"/>
          <c:order val="59"/>
          <c:spPr>
            <a:ln w="25400" cap="rnd">
              <a:noFill/>
              <a:round/>
            </a:ln>
            <a:effectLst/>
          </c:spPr>
          <c:marker>
            <c:symbol val="circle"/>
            <c:size val="5"/>
            <c:spPr>
              <a:solidFill>
                <a:schemeClr val="accent3">
                  <a:tint val="73000"/>
                </a:schemeClr>
              </a:solidFill>
              <a:ln w="9525">
                <a:solidFill>
                  <a:schemeClr val="accent3">
                    <a:tint val="7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data'!$C$74:$N$74</c:f>
              <c:numCache>
                <c:formatCode>#,##0.000%\ ;[Red]\-#,##0.000%\ ;\-\ </c:formatCode>
                <c:ptCount val="12"/>
                <c:pt idx="0">
                  <c:v>1.8168803106657361E-3</c:v>
                </c:pt>
                <c:pt idx="1">
                  <c:v>1.3523529167169812E-5</c:v>
                </c:pt>
                <c:pt idx="2">
                  <c:v>1.8331733315142928E-2</c:v>
                </c:pt>
                <c:pt idx="3">
                  <c:v>-6.0190953296224148E-3</c:v>
                </c:pt>
                <c:pt idx="4">
                  <c:v>1.2929969551767062E-3</c:v>
                </c:pt>
                <c:pt idx="5">
                  <c:v>2.8444232889393017E-3</c:v>
                </c:pt>
                <c:pt idx="6">
                  <c:v>-2.7838711389405191E-4</c:v>
                </c:pt>
                <c:pt idx="7">
                  <c:v>-2.0138086967245172E-3</c:v>
                </c:pt>
                <c:pt idx="8">
                  <c:v>-1.2000574181270096E-4</c:v>
                </c:pt>
                <c:pt idx="9">
                  <c:v>-1.0568678687477018E-3</c:v>
                </c:pt>
                <c:pt idx="10">
                  <c:v>-1.2448010186523195E-3</c:v>
                </c:pt>
                <c:pt idx="11">
                  <c:v>1.3566591629638136E-2</c:v>
                </c:pt>
              </c:numCache>
            </c:numRef>
          </c:val>
          <c:smooth val="0"/>
          <c:extLst>
            <c:ext xmlns:c16="http://schemas.microsoft.com/office/drawing/2014/chart" uri="{C3380CC4-5D6E-409C-BE32-E72D297353CC}">
              <c16:uniqueId val="{0000003B-8EE3-4DFA-9A44-DED40329F64A}"/>
            </c:ext>
          </c:extLst>
        </c:ser>
        <c:ser>
          <c:idx val="60"/>
          <c:order val="60"/>
          <c:spPr>
            <a:ln w="25400" cap="rnd">
              <a:noFill/>
              <a:round/>
            </a:ln>
            <a:effectLst/>
          </c:spPr>
          <c:marker>
            <c:symbol val="circle"/>
            <c:size val="5"/>
            <c:spPr>
              <a:solidFill>
                <a:schemeClr val="accent3">
                  <a:tint val="71000"/>
                </a:schemeClr>
              </a:solidFill>
              <a:ln w="9525">
                <a:solidFill>
                  <a:schemeClr val="accent3">
                    <a:tint val="7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data'!$C$75:$N$75</c:f>
              <c:numCache>
                <c:formatCode>#,##0.000%\ ;[Red]\-#,##0.000%\ ;\-\ </c:formatCode>
                <c:ptCount val="12"/>
                <c:pt idx="0">
                  <c:v>1.7620906916209211E-3</c:v>
                </c:pt>
                <c:pt idx="1">
                  <c:v>-4.0113083863424492E-5</c:v>
                </c:pt>
                <c:pt idx="2">
                  <c:v>4.1226738698034726E-3</c:v>
                </c:pt>
                <c:pt idx="3">
                  <c:v>-2.8572768564878448E-3</c:v>
                </c:pt>
                <c:pt idx="4">
                  <c:v>1.2535452907542766E-3</c:v>
                </c:pt>
                <c:pt idx="5">
                  <c:v>-5.6553923236875026E-3</c:v>
                </c:pt>
                <c:pt idx="6">
                  <c:v>-2.1311148329372642E-4</c:v>
                </c:pt>
                <c:pt idx="7">
                  <c:v>3.2042748484661931E-3</c:v>
                </c:pt>
                <c:pt idx="8">
                  <c:v>1.5826896158754877E-5</c:v>
                </c:pt>
                <c:pt idx="9">
                  <c:v>-1.898825882045152E-4</c:v>
                </c:pt>
                <c:pt idx="10">
                  <c:v>1.4683031306459426E-3</c:v>
                </c:pt>
                <c:pt idx="11">
                  <c:v>2.8709383919125475E-3</c:v>
                </c:pt>
              </c:numCache>
            </c:numRef>
          </c:val>
          <c:smooth val="0"/>
          <c:extLst>
            <c:ext xmlns:c16="http://schemas.microsoft.com/office/drawing/2014/chart" uri="{C3380CC4-5D6E-409C-BE32-E72D297353CC}">
              <c16:uniqueId val="{0000003C-8EE3-4DFA-9A44-DED40329F64A}"/>
            </c:ext>
          </c:extLst>
        </c:ser>
        <c:ser>
          <c:idx val="61"/>
          <c:order val="61"/>
          <c:spPr>
            <a:ln w="25400" cap="rnd">
              <a:noFill/>
              <a:round/>
            </a:ln>
            <a:effectLst/>
          </c:spPr>
          <c:marker>
            <c:symbol val="circle"/>
            <c:size val="5"/>
            <c:spPr>
              <a:solidFill>
                <a:schemeClr val="accent3">
                  <a:tint val="70000"/>
                </a:schemeClr>
              </a:solidFill>
              <a:ln w="9525">
                <a:solidFill>
                  <a:schemeClr val="accent3">
                    <a:tint val="7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data'!$C$76:$N$76</c:f>
              <c:numCache>
                <c:formatCode>#,##0.000%\ ;[Red]\-#,##0.000%\ ;\-\ </c:formatCode>
                <c:ptCount val="12"/>
                <c:pt idx="0">
                  <c:v>1.8683614747923016E-3</c:v>
                </c:pt>
                <c:pt idx="1">
                  <c:v>-2.9597990578977829E-4</c:v>
                </c:pt>
                <c:pt idx="2">
                  <c:v>-3.3943538308740084E-2</c:v>
                </c:pt>
                <c:pt idx="3">
                  <c:v>1.7434234730724363E-3</c:v>
                </c:pt>
                <c:pt idx="4">
                  <c:v>6.6829869458295832E-4</c:v>
                </c:pt>
                <c:pt idx="5">
                  <c:v>-5.1315107800922188E-3</c:v>
                </c:pt>
                <c:pt idx="6">
                  <c:v>-2.2586614813080441E-3</c:v>
                </c:pt>
                <c:pt idx="7">
                  <c:v>1.4600471610874965E-3</c:v>
                </c:pt>
                <c:pt idx="8">
                  <c:v>1.9025657267901508E-4</c:v>
                </c:pt>
                <c:pt idx="9">
                  <c:v>1.7696911212206068E-3</c:v>
                </c:pt>
                <c:pt idx="10">
                  <c:v>1.5892755098794176E-3</c:v>
                </c:pt>
                <c:pt idx="11">
                  <c:v>-3.2340336468615893E-2</c:v>
                </c:pt>
              </c:numCache>
            </c:numRef>
          </c:val>
          <c:smooth val="0"/>
          <c:extLst>
            <c:ext xmlns:c16="http://schemas.microsoft.com/office/drawing/2014/chart" uri="{C3380CC4-5D6E-409C-BE32-E72D297353CC}">
              <c16:uniqueId val="{0000003D-8EE3-4DFA-9A44-DED40329F64A}"/>
            </c:ext>
          </c:extLst>
        </c:ser>
        <c:ser>
          <c:idx val="62"/>
          <c:order val="62"/>
          <c:spPr>
            <a:ln w="25400" cap="rnd">
              <a:noFill/>
              <a:round/>
            </a:ln>
            <a:effectLst/>
          </c:spPr>
          <c:marker>
            <c:symbol val="circle"/>
            <c:size val="5"/>
            <c:spPr>
              <a:solidFill>
                <a:schemeClr val="accent3">
                  <a:tint val="68000"/>
                </a:schemeClr>
              </a:solidFill>
              <a:ln w="9525">
                <a:solidFill>
                  <a:schemeClr val="accent3">
                    <a:tint val="6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data'!$C$77:$N$77</c:f>
              <c:numCache>
                <c:formatCode>#,##0.000%\ ;[Red]\-#,##0.000%\ ;\-\ </c:formatCode>
                <c:ptCount val="12"/>
                <c:pt idx="0">
                  <c:v>1.822737623046855E-3</c:v>
                </c:pt>
                <c:pt idx="1">
                  <c:v>-5.0297311947722356E-4</c:v>
                </c:pt>
                <c:pt idx="2">
                  <c:v>1.1061608448169613E-2</c:v>
                </c:pt>
                <c:pt idx="3">
                  <c:v>-2.8827366394419407E-3</c:v>
                </c:pt>
                <c:pt idx="4">
                  <c:v>3.4503009697632869E-3</c:v>
                </c:pt>
                <c:pt idx="5">
                  <c:v>2.3831252890484933E-3</c:v>
                </c:pt>
                <c:pt idx="6">
                  <c:v>-5.4469614741270433E-4</c:v>
                </c:pt>
                <c:pt idx="7">
                  <c:v>1.3232056557375138E-3</c:v>
                </c:pt>
                <c:pt idx="8">
                  <c:v>4.5566317559297964E-4</c:v>
                </c:pt>
                <c:pt idx="9">
                  <c:v>3.9762239675367184E-4</c:v>
                </c:pt>
                <c:pt idx="10">
                  <c:v>-3.030951230824197E-3</c:v>
                </c:pt>
                <c:pt idx="11">
                  <c:v>1.3932906420956348E-2</c:v>
                </c:pt>
              </c:numCache>
            </c:numRef>
          </c:val>
          <c:smooth val="0"/>
          <c:extLst>
            <c:ext xmlns:c16="http://schemas.microsoft.com/office/drawing/2014/chart" uri="{C3380CC4-5D6E-409C-BE32-E72D297353CC}">
              <c16:uniqueId val="{0000003E-8EE3-4DFA-9A44-DED40329F64A}"/>
            </c:ext>
          </c:extLst>
        </c:ser>
        <c:ser>
          <c:idx val="63"/>
          <c:order val="63"/>
          <c:spPr>
            <a:ln w="25400" cap="rnd">
              <a:noFill/>
              <a:round/>
            </a:ln>
            <a:effectLst/>
          </c:spPr>
          <c:marker>
            <c:symbol val="circle"/>
            <c:size val="5"/>
            <c:spPr>
              <a:solidFill>
                <a:schemeClr val="accent3">
                  <a:tint val="66000"/>
                </a:schemeClr>
              </a:solidFill>
              <a:ln w="9525">
                <a:solidFill>
                  <a:schemeClr val="accent3">
                    <a:tint val="6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data'!$C$78:$N$78</c:f>
              <c:numCache>
                <c:formatCode>#,##0.000%\ ;[Red]\-#,##0.000%\ ;\-\ </c:formatCode>
                <c:ptCount val="12"/>
                <c:pt idx="0">
                  <c:v>1.8242305934448311E-3</c:v>
                </c:pt>
                <c:pt idx="1">
                  <c:v>-4.2469273715117772E-4</c:v>
                </c:pt>
                <c:pt idx="2">
                  <c:v>4.7128131103222337E-3</c:v>
                </c:pt>
                <c:pt idx="3">
                  <c:v>-2.2095061338796018E-3</c:v>
                </c:pt>
                <c:pt idx="4">
                  <c:v>1.7098669372426212E-3</c:v>
                </c:pt>
                <c:pt idx="5">
                  <c:v>5.1920581491387008E-3</c:v>
                </c:pt>
                <c:pt idx="6">
                  <c:v>2.1209375836983568E-4</c:v>
                </c:pt>
                <c:pt idx="7">
                  <c:v>-2.8274194688837628E-3</c:v>
                </c:pt>
                <c:pt idx="8">
                  <c:v>3.6134609372195925E-4</c:v>
                </c:pt>
                <c:pt idx="9">
                  <c:v>-2.4370624347680447E-5</c:v>
                </c:pt>
                <c:pt idx="10">
                  <c:v>-2.6589879511134118E-3</c:v>
                </c:pt>
                <c:pt idx="11">
                  <c:v>5.8674317268645471E-3</c:v>
                </c:pt>
              </c:numCache>
            </c:numRef>
          </c:val>
          <c:smooth val="0"/>
          <c:extLst>
            <c:ext xmlns:c16="http://schemas.microsoft.com/office/drawing/2014/chart" uri="{C3380CC4-5D6E-409C-BE32-E72D297353CC}">
              <c16:uniqueId val="{0000003F-8EE3-4DFA-9A44-DED40329F64A}"/>
            </c:ext>
          </c:extLst>
        </c:ser>
        <c:ser>
          <c:idx val="64"/>
          <c:order val="64"/>
          <c:spPr>
            <a:ln w="25400" cap="rnd">
              <a:noFill/>
              <a:round/>
            </a:ln>
            <a:effectLst/>
          </c:spPr>
          <c:marker>
            <c:symbol val="circle"/>
            <c:size val="5"/>
            <c:spPr>
              <a:solidFill>
                <a:schemeClr val="accent3">
                  <a:tint val="65000"/>
                </a:schemeClr>
              </a:solidFill>
              <a:ln w="9525">
                <a:solidFill>
                  <a:schemeClr val="accent3">
                    <a:tint val="6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data'!$C$79:$N$79</c:f>
              <c:numCache>
                <c:formatCode>#,##0.000%\ ;[Red]\-#,##0.000%\ ;\-\ </c:formatCode>
                <c:ptCount val="12"/>
                <c:pt idx="0">
                  <c:v>1.7749405974469834E-3</c:v>
                </c:pt>
                <c:pt idx="1">
                  <c:v>-3.8922425802989657E-4</c:v>
                </c:pt>
                <c:pt idx="2">
                  <c:v>-2.4450651596783501E-3</c:v>
                </c:pt>
                <c:pt idx="3">
                  <c:v>-1.5861949421054344E-3</c:v>
                </c:pt>
                <c:pt idx="4">
                  <c:v>1.7083900627496984E-3</c:v>
                </c:pt>
                <c:pt idx="5">
                  <c:v>6.1931483861881187E-3</c:v>
                </c:pt>
                <c:pt idx="6">
                  <c:v>-3.0919678069543099E-3</c:v>
                </c:pt>
                <c:pt idx="7">
                  <c:v>2.3161258745012514E-3</c:v>
                </c:pt>
                <c:pt idx="8">
                  <c:v>3.7785360367403875E-4</c:v>
                </c:pt>
                <c:pt idx="9">
                  <c:v>1.50853356246472E-3</c:v>
                </c:pt>
                <c:pt idx="10">
                  <c:v>2.2935550894054302E-4</c:v>
                </c:pt>
                <c:pt idx="11">
                  <c:v>6.5958954291973626E-3</c:v>
                </c:pt>
              </c:numCache>
            </c:numRef>
          </c:val>
          <c:smooth val="0"/>
          <c:extLst>
            <c:ext xmlns:c16="http://schemas.microsoft.com/office/drawing/2014/chart" uri="{C3380CC4-5D6E-409C-BE32-E72D297353CC}">
              <c16:uniqueId val="{00000040-8EE3-4DFA-9A44-DED40329F64A}"/>
            </c:ext>
          </c:extLst>
        </c:ser>
        <c:ser>
          <c:idx val="65"/>
          <c:order val="65"/>
          <c:spPr>
            <a:ln w="25400" cap="rnd">
              <a:noFill/>
              <a:round/>
            </a:ln>
            <a:effectLst/>
          </c:spPr>
          <c:marker>
            <c:symbol val="circle"/>
            <c:size val="5"/>
            <c:spPr>
              <a:solidFill>
                <a:schemeClr val="accent3">
                  <a:tint val="63000"/>
                </a:schemeClr>
              </a:solidFill>
              <a:ln w="9525">
                <a:solidFill>
                  <a:schemeClr val="accent3">
                    <a:tint val="6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data'!$C$80:$N$80</c:f>
              <c:numCache>
                <c:formatCode>#,##0.000%\ ;[Red]\-#,##0.000%\ ;\-\ </c:formatCode>
                <c:ptCount val="12"/>
                <c:pt idx="0">
                  <c:v>1.7667097963134371E-3</c:v>
                </c:pt>
                <c:pt idx="1">
                  <c:v>-5.0335144325752701E-4</c:v>
                </c:pt>
                <c:pt idx="2">
                  <c:v>-6.0774245020565054E-3</c:v>
                </c:pt>
                <c:pt idx="3">
                  <c:v>-6.4194094460989781E-4</c:v>
                </c:pt>
                <c:pt idx="4">
                  <c:v>3.983512940313183E-4</c:v>
                </c:pt>
                <c:pt idx="5">
                  <c:v>2.6886501106322402E-3</c:v>
                </c:pt>
                <c:pt idx="6">
                  <c:v>-1.9922910818870321E-3</c:v>
                </c:pt>
                <c:pt idx="7">
                  <c:v>-1.8226508691447929E-3</c:v>
                </c:pt>
                <c:pt idx="8">
                  <c:v>5.1452185022671237E-4</c:v>
                </c:pt>
                <c:pt idx="9">
                  <c:v>7.6292550270151693E-4</c:v>
                </c:pt>
                <c:pt idx="10">
                  <c:v>8.0756295837369763E-5</c:v>
                </c:pt>
                <c:pt idx="11">
                  <c:v>-4.8257439912131606E-3</c:v>
                </c:pt>
              </c:numCache>
            </c:numRef>
          </c:val>
          <c:smooth val="0"/>
          <c:extLst>
            <c:ext xmlns:c16="http://schemas.microsoft.com/office/drawing/2014/chart" uri="{C3380CC4-5D6E-409C-BE32-E72D297353CC}">
              <c16:uniqueId val="{00000041-8EE3-4DFA-9A44-DED40329F64A}"/>
            </c:ext>
          </c:extLst>
        </c:ser>
        <c:ser>
          <c:idx val="66"/>
          <c:order val="66"/>
          <c:spPr>
            <a:ln w="25400" cap="rnd">
              <a:noFill/>
              <a:round/>
            </a:ln>
            <a:effectLst/>
          </c:spPr>
          <c:marker>
            <c:symbol val="circle"/>
            <c:size val="5"/>
            <c:spPr>
              <a:solidFill>
                <a:schemeClr val="accent3">
                  <a:tint val="61000"/>
                </a:schemeClr>
              </a:solidFill>
              <a:ln w="9525">
                <a:solidFill>
                  <a:schemeClr val="accent3">
                    <a:tint val="6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data'!$C$81:$N$81</c:f>
              <c:numCache>
                <c:formatCode>#,##0.000%\ ;[Red]\-#,##0.000%\ ;\-\ </c:formatCode>
                <c:ptCount val="12"/>
                <c:pt idx="0">
                  <c:v>1.8457601386272504E-3</c:v>
                </c:pt>
                <c:pt idx="1">
                  <c:v>-5.4106654441077318E-4</c:v>
                </c:pt>
                <c:pt idx="2">
                  <c:v>-1.8794695917058846E-2</c:v>
                </c:pt>
                <c:pt idx="3">
                  <c:v>2.5492814409502351E-3</c:v>
                </c:pt>
                <c:pt idx="4">
                  <c:v>1.8954927944971889E-3</c:v>
                </c:pt>
                <c:pt idx="5">
                  <c:v>-6.4779644546402171E-3</c:v>
                </c:pt>
                <c:pt idx="6">
                  <c:v>2.7062388428906736E-3</c:v>
                </c:pt>
                <c:pt idx="7">
                  <c:v>-6.2395182408780947E-4</c:v>
                </c:pt>
                <c:pt idx="8">
                  <c:v>4.0019912159161564E-4</c:v>
                </c:pt>
                <c:pt idx="9">
                  <c:v>-6.9515335100556186E-4</c:v>
                </c:pt>
                <c:pt idx="10">
                  <c:v>3.1342609825415479E-3</c:v>
                </c:pt>
                <c:pt idx="11">
                  <c:v>-1.4601598770104696E-2</c:v>
                </c:pt>
              </c:numCache>
            </c:numRef>
          </c:val>
          <c:smooth val="0"/>
          <c:extLst>
            <c:ext xmlns:c16="http://schemas.microsoft.com/office/drawing/2014/chart" uri="{C3380CC4-5D6E-409C-BE32-E72D297353CC}">
              <c16:uniqueId val="{00000042-8EE3-4DFA-9A44-DED40329F64A}"/>
            </c:ext>
          </c:extLst>
        </c:ser>
        <c:ser>
          <c:idx val="67"/>
          <c:order val="67"/>
          <c:spPr>
            <a:ln w="25400" cap="rnd">
              <a:noFill/>
              <a:round/>
            </a:ln>
            <a:effectLst/>
          </c:spPr>
          <c:marker>
            <c:symbol val="circle"/>
            <c:size val="5"/>
            <c:spPr>
              <a:solidFill>
                <a:schemeClr val="accent3">
                  <a:tint val="60000"/>
                </a:schemeClr>
              </a:solidFill>
              <a:ln w="9525">
                <a:solidFill>
                  <a:schemeClr val="accent3">
                    <a:tint val="6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data'!$C$82:$N$82</c:f>
              <c:numCache>
                <c:formatCode>#,##0.000%\ ;[Red]\-#,##0.000%\ ;\-\ </c:formatCode>
                <c:ptCount val="12"/>
                <c:pt idx="0">
                  <c:v>1.7920615661979333E-3</c:v>
                </c:pt>
                <c:pt idx="1">
                  <c:v>-2.1826229031285393E-4</c:v>
                </c:pt>
                <c:pt idx="2">
                  <c:v>1.4409804222592637E-3</c:v>
                </c:pt>
                <c:pt idx="3">
                  <c:v>-9.142629986507167E-4</c:v>
                </c:pt>
                <c:pt idx="4">
                  <c:v>-3.1123816658438219E-3</c:v>
                </c:pt>
                <c:pt idx="5">
                  <c:v>-5.42349342199544E-3</c:v>
                </c:pt>
                <c:pt idx="6">
                  <c:v>2.4519281790362779E-3</c:v>
                </c:pt>
                <c:pt idx="7">
                  <c:v>-3.1271865249491437E-3</c:v>
                </c:pt>
                <c:pt idx="8">
                  <c:v>1.3286834104997425E-4</c:v>
                </c:pt>
                <c:pt idx="9">
                  <c:v>-1.8454432044461289E-3</c:v>
                </c:pt>
                <c:pt idx="10">
                  <c:v>1.1233268409474029E-3</c:v>
                </c:pt>
                <c:pt idx="11">
                  <c:v>-7.6998647567072531E-3</c:v>
                </c:pt>
              </c:numCache>
            </c:numRef>
          </c:val>
          <c:smooth val="0"/>
          <c:extLst>
            <c:ext xmlns:c16="http://schemas.microsoft.com/office/drawing/2014/chart" uri="{C3380CC4-5D6E-409C-BE32-E72D297353CC}">
              <c16:uniqueId val="{00000043-8EE3-4DFA-9A44-DED40329F64A}"/>
            </c:ext>
          </c:extLst>
        </c:ser>
        <c:ser>
          <c:idx val="68"/>
          <c:order val="68"/>
          <c:spPr>
            <a:ln w="25400" cap="rnd">
              <a:noFill/>
              <a:round/>
            </a:ln>
            <a:effectLst/>
          </c:spPr>
          <c:marker>
            <c:symbol val="circle"/>
            <c:size val="5"/>
            <c:spPr>
              <a:solidFill>
                <a:schemeClr val="accent3">
                  <a:tint val="58000"/>
                </a:schemeClr>
              </a:solidFill>
              <a:ln w="9525">
                <a:solidFill>
                  <a:schemeClr val="accent3">
                    <a:tint val="5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data'!$C$83:$N$83</c:f>
              <c:numCache>
                <c:formatCode>#,##0.000%\ ;[Red]\-#,##0.000%\ ;\-\ </c:formatCode>
                <c:ptCount val="12"/>
                <c:pt idx="0">
                  <c:v>1.7603205813003786E-3</c:v>
                </c:pt>
                <c:pt idx="1">
                  <c:v>-3.0037126513082768E-4</c:v>
                </c:pt>
                <c:pt idx="2">
                  <c:v>1.0405826321266964E-3</c:v>
                </c:pt>
                <c:pt idx="3">
                  <c:v>-1.7627278834075888E-4</c:v>
                </c:pt>
                <c:pt idx="4">
                  <c:v>-3.9018236933885397E-4</c:v>
                </c:pt>
                <c:pt idx="5">
                  <c:v>-1.5283346996655789E-2</c:v>
                </c:pt>
                <c:pt idx="6">
                  <c:v>2.4447044924662542E-3</c:v>
                </c:pt>
                <c:pt idx="7">
                  <c:v>1.5542339856177145E-3</c:v>
                </c:pt>
                <c:pt idx="8">
                  <c:v>2.2892074298330733E-4</c:v>
                </c:pt>
                <c:pt idx="9">
                  <c:v>-1.9635503530157639E-3</c:v>
                </c:pt>
                <c:pt idx="10">
                  <c:v>6.753351205398439E-3</c:v>
                </c:pt>
                <c:pt idx="11">
                  <c:v>-4.3316101325892031E-3</c:v>
                </c:pt>
              </c:numCache>
            </c:numRef>
          </c:val>
          <c:smooth val="0"/>
          <c:extLst>
            <c:ext xmlns:c16="http://schemas.microsoft.com/office/drawing/2014/chart" uri="{C3380CC4-5D6E-409C-BE32-E72D297353CC}">
              <c16:uniqueId val="{00000044-8EE3-4DFA-9A44-DED40329F64A}"/>
            </c:ext>
          </c:extLst>
        </c:ser>
        <c:ser>
          <c:idx val="69"/>
          <c:order val="69"/>
          <c:spPr>
            <a:ln w="25400" cap="rnd">
              <a:noFill/>
              <a:round/>
            </a:ln>
            <a:effectLst/>
          </c:spPr>
          <c:marker>
            <c:symbol val="circle"/>
            <c:size val="5"/>
            <c:spPr>
              <a:solidFill>
                <a:schemeClr val="accent3">
                  <a:tint val="57000"/>
                </a:schemeClr>
              </a:solidFill>
              <a:ln w="9525">
                <a:solidFill>
                  <a:schemeClr val="accent3">
                    <a:tint val="5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data'!$C$84:$N$84</c:f>
              <c:numCache>
                <c:formatCode>#,##0.000%\ ;[Red]\-#,##0.000%\ ;\-\ </c:formatCode>
                <c:ptCount val="12"/>
                <c:pt idx="0">
                  <c:v>1.9187966342053553E-3</c:v>
                </c:pt>
                <c:pt idx="1">
                  <c:v>-4.4319977299989155E-4</c:v>
                </c:pt>
                <c:pt idx="2">
                  <c:v>-2.3654014573389004E-2</c:v>
                </c:pt>
                <c:pt idx="3">
                  <c:v>1.718576807783867E-3</c:v>
                </c:pt>
                <c:pt idx="4">
                  <c:v>-1.830346711107822E-3</c:v>
                </c:pt>
                <c:pt idx="5">
                  <c:v>2.0289698244062571E-3</c:v>
                </c:pt>
                <c:pt idx="6">
                  <c:v>2.3290651495233572E-3</c:v>
                </c:pt>
                <c:pt idx="7">
                  <c:v>1.7999703290221269E-3</c:v>
                </c:pt>
                <c:pt idx="8">
                  <c:v>2.2680453067058792E-4</c:v>
                </c:pt>
                <c:pt idx="9">
                  <c:v>1.6474004162336797E-4</c:v>
                </c:pt>
                <c:pt idx="10">
                  <c:v>-1.2107356511292799E-3</c:v>
                </c:pt>
                <c:pt idx="11">
                  <c:v>-1.6951373391391078E-2</c:v>
                </c:pt>
              </c:numCache>
            </c:numRef>
          </c:val>
          <c:smooth val="0"/>
          <c:extLst>
            <c:ext xmlns:c16="http://schemas.microsoft.com/office/drawing/2014/chart" uri="{C3380CC4-5D6E-409C-BE32-E72D297353CC}">
              <c16:uniqueId val="{00000045-8EE3-4DFA-9A44-DED40329F64A}"/>
            </c:ext>
          </c:extLst>
        </c:ser>
        <c:ser>
          <c:idx val="70"/>
          <c:order val="70"/>
          <c:spPr>
            <a:ln w="25400" cap="rnd">
              <a:noFill/>
              <a:round/>
            </a:ln>
            <a:effectLst/>
          </c:spPr>
          <c:marker>
            <c:symbol val="circle"/>
            <c:size val="5"/>
            <c:spPr>
              <a:solidFill>
                <a:schemeClr val="accent3">
                  <a:tint val="55000"/>
                </a:schemeClr>
              </a:solidFill>
              <a:ln w="9525">
                <a:solidFill>
                  <a:schemeClr val="accent3">
                    <a:tint val="5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data'!$C$85:$N$85</c:f>
              <c:numCache>
                <c:formatCode>#,##0.000%\ ;[Red]\-#,##0.000%\ ;\-\ </c:formatCode>
                <c:ptCount val="12"/>
                <c:pt idx="0">
                  <c:v>1.8401063521167327E-3</c:v>
                </c:pt>
                <c:pt idx="1">
                  <c:v>-4.1731147955337278E-4</c:v>
                </c:pt>
                <c:pt idx="2">
                  <c:v>1.3622173130241055E-3</c:v>
                </c:pt>
                <c:pt idx="3">
                  <c:v>-6.1448814201625623E-4</c:v>
                </c:pt>
                <c:pt idx="4">
                  <c:v>-1.9488524467556889E-3</c:v>
                </c:pt>
                <c:pt idx="5">
                  <c:v>3.2138944830339966E-5</c:v>
                </c:pt>
                <c:pt idx="6">
                  <c:v>2.0541965681812879E-3</c:v>
                </c:pt>
                <c:pt idx="7">
                  <c:v>1.4012950996553641E-3</c:v>
                </c:pt>
                <c:pt idx="8">
                  <c:v>2.9384129614840049E-4</c:v>
                </c:pt>
                <c:pt idx="9">
                  <c:v>-1.2361721529443592E-3</c:v>
                </c:pt>
                <c:pt idx="10">
                  <c:v>-1.8733467465237297E-4</c:v>
                </c:pt>
                <c:pt idx="11">
                  <c:v>2.5796366780341806E-3</c:v>
                </c:pt>
              </c:numCache>
            </c:numRef>
          </c:val>
          <c:smooth val="0"/>
          <c:extLst>
            <c:ext xmlns:c16="http://schemas.microsoft.com/office/drawing/2014/chart" uri="{C3380CC4-5D6E-409C-BE32-E72D297353CC}">
              <c16:uniqueId val="{00000046-8EE3-4DFA-9A44-DED40329F64A}"/>
            </c:ext>
          </c:extLst>
        </c:ser>
        <c:ser>
          <c:idx val="71"/>
          <c:order val="71"/>
          <c:spPr>
            <a:ln w="25400" cap="rnd">
              <a:noFill/>
              <a:round/>
            </a:ln>
            <a:effectLst/>
          </c:spPr>
          <c:marker>
            <c:symbol val="circle"/>
            <c:size val="5"/>
            <c:spPr>
              <a:solidFill>
                <a:schemeClr val="accent3">
                  <a:tint val="53000"/>
                </a:schemeClr>
              </a:solidFill>
              <a:ln w="9525">
                <a:solidFill>
                  <a:schemeClr val="accent3">
                    <a:tint val="5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data'!$C$86:$N$86</c:f>
              <c:numCache>
                <c:formatCode>#,##0.000%\ ;[Red]\-#,##0.000%\ ;\-\ </c:formatCode>
                <c:ptCount val="12"/>
                <c:pt idx="0">
                  <c:v>1.6970273112344447E-3</c:v>
                </c:pt>
                <c:pt idx="1">
                  <c:v>-3.4227686390375656E-4</c:v>
                </c:pt>
                <c:pt idx="2">
                  <c:v>-2.0771190267270256E-3</c:v>
                </c:pt>
                <c:pt idx="3">
                  <c:v>-1.1903067458264305E-3</c:v>
                </c:pt>
                <c:pt idx="4">
                  <c:v>8.3581172356450573E-4</c:v>
                </c:pt>
                <c:pt idx="5">
                  <c:v>-2.375149155031564E-3</c:v>
                </c:pt>
                <c:pt idx="6">
                  <c:v>-1.9773554341990796E-3</c:v>
                </c:pt>
                <c:pt idx="7">
                  <c:v>2.1624781019109474E-3</c:v>
                </c:pt>
                <c:pt idx="8">
                  <c:v>3.7115153465916428E-4</c:v>
                </c:pt>
                <c:pt idx="9">
                  <c:v>-8.2500812745289753E-4</c:v>
                </c:pt>
                <c:pt idx="10">
                  <c:v>1.0050323344831247E-3</c:v>
                </c:pt>
                <c:pt idx="11">
                  <c:v>-2.715714347288567E-3</c:v>
                </c:pt>
              </c:numCache>
            </c:numRef>
          </c:val>
          <c:smooth val="0"/>
          <c:extLst>
            <c:ext xmlns:c16="http://schemas.microsoft.com/office/drawing/2014/chart" uri="{C3380CC4-5D6E-409C-BE32-E72D297353CC}">
              <c16:uniqueId val="{00000047-8EE3-4DFA-9A44-DED40329F64A}"/>
            </c:ext>
          </c:extLst>
        </c:ser>
        <c:ser>
          <c:idx val="72"/>
          <c:order val="72"/>
          <c:spPr>
            <a:ln w="25400" cap="rnd">
              <a:noFill/>
              <a:round/>
            </a:ln>
            <a:effectLst/>
          </c:spPr>
          <c:marker>
            <c:symbol val="circle"/>
            <c:size val="5"/>
            <c:spPr>
              <a:solidFill>
                <a:schemeClr val="accent3">
                  <a:tint val="52000"/>
                </a:schemeClr>
              </a:solidFill>
              <a:ln w="9525">
                <a:solidFill>
                  <a:schemeClr val="accent3">
                    <a:tint val="5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data'!$C$87:$N$87</c:f>
              <c:numCache>
                <c:formatCode>#,##0.000%\ ;[Red]\-#,##0.000%\ ;\-\ </c:formatCode>
                <c:ptCount val="12"/>
                <c:pt idx="0">
                  <c:v>1.7986651060029057E-3</c:v>
                </c:pt>
                <c:pt idx="1">
                  <c:v>-4.1041313332779161E-4</c:v>
                </c:pt>
                <c:pt idx="2">
                  <c:v>4.7411914563948443E-3</c:v>
                </c:pt>
                <c:pt idx="3">
                  <c:v>-1.6731913169680812E-3</c:v>
                </c:pt>
                <c:pt idx="4">
                  <c:v>-1.7429583628705281E-3</c:v>
                </c:pt>
                <c:pt idx="5">
                  <c:v>-3.5696533369149464E-3</c:v>
                </c:pt>
                <c:pt idx="6">
                  <c:v>1.5365304412795489E-4</c:v>
                </c:pt>
                <c:pt idx="7">
                  <c:v>4.8903864185045887E-3</c:v>
                </c:pt>
                <c:pt idx="8">
                  <c:v>3.4244621133683317E-4</c:v>
                </c:pt>
                <c:pt idx="9">
                  <c:v>-6.4736193810466247E-4</c:v>
                </c:pt>
                <c:pt idx="10">
                  <c:v>7.455087201921895E-4</c:v>
                </c:pt>
                <c:pt idx="11">
                  <c:v>4.6282728683733065E-3</c:v>
                </c:pt>
              </c:numCache>
            </c:numRef>
          </c:val>
          <c:smooth val="0"/>
          <c:extLst>
            <c:ext xmlns:c16="http://schemas.microsoft.com/office/drawing/2014/chart" uri="{C3380CC4-5D6E-409C-BE32-E72D297353CC}">
              <c16:uniqueId val="{00000048-8EE3-4DFA-9A44-DED40329F64A}"/>
            </c:ext>
          </c:extLst>
        </c:ser>
        <c:ser>
          <c:idx val="73"/>
          <c:order val="73"/>
          <c:spPr>
            <a:ln w="25400" cap="rnd">
              <a:noFill/>
              <a:round/>
            </a:ln>
            <a:effectLst/>
          </c:spPr>
          <c:marker>
            <c:symbol val="circle"/>
            <c:size val="5"/>
            <c:spPr>
              <a:solidFill>
                <a:schemeClr val="accent3">
                  <a:tint val="50000"/>
                </a:schemeClr>
              </a:solidFill>
              <a:ln w="9525">
                <a:solidFill>
                  <a:schemeClr val="accent3">
                    <a:tint val="5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data'!$C$88:$N$88</c:f>
              <c:numCache>
                <c:formatCode>#,##0.000%\ ;[Red]\-#,##0.000%\ ;\-\ </c:formatCode>
                <c:ptCount val="12"/>
                <c:pt idx="0">
                  <c:v>1.7859848749255391E-3</c:v>
                </c:pt>
                <c:pt idx="1">
                  <c:v>-3.4201933742861179E-4</c:v>
                </c:pt>
                <c:pt idx="2">
                  <c:v>5.1031241864620824E-3</c:v>
                </c:pt>
                <c:pt idx="3">
                  <c:v>-1.5087449253787799E-3</c:v>
                </c:pt>
                <c:pt idx="4">
                  <c:v>-6.4055754943348475E-4</c:v>
                </c:pt>
                <c:pt idx="5">
                  <c:v>-1.8316641129301203E-4</c:v>
                </c:pt>
                <c:pt idx="6">
                  <c:v>-2.3351119488324024E-4</c:v>
                </c:pt>
                <c:pt idx="7">
                  <c:v>6.1023706999105976E-3</c:v>
                </c:pt>
                <c:pt idx="8">
                  <c:v>3.2414177773021358E-4</c:v>
                </c:pt>
                <c:pt idx="9">
                  <c:v>1.8906677245273951E-3</c:v>
                </c:pt>
                <c:pt idx="10">
                  <c:v>1.4064371946087562E-4</c:v>
                </c:pt>
                <c:pt idx="11">
                  <c:v>1.2438933564599575E-2</c:v>
                </c:pt>
              </c:numCache>
            </c:numRef>
          </c:val>
          <c:smooth val="0"/>
          <c:extLst>
            <c:ext xmlns:c16="http://schemas.microsoft.com/office/drawing/2014/chart" uri="{C3380CC4-5D6E-409C-BE32-E72D297353CC}">
              <c16:uniqueId val="{00000049-8EE3-4DFA-9A44-DED40329F64A}"/>
            </c:ext>
          </c:extLst>
        </c:ser>
        <c:ser>
          <c:idx val="74"/>
          <c:order val="74"/>
          <c:spPr>
            <a:ln w="25400" cap="rnd">
              <a:noFill/>
              <a:round/>
            </a:ln>
            <a:effectLst/>
          </c:spPr>
          <c:marker>
            <c:symbol val="circle"/>
            <c:size val="5"/>
            <c:spPr>
              <a:solidFill>
                <a:schemeClr val="accent3">
                  <a:tint val="48000"/>
                </a:schemeClr>
              </a:solidFill>
              <a:ln w="9525">
                <a:solidFill>
                  <a:schemeClr val="accent3">
                    <a:tint val="4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data'!$C$89:$N$89</c:f>
              <c:numCache>
                <c:formatCode>#,##0.000%\ ;[Red]\-#,##0.000%\ ;\-\ </c:formatCode>
                <c:ptCount val="12"/>
                <c:pt idx="0">
                  <c:v>1.8049304700231694E-3</c:v>
                </c:pt>
                <c:pt idx="1">
                  <c:v>-2.1491791723082798E-4</c:v>
                </c:pt>
                <c:pt idx="2">
                  <c:v>4.2558894579116657E-3</c:v>
                </c:pt>
                <c:pt idx="3">
                  <c:v>-1.6188997103163683E-3</c:v>
                </c:pt>
                <c:pt idx="4">
                  <c:v>1.1823587560231275E-3</c:v>
                </c:pt>
                <c:pt idx="5">
                  <c:v>2.7146215483904168E-3</c:v>
                </c:pt>
                <c:pt idx="6">
                  <c:v>-3.0035047521792535E-4</c:v>
                </c:pt>
                <c:pt idx="7">
                  <c:v>-1.7188565491754737E-4</c:v>
                </c:pt>
                <c:pt idx="8">
                  <c:v>1.4710929838734899E-4</c:v>
                </c:pt>
                <c:pt idx="9">
                  <c:v>-8.8487579627427593E-5</c:v>
                </c:pt>
                <c:pt idx="10">
                  <c:v>-1.2419272790074043E-3</c:v>
                </c:pt>
                <c:pt idx="11">
                  <c:v>6.4684409144182275E-3</c:v>
                </c:pt>
              </c:numCache>
            </c:numRef>
          </c:val>
          <c:smooth val="0"/>
          <c:extLst>
            <c:ext xmlns:c16="http://schemas.microsoft.com/office/drawing/2014/chart" uri="{C3380CC4-5D6E-409C-BE32-E72D297353CC}">
              <c16:uniqueId val="{0000004A-8EE3-4DFA-9A44-DED40329F64A}"/>
            </c:ext>
          </c:extLst>
        </c:ser>
        <c:ser>
          <c:idx val="75"/>
          <c:order val="75"/>
          <c:spPr>
            <a:ln w="25400" cap="rnd">
              <a:noFill/>
              <a:round/>
            </a:ln>
            <a:effectLst/>
          </c:spPr>
          <c:marker>
            <c:symbol val="circle"/>
            <c:size val="5"/>
            <c:spPr>
              <a:solidFill>
                <a:schemeClr val="accent3">
                  <a:tint val="47000"/>
                </a:schemeClr>
              </a:solidFill>
              <a:ln w="9525">
                <a:solidFill>
                  <a:schemeClr val="accent3">
                    <a:tint val="4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data'!$C$90:$N$90</c:f>
              <c:numCache>
                <c:formatCode>#,##0.000%\ ;[Red]\-#,##0.000%\ ;\-\ </c:formatCode>
                <c:ptCount val="12"/>
                <c:pt idx="0">
                  <c:v>1.8757801460365098E-3</c:v>
                </c:pt>
                <c:pt idx="1">
                  <c:v>-7.490624443655669E-4</c:v>
                </c:pt>
                <c:pt idx="2">
                  <c:v>9.7703081774462852E-3</c:v>
                </c:pt>
                <c:pt idx="3">
                  <c:v>-1.6990307602973154E-3</c:v>
                </c:pt>
                <c:pt idx="4">
                  <c:v>1.5625483511869653E-3</c:v>
                </c:pt>
                <c:pt idx="5">
                  <c:v>-3.0266408581147708E-4</c:v>
                </c:pt>
                <c:pt idx="6">
                  <c:v>-1.1061049288856317E-3</c:v>
                </c:pt>
                <c:pt idx="7">
                  <c:v>5.0741379780736562E-3</c:v>
                </c:pt>
                <c:pt idx="8">
                  <c:v>6.5114246229125428E-4</c:v>
                </c:pt>
                <c:pt idx="9">
                  <c:v>1.5210742230564733E-4</c:v>
                </c:pt>
                <c:pt idx="10">
                  <c:v>-7.1121160993437016E-4</c:v>
                </c:pt>
                <c:pt idx="11">
                  <c:v>1.4517950708045957E-2</c:v>
                </c:pt>
              </c:numCache>
            </c:numRef>
          </c:val>
          <c:smooth val="0"/>
          <c:extLst>
            <c:ext xmlns:c16="http://schemas.microsoft.com/office/drawing/2014/chart" uri="{C3380CC4-5D6E-409C-BE32-E72D297353CC}">
              <c16:uniqueId val="{0000004B-8EE3-4DFA-9A44-DED40329F64A}"/>
            </c:ext>
          </c:extLst>
        </c:ser>
        <c:ser>
          <c:idx val="76"/>
          <c:order val="76"/>
          <c:spPr>
            <a:ln w="25400" cap="rnd">
              <a:noFill/>
              <a:round/>
            </a:ln>
            <a:effectLst/>
          </c:spPr>
          <c:marker>
            <c:symbol val="circle"/>
            <c:size val="5"/>
            <c:spPr>
              <a:solidFill>
                <a:schemeClr val="accent3">
                  <a:tint val="45000"/>
                </a:schemeClr>
              </a:solidFill>
              <a:ln w="9525">
                <a:solidFill>
                  <a:schemeClr val="accent3">
                    <a:tint val="4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data'!$C$91:$N$91</c:f>
              <c:numCache>
                <c:formatCode>#,##0.000%\ ;[Red]\-#,##0.000%\ ;\-\ </c:formatCode>
                <c:ptCount val="12"/>
                <c:pt idx="0">
                  <c:v>1.8626472043017372E-3</c:v>
                </c:pt>
                <c:pt idx="1">
                  <c:v>-4.6374956459560579E-4</c:v>
                </c:pt>
                <c:pt idx="2">
                  <c:v>3.5659047379583697E-3</c:v>
                </c:pt>
                <c:pt idx="3">
                  <c:v>-1.6452143518266293E-3</c:v>
                </c:pt>
                <c:pt idx="4">
                  <c:v>1.1017235747514675E-3</c:v>
                </c:pt>
                <c:pt idx="5">
                  <c:v>2.4944507804789406E-3</c:v>
                </c:pt>
                <c:pt idx="6">
                  <c:v>3.743312774906471E-5</c:v>
                </c:pt>
                <c:pt idx="7">
                  <c:v>-6.5066795688495382E-4</c:v>
                </c:pt>
                <c:pt idx="8">
                  <c:v>3.8881382202937687E-4</c:v>
                </c:pt>
                <c:pt idx="9">
                  <c:v>1.9397305642074869E-3</c:v>
                </c:pt>
                <c:pt idx="10">
                  <c:v>3.7166820115075438E-4</c:v>
                </c:pt>
                <c:pt idx="11">
                  <c:v>9.002740139320009E-3</c:v>
                </c:pt>
              </c:numCache>
            </c:numRef>
          </c:val>
          <c:smooth val="0"/>
          <c:extLst>
            <c:ext xmlns:c16="http://schemas.microsoft.com/office/drawing/2014/chart" uri="{C3380CC4-5D6E-409C-BE32-E72D297353CC}">
              <c16:uniqueId val="{0000004C-8EE3-4DFA-9A44-DED40329F64A}"/>
            </c:ext>
          </c:extLst>
        </c:ser>
        <c:ser>
          <c:idx val="77"/>
          <c:order val="77"/>
          <c:spPr>
            <a:ln w="25400" cap="rnd">
              <a:noFill/>
              <a:round/>
            </a:ln>
            <a:effectLst/>
          </c:spPr>
          <c:marker>
            <c:symbol val="circle"/>
            <c:size val="5"/>
            <c:spPr>
              <a:solidFill>
                <a:schemeClr val="accent3">
                  <a:tint val="44000"/>
                </a:schemeClr>
              </a:solidFill>
              <a:ln w="9525">
                <a:solidFill>
                  <a:schemeClr val="accent3">
                    <a:tint val="4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data'!$C$92:$N$92</c:f>
              <c:numCache>
                <c:formatCode>#,##0.000%\ ;[Red]\-#,##0.000%\ ;\-\ </c:formatCode>
                <c:ptCount val="12"/>
                <c:pt idx="0">
                  <c:v>1.7271363192555844E-3</c:v>
                </c:pt>
                <c:pt idx="1">
                  <c:v>-4.6953253702763931E-4</c:v>
                </c:pt>
                <c:pt idx="2">
                  <c:v>3.7460598831624559E-3</c:v>
                </c:pt>
                <c:pt idx="3">
                  <c:v>-2.1309338707103942E-3</c:v>
                </c:pt>
                <c:pt idx="4">
                  <c:v>6.3701018903128404E-4</c:v>
                </c:pt>
                <c:pt idx="5">
                  <c:v>1.6662893871821627E-3</c:v>
                </c:pt>
                <c:pt idx="6">
                  <c:v>-2.2858277771031776E-3</c:v>
                </c:pt>
                <c:pt idx="7">
                  <c:v>2.3802208658180168E-3</c:v>
                </c:pt>
                <c:pt idx="8">
                  <c:v>5.0831630703596087E-4</c:v>
                </c:pt>
                <c:pt idx="9">
                  <c:v>9.7911831928321202E-4</c:v>
                </c:pt>
                <c:pt idx="10">
                  <c:v>-5.0895454041766097E-4</c:v>
                </c:pt>
                <c:pt idx="11">
                  <c:v>6.2489025455098046E-3</c:v>
                </c:pt>
              </c:numCache>
            </c:numRef>
          </c:val>
          <c:smooth val="0"/>
          <c:extLst>
            <c:ext xmlns:c16="http://schemas.microsoft.com/office/drawing/2014/chart" uri="{C3380CC4-5D6E-409C-BE32-E72D297353CC}">
              <c16:uniqueId val="{0000004D-8EE3-4DFA-9A44-DED40329F64A}"/>
            </c:ext>
          </c:extLst>
        </c:ser>
        <c:ser>
          <c:idx val="78"/>
          <c:order val="78"/>
          <c:spPr>
            <a:ln w="25400" cap="rnd">
              <a:noFill/>
              <a:round/>
            </a:ln>
            <a:effectLst/>
          </c:spPr>
          <c:marker>
            <c:symbol val="circle"/>
            <c:size val="5"/>
            <c:spPr>
              <a:solidFill>
                <a:schemeClr val="accent3">
                  <a:tint val="42000"/>
                </a:schemeClr>
              </a:solidFill>
              <a:ln w="9525">
                <a:solidFill>
                  <a:schemeClr val="accent3">
                    <a:tint val="4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data'!$C$93:$N$93</c:f>
              <c:numCache>
                <c:formatCode>#,##0.000%\ ;[Red]\-#,##0.000%\ ;\-\ </c:formatCode>
                <c:ptCount val="12"/>
                <c:pt idx="0">
                  <c:v>1.729849199872957E-3</c:v>
                </c:pt>
                <c:pt idx="1">
                  <c:v>-1.1473297594755127E-4</c:v>
                </c:pt>
                <c:pt idx="2">
                  <c:v>-9.642781069350792E-3</c:v>
                </c:pt>
                <c:pt idx="3">
                  <c:v>1.0327086658590279E-3</c:v>
                </c:pt>
                <c:pt idx="4">
                  <c:v>-3.5724516557154029E-3</c:v>
                </c:pt>
                <c:pt idx="5">
                  <c:v>4.4848838068634045E-4</c:v>
                </c:pt>
                <c:pt idx="6">
                  <c:v>8.2437764314091666E-4</c:v>
                </c:pt>
                <c:pt idx="7">
                  <c:v>2.1474648484871572E-3</c:v>
                </c:pt>
                <c:pt idx="8">
                  <c:v>1.4272843153440018E-4</c:v>
                </c:pt>
                <c:pt idx="9">
                  <c:v>1.4371776549740867E-3</c:v>
                </c:pt>
                <c:pt idx="10">
                  <c:v>-1.4172008741215603E-3</c:v>
                </c:pt>
                <c:pt idx="11">
                  <c:v>-6.9843717505804204E-3</c:v>
                </c:pt>
              </c:numCache>
            </c:numRef>
          </c:val>
          <c:smooth val="0"/>
          <c:extLst>
            <c:ext xmlns:c16="http://schemas.microsoft.com/office/drawing/2014/chart" uri="{C3380CC4-5D6E-409C-BE32-E72D297353CC}">
              <c16:uniqueId val="{0000004E-8EE3-4DFA-9A44-DED40329F64A}"/>
            </c:ext>
          </c:extLst>
        </c:ser>
        <c:ser>
          <c:idx val="79"/>
          <c:order val="79"/>
          <c:spPr>
            <a:ln w="25400" cap="rnd">
              <a:noFill/>
              <a:round/>
            </a:ln>
            <a:effectLst/>
          </c:spPr>
          <c:marker>
            <c:symbol val="circle"/>
            <c:size val="5"/>
            <c:spPr>
              <a:solidFill>
                <a:schemeClr val="accent3">
                  <a:tint val="40000"/>
                </a:schemeClr>
              </a:solidFill>
              <a:ln w="9525">
                <a:solidFill>
                  <a:schemeClr val="accent3">
                    <a:tint val="4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data'!$C$94:$N$94</c:f>
              <c:numCache>
                <c:formatCode>#,##0.000%\ ;[Red]\-#,##0.000%\ ;\-\ </c:formatCode>
                <c:ptCount val="12"/>
                <c:pt idx="0">
                  <c:v>1.7523234501277685E-3</c:v>
                </c:pt>
                <c:pt idx="1">
                  <c:v>-4.830895627168097E-4</c:v>
                </c:pt>
                <c:pt idx="2">
                  <c:v>1.2105790612437328E-2</c:v>
                </c:pt>
                <c:pt idx="3">
                  <c:v>-2.9085192646511882E-3</c:v>
                </c:pt>
                <c:pt idx="4">
                  <c:v>1.4412524387912296E-3</c:v>
                </c:pt>
                <c:pt idx="5">
                  <c:v>8.0002303102846284E-3</c:v>
                </c:pt>
                <c:pt idx="6">
                  <c:v>-4.0110963669870436E-3</c:v>
                </c:pt>
                <c:pt idx="7">
                  <c:v>2.0476220199230344E-3</c:v>
                </c:pt>
                <c:pt idx="8">
                  <c:v>5.2690387611686873E-4</c:v>
                </c:pt>
                <c:pt idx="9">
                  <c:v>1.3684062269891939E-3</c:v>
                </c:pt>
                <c:pt idx="10">
                  <c:v>4.2333584498321919E-4</c:v>
                </c:pt>
                <c:pt idx="11">
                  <c:v>2.0263159585298229E-2</c:v>
                </c:pt>
              </c:numCache>
            </c:numRef>
          </c:val>
          <c:smooth val="0"/>
          <c:extLst>
            <c:ext xmlns:c16="http://schemas.microsoft.com/office/drawing/2014/chart" uri="{C3380CC4-5D6E-409C-BE32-E72D297353CC}">
              <c16:uniqueId val="{0000004F-8EE3-4DFA-9A44-DED40329F64A}"/>
            </c:ext>
          </c:extLst>
        </c:ser>
        <c:ser>
          <c:idx val="80"/>
          <c:order val="80"/>
          <c:spPr>
            <a:ln w="25400" cap="rnd">
              <a:noFill/>
              <a:round/>
            </a:ln>
            <a:effectLst/>
          </c:spPr>
          <c:marker>
            <c:symbol val="circle"/>
            <c:size val="5"/>
            <c:spPr>
              <a:solidFill>
                <a:schemeClr val="accent3">
                  <a:tint val="39000"/>
                </a:schemeClr>
              </a:solidFill>
              <a:ln w="9525">
                <a:solidFill>
                  <a:schemeClr val="accent3">
                    <a:tint val="3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data'!$C$95:$N$95</c:f>
              <c:numCache>
                <c:formatCode>#,##0.000%\ ;[Red]\-#,##0.000%\ ;\-\ </c:formatCode>
                <c:ptCount val="12"/>
                <c:pt idx="0">
                  <c:v>1.8506778325626527E-3</c:v>
                </c:pt>
                <c:pt idx="1">
                  <c:v>-4.079141315169732E-4</c:v>
                </c:pt>
                <c:pt idx="2">
                  <c:v>-4.5212694960872213E-3</c:v>
                </c:pt>
                <c:pt idx="3">
                  <c:v>-1.7951646112568387E-3</c:v>
                </c:pt>
                <c:pt idx="4">
                  <c:v>-1.6854631065954528E-3</c:v>
                </c:pt>
                <c:pt idx="5">
                  <c:v>3.8043066223887312E-3</c:v>
                </c:pt>
                <c:pt idx="6">
                  <c:v>-2.546498996946589E-3</c:v>
                </c:pt>
                <c:pt idx="7">
                  <c:v>5.7336175547773038E-4</c:v>
                </c:pt>
                <c:pt idx="8">
                  <c:v>3.4236352744976273E-4</c:v>
                </c:pt>
                <c:pt idx="9">
                  <c:v>2.2789150170547945E-3</c:v>
                </c:pt>
                <c:pt idx="10">
                  <c:v>8.8635134284720252E-4</c:v>
                </c:pt>
                <c:pt idx="11">
                  <c:v>-1.220334244622201E-3</c:v>
                </c:pt>
              </c:numCache>
            </c:numRef>
          </c:val>
          <c:smooth val="0"/>
          <c:extLst>
            <c:ext xmlns:c16="http://schemas.microsoft.com/office/drawing/2014/chart" uri="{C3380CC4-5D6E-409C-BE32-E72D297353CC}">
              <c16:uniqueId val="{00000050-8EE3-4DFA-9A44-DED40329F64A}"/>
            </c:ext>
          </c:extLst>
        </c:ser>
        <c:ser>
          <c:idx val="81"/>
          <c:order val="81"/>
          <c:spPr>
            <a:ln w="25400" cap="rnd">
              <a:noFill/>
              <a:round/>
            </a:ln>
            <a:effectLst/>
          </c:spPr>
          <c:marker>
            <c:symbol val="circle"/>
            <c:size val="5"/>
            <c:spPr>
              <a:solidFill>
                <a:schemeClr val="accent3">
                  <a:tint val="37000"/>
                </a:schemeClr>
              </a:solidFill>
              <a:ln w="9525">
                <a:solidFill>
                  <a:schemeClr val="accent3">
                    <a:tint val="3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data'!$C$96:$N$96</c:f>
              <c:numCache>
                <c:formatCode>#,##0.000%\ ;[Red]\-#,##0.000%\ ;\-\ </c:formatCode>
                <c:ptCount val="12"/>
                <c:pt idx="0">
                  <c:v>1.8049739238503726E-3</c:v>
                </c:pt>
                <c:pt idx="1">
                  <c:v>-6.1130373257900494E-4</c:v>
                </c:pt>
                <c:pt idx="2">
                  <c:v>-9.200920829196102E-3</c:v>
                </c:pt>
                <c:pt idx="3">
                  <c:v>-7.4333501338519348E-4</c:v>
                </c:pt>
                <c:pt idx="4">
                  <c:v>1.6234222931565956E-3</c:v>
                </c:pt>
                <c:pt idx="5">
                  <c:v>9.8133485368734341E-4</c:v>
                </c:pt>
                <c:pt idx="6">
                  <c:v>-8.7365926210436484E-4</c:v>
                </c:pt>
                <c:pt idx="7">
                  <c:v>6.3013094905617351E-4</c:v>
                </c:pt>
                <c:pt idx="8">
                  <c:v>6.0762613843046154E-4</c:v>
                </c:pt>
                <c:pt idx="9">
                  <c:v>2.3722611216583367E-3</c:v>
                </c:pt>
                <c:pt idx="10">
                  <c:v>1.423533982270353E-3</c:v>
                </c:pt>
                <c:pt idx="11">
                  <c:v>-1.9859355751550289E-3</c:v>
                </c:pt>
              </c:numCache>
            </c:numRef>
          </c:val>
          <c:smooth val="0"/>
          <c:extLst>
            <c:ext xmlns:c16="http://schemas.microsoft.com/office/drawing/2014/chart" uri="{C3380CC4-5D6E-409C-BE32-E72D297353CC}">
              <c16:uniqueId val="{00000051-8EE3-4DFA-9A44-DED40329F64A}"/>
            </c:ext>
          </c:extLst>
        </c:ser>
        <c:ser>
          <c:idx val="82"/>
          <c:order val="82"/>
          <c:spPr>
            <a:ln w="25400" cap="rnd">
              <a:noFill/>
              <a:round/>
            </a:ln>
            <a:effectLst/>
          </c:spPr>
          <c:marker>
            <c:symbol val="circle"/>
            <c:size val="5"/>
            <c:spPr>
              <a:solidFill>
                <a:schemeClr val="accent3">
                  <a:tint val="35000"/>
                </a:schemeClr>
              </a:solidFill>
              <a:ln w="9525">
                <a:solidFill>
                  <a:schemeClr val="accent3">
                    <a:tint val="3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data'!$C$97:$N$97</c:f>
              <c:numCache>
                <c:formatCode>#,##0.000%\ ;[Red]\-#,##0.000%\ ;\-\ </c:formatCode>
                <c:ptCount val="12"/>
                <c:pt idx="0">
                  <c:v>1.7696408529497276E-3</c:v>
                </c:pt>
                <c:pt idx="1">
                  <c:v>-2.2242541187145193E-4</c:v>
                </c:pt>
                <c:pt idx="2">
                  <c:v>3.7857844255158035E-3</c:v>
                </c:pt>
                <c:pt idx="3">
                  <c:v>-1.6808250620394816E-3</c:v>
                </c:pt>
                <c:pt idx="4">
                  <c:v>-2.0954045396786025E-3</c:v>
                </c:pt>
                <c:pt idx="5">
                  <c:v>4.7180651327545231E-3</c:v>
                </c:pt>
                <c:pt idx="6">
                  <c:v>-2.4273379399417649E-3</c:v>
                </c:pt>
                <c:pt idx="7">
                  <c:v>-1.774334650533449E-3</c:v>
                </c:pt>
                <c:pt idx="8">
                  <c:v>2.0582693506510097E-4</c:v>
                </c:pt>
                <c:pt idx="9">
                  <c:v>-1.6614619868127178E-4</c:v>
                </c:pt>
                <c:pt idx="10">
                  <c:v>3.0335925251812057E-6</c:v>
                </c:pt>
                <c:pt idx="11">
                  <c:v>2.1158771360643147E-3</c:v>
                </c:pt>
              </c:numCache>
            </c:numRef>
          </c:val>
          <c:smooth val="0"/>
          <c:extLst>
            <c:ext xmlns:c16="http://schemas.microsoft.com/office/drawing/2014/chart" uri="{C3380CC4-5D6E-409C-BE32-E72D297353CC}">
              <c16:uniqueId val="{00000052-8EE3-4DFA-9A44-DED40329F64A}"/>
            </c:ext>
          </c:extLst>
        </c:ser>
        <c:ser>
          <c:idx val="83"/>
          <c:order val="83"/>
          <c:spPr>
            <a:ln w="25400" cap="rnd">
              <a:noFill/>
              <a:round/>
            </a:ln>
            <a:effectLst/>
          </c:spPr>
          <c:marker>
            <c:symbol val="circle"/>
            <c:size val="5"/>
            <c:spPr>
              <a:solidFill>
                <a:schemeClr val="accent3">
                  <a:tint val="34000"/>
                </a:schemeClr>
              </a:solidFill>
              <a:ln w="9525">
                <a:solidFill>
                  <a:schemeClr val="accent3">
                    <a:tint val="3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data'!$C$98:$N$98</c:f>
              <c:numCache>
                <c:formatCode>#,##0.000%\ ;[Red]\-#,##0.000%\ ;\-\ </c:formatCode>
                <c:ptCount val="12"/>
                <c:pt idx="0">
                  <c:v>1.7814069495762919E-3</c:v>
                </c:pt>
                <c:pt idx="1">
                  <c:v>-6.5956457824034587E-4</c:v>
                </c:pt>
                <c:pt idx="2">
                  <c:v>4.0041714664671435E-3</c:v>
                </c:pt>
                <c:pt idx="3">
                  <c:v>-1.644521704416313E-3</c:v>
                </c:pt>
                <c:pt idx="4">
                  <c:v>-1.5851009526313131E-3</c:v>
                </c:pt>
                <c:pt idx="5">
                  <c:v>4.8694698673132919E-3</c:v>
                </c:pt>
                <c:pt idx="6">
                  <c:v>-3.6037493790863628E-3</c:v>
                </c:pt>
                <c:pt idx="7">
                  <c:v>3.003642211105273E-3</c:v>
                </c:pt>
                <c:pt idx="8">
                  <c:v>6.7353217713272961E-4</c:v>
                </c:pt>
                <c:pt idx="9">
                  <c:v>1.4854322127182407E-3</c:v>
                </c:pt>
                <c:pt idx="10">
                  <c:v>1.5490979299290775E-3</c:v>
                </c:pt>
                <c:pt idx="11">
                  <c:v>9.8738161998677132E-3</c:v>
                </c:pt>
              </c:numCache>
            </c:numRef>
          </c:val>
          <c:smooth val="0"/>
          <c:extLst>
            <c:ext xmlns:c16="http://schemas.microsoft.com/office/drawing/2014/chart" uri="{C3380CC4-5D6E-409C-BE32-E72D297353CC}">
              <c16:uniqueId val="{00000053-8EE3-4DFA-9A44-DED40329F64A}"/>
            </c:ext>
          </c:extLst>
        </c:ser>
        <c:ser>
          <c:idx val="84"/>
          <c:order val="84"/>
          <c:spPr>
            <a:ln w="25400" cap="rnd">
              <a:noFill/>
              <a:round/>
            </a:ln>
            <a:effectLst/>
          </c:spPr>
          <c:marker>
            <c:symbol val="circle"/>
            <c:size val="11"/>
            <c:spPr>
              <a:solidFill>
                <a:schemeClr val="tx1"/>
              </a:solidFill>
              <a:ln w="9525">
                <a:solidFill>
                  <a:schemeClr val="accent3">
                    <a:tint val="3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data'!$C$100:$N$100</c:f>
              <c:numCache>
                <c:formatCode>#,##0.000%\ ;[Red]\-#,##0.000%\ ;\-\ </c:formatCode>
                <c:ptCount val="12"/>
                <c:pt idx="0">
                  <c:v>1.7271363192555844E-3</c:v>
                </c:pt>
                <c:pt idx="1">
                  <c:v>-4.6953253702763931E-4</c:v>
                </c:pt>
                <c:pt idx="2">
                  <c:v>3.7460598831624559E-3</c:v>
                </c:pt>
                <c:pt idx="3">
                  <c:v>-2.1309338707103942E-3</c:v>
                </c:pt>
                <c:pt idx="4">
                  <c:v>6.3701018903128404E-4</c:v>
                </c:pt>
                <c:pt idx="5">
                  <c:v>1.6662893871821627E-3</c:v>
                </c:pt>
                <c:pt idx="6">
                  <c:v>-2.2858277771031776E-3</c:v>
                </c:pt>
                <c:pt idx="7">
                  <c:v>2.3802208658180168E-3</c:v>
                </c:pt>
                <c:pt idx="8">
                  <c:v>5.0831630703596087E-4</c:v>
                </c:pt>
                <c:pt idx="9">
                  <c:v>9.7911831928321202E-4</c:v>
                </c:pt>
                <c:pt idx="10">
                  <c:v>-5.0895454041766097E-4</c:v>
                </c:pt>
                <c:pt idx="11">
                  <c:v>6.2489025455098046E-3</c:v>
                </c:pt>
              </c:numCache>
            </c:numRef>
          </c:val>
          <c:smooth val="0"/>
          <c:extLst>
            <c:ext xmlns:c16="http://schemas.microsoft.com/office/drawing/2014/chart" uri="{C3380CC4-5D6E-409C-BE32-E72D297353CC}">
              <c16:uniqueId val="{00000054-8EE3-4DFA-9A44-DED40329F64A}"/>
            </c:ext>
          </c:extLst>
        </c:ser>
        <c:dLbls>
          <c:showLegendKey val="0"/>
          <c:showVal val="0"/>
          <c:showCatName val="0"/>
          <c:showSerName val="0"/>
          <c:showPercent val="0"/>
          <c:showBubbleSize val="0"/>
        </c:dLbls>
        <c:marker val="1"/>
        <c:smooth val="0"/>
        <c:axId val="837165952"/>
        <c:axId val="837161360"/>
      </c:lineChart>
      <c:catAx>
        <c:axId val="83716595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endParaRPr lang="en-US"/>
          </a:p>
        </c:txPr>
        <c:crossAx val="837161360"/>
        <c:crosses val="autoZero"/>
        <c:auto val="1"/>
        <c:lblAlgn val="ctr"/>
        <c:lblOffset val="100"/>
        <c:noMultiLvlLbl val="0"/>
      </c:catAx>
      <c:valAx>
        <c:axId val="8371613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crossAx val="83716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a:solidFill>
                  <a:sysClr val="windowText" lastClr="000000"/>
                </a:solidFill>
              </a:rPr>
              <a:t>% ICB pop in IMD decile</a:t>
            </a:r>
          </a:p>
        </c:rich>
      </c:tx>
      <c:layout>
        <c:manualLayout>
          <c:xMode val="edge"/>
          <c:yMode val="edge"/>
          <c:x val="0.18427161025617481"/>
          <c:y val="4.712805636137588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004602685533873"/>
          <c:y val="9.406696114205236E-2"/>
          <c:w val="0.78690688327066061"/>
          <c:h val="0.74365610396261439"/>
        </c:manualLayout>
      </c:layout>
      <c:lineChart>
        <c:grouping val="standard"/>
        <c:varyColors val="0"/>
        <c:ser>
          <c:idx val="1"/>
          <c:order val="0"/>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val>
            <c:numRef>
              <c:f>'IMD by ICB'!$N$6:$W$6</c:f>
              <c:numCache>
                <c:formatCode>0.00%</c:formatCode>
                <c:ptCount val="10"/>
                <c:pt idx="0">
                  <c:v>0.23273091701891846</c:v>
                </c:pt>
                <c:pt idx="1">
                  <c:v>0.11661580328428311</c:v>
                </c:pt>
                <c:pt idx="2">
                  <c:v>8.4310912989368963E-2</c:v>
                </c:pt>
                <c:pt idx="3">
                  <c:v>7.5959411301244076E-2</c:v>
                </c:pt>
                <c:pt idx="4">
                  <c:v>7.4929593035528527E-2</c:v>
                </c:pt>
                <c:pt idx="5">
                  <c:v>7.0242337747545916E-2</c:v>
                </c:pt>
                <c:pt idx="6">
                  <c:v>8.0821707655783545E-2</c:v>
                </c:pt>
                <c:pt idx="7">
                  <c:v>9.1570911459261689E-2</c:v>
                </c:pt>
                <c:pt idx="8">
                  <c:v>8.2316566375211939E-2</c:v>
                </c:pt>
                <c:pt idx="9">
                  <c:v>9.050183913285377E-2</c:v>
                </c:pt>
              </c:numCache>
            </c:numRef>
          </c:val>
          <c:smooth val="0"/>
          <c:extLst>
            <c:ext xmlns:c16="http://schemas.microsoft.com/office/drawing/2014/chart" uri="{C3380CC4-5D6E-409C-BE32-E72D297353CC}">
              <c16:uniqueId val="{00000000-86CC-42EE-8E22-6CFF983070B3}"/>
            </c:ext>
          </c:extLst>
        </c:ser>
        <c:ser>
          <c:idx val="2"/>
          <c:order val="1"/>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val>
            <c:numRef>
              <c:f>'IMD by ICB'!$N$7:$W$7</c:f>
              <c:numCache>
                <c:formatCode>0.00%</c:formatCode>
                <c:ptCount val="10"/>
                <c:pt idx="0">
                  <c:v>8.8409988247566976E-2</c:v>
                </c:pt>
                <c:pt idx="1">
                  <c:v>0.10195653800613591</c:v>
                </c:pt>
                <c:pt idx="2">
                  <c:v>9.6845330058498061E-2</c:v>
                </c:pt>
                <c:pt idx="3">
                  <c:v>8.8935546488135328E-2</c:v>
                </c:pt>
                <c:pt idx="4">
                  <c:v>8.4670337651362088E-2</c:v>
                </c:pt>
                <c:pt idx="5">
                  <c:v>0.11636845418091704</c:v>
                </c:pt>
                <c:pt idx="6">
                  <c:v>0.10908282604198304</c:v>
                </c:pt>
                <c:pt idx="7">
                  <c:v>0.11601720168847689</c:v>
                </c:pt>
                <c:pt idx="8">
                  <c:v>0.11664487844815065</c:v>
                </c:pt>
                <c:pt idx="9">
                  <c:v>8.106889918877401E-2</c:v>
                </c:pt>
              </c:numCache>
            </c:numRef>
          </c:val>
          <c:smooth val="0"/>
          <c:extLst>
            <c:ext xmlns:c16="http://schemas.microsoft.com/office/drawing/2014/chart" uri="{C3380CC4-5D6E-409C-BE32-E72D297353CC}">
              <c16:uniqueId val="{00000001-86CC-42EE-8E22-6CFF983070B3}"/>
            </c:ext>
          </c:extLst>
        </c:ser>
        <c:ser>
          <c:idx val="3"/>
          <c:order val="2"/>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val>
            <c:numRef>
              <c:f>'IMD by ICB'!$N$8:$W$8</c:f>
              <c:numCache>
                <c:formatCode>0.00%</c:formatCode>
                <c:ptCount val="10"/>
                <c:pt idx="0">
                  <c:v>6.3066860176146641E-2</c:v>
                </c:pt>
                <c:pt idx="1">
                  <c:v>5.5780433010596632E-2</c:v>
                </c:pt>
                <c:pt idx="2">
                  <c:v>6.0770591860673177E-2</c:v>
                </c:pt>
                <c:pt idx="3">
                  <c:v>0.17254617388019641</c:v>
                </c:pt>
                <c:pt idx="4">
                  <c:v>0.14561323286745265</c:v>
                </c:pt>
                <c:pt idx="5">
                  <c:v>0.13608620449710729</c:v>
                </c:pt>
                <c:pt idx="6">
                  <c:v>0.13535457961390882</c:v>
                </c:pt>
                <c:pt idx="7">
                  <c:v>0.10678144694725542</c:v>
                </c:pt>
                <c:pt idx="8">
                  <c:v>6.4969482494681804E-2</c:v>
                </c:pt>
                <c:pt idx="9">
                  <c:v>5.9030994651981153E-2</c:v>
                </c:pt>
              </c:numCache>
            </c:numRef>
          </c:val>
          <c:smooth val="0"/>
          <c:extLst>
            <c:ext xmlns:c16="http://schemas.microsoft.com/office/drawing/2014/chart" uri="{C3380CC4-5D6E-409C-BE32-E72D297353CC}">
              <c16:uniqueId val="{00000002-86CC-42EE-8E22-6CFF983070B3}"/>
            </c:ext>
          </c:extLst>
        </c:ser>
        <c:ser>
          <c:idx val="4"/>
          <c:order val="3"/>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val>
            <c:numRef>
              <c:f>'IMD by ICB'!$N$9:$W$9</c:f>
              <c:numCache>
                <c:formatCode>0.00%</c:formatCode>
                <c:ptCount val="10"/>
                <c:pt idx="0">
                  <c:v>6.6517871217933219E-2</c:v>
                </c:pt>
                <c:pt idx="1">
                  <c:v>7.7539594127352784E-2</c:v>
                </c:pt>
                <c:pt idx="2">
                  <c:v>0.10274373903082404</c:v>
                </c:pt>
                <c:pt idx="3">
                  <c:v>0.13283606402320472</c:v>
                </c:pt>
                <c:pt idx="4">
                  <c:v>9.1473731779344841E-2</c:v>
                </c:pt>
                <c:pt idx="5">
                  <c:v>0.12525485271089717</c:v>
                </c:pt>
                <c:pt idx="6">
                  <c:v>0.11495696404737633</c:v>
                </c:pt>
                <c:pt idx="7">
                  <c:v>0.10005464882872847</c:v>
                </c:pt>
                <c:pt idx="8">
                  <c:v>0.12187345643332317</c:v>
                </c:pt>
                <c:pt idx="9">
                  <c:v>6.6749077801015202E-2</c:v>
                </c:pt>
              </c:numCache>
            </c:numRef>
          </c:val>
          <c:smooth val="0"/>
          <c:extLst>
            <c:ext xmlns:c16="http://schemas.microsoft.com/office/drawing/2014/chart" uri="{C3380CC4-5D6E-409C-BE32-E72D297353CC}">
              <c16:uniqueId val="{00000003-86CC-42EE-8E22-6CFF983070B3}"/>
            </c:ext>
          </c:extLst>
        </c:ser>
        <c:ser>
          <c:idx val="5"/>
          <c:order val="4"/>
          <c:spPr>
            <a:ln w="28575" cap="rnd">
              <a:noFill/>
              <a:round/>
            </a:ln>
            <a:effectLst/>
          </c:spPr>
          <c:marker>
            <c:symbol val="circle"/>
            <c:size val="5"/>
            <c:spPr>
              <a:solidFill>
                <a:schemeClr val="accent3">
                  <a:shade val="48000"/>
                </a:schemeClr>
              </a:solidFill>
              <a:ln w="9525">
                <a:solidFill>
                  <a:schemeClr val="accent3">
                    <a:shade val="48000"/>
                  </a:schemeClr>
                </a:solidFill>
              </a:ln>
              <a:effectLst/>
            </c:spPr>
          </c:marker>
          <c:val>
            <c:numRef>
              <c:f>'IMD by ICB'!$N$10:$W$10</c:f>
              <c:numCache>
                <c:formatCode>0.00%</c:formatCode>
                <c:ptCount val="10"/>
                <c:pt idx="0">
                  <c:v>6.8155585809765648E-2</c:v>
                </c:pt>
                <c:pt idx="1">
                  <c:v>5.4352152946543962E-2</c:v>
                </c:pt>
                <c:pt idx="2">
                  <c:v>0.10754099314190779</c:v>
                </c:pt>
                <c:pt idx="3">
                  <c:v>8.166455513284486E-2</c:v>
                </c:pt>
                <c:pt idx="4">
                  <c:v>8.6305082404349337E-2</c:v>
                </c:pt>
                <c:pt idx="5">
                  <c:v>8.4100241205628257E-2</c:v>
                </c:pt>
                <c:pt idx="6">
                  <c:v>0.11096913040554172</c:v>
                </c:pt>
                <c:pt idx="7">
                  <c:v>0.14108438925171726</c:v>
                </c:pt>
                <c:pt idx="8">
                  <c:v>0.12923859362759088</c:v>
                </c:pt>
                <c:pt idx="9">
                  <c:v>0.13658927607411028</c:v>
                </c:pt>
              </c:numCache>
            </c:numRef>
          </c:val>
          <c:smooth val="0"/>
          <c:extLst>
            <c:ext xmlns:c16="http://schemas.microsoft.com/office/drawing/2014/chart" uri="{C3380CC4-5D6E-409C-BE32-E72D297353CC}">
              <c16:uniqueId val="{00000004-86CC-42EE-8E22-6CFF983070B3}"/>
            </c:ext>
          </c:extLst>
        </c:ser>
        <c:ser>
          <c:idx val="6"/>
          <c:order val="5"/>
          <c:spPr>
            <a:ln w="28575" cap="rnd">
              <a:noFill/>
              <a:round/>
            </a:ln>
            <a:effectLst/>
          </c:spPr>
          <c:marker>
            <c:symbol val="circle"/>
            <c:size val="5"/>
            <c:spPr>
              <a:solidFill>
                <a:schemeClr val="accent3">
                  <a:shade val="51000"/>
                </a:schemeClr>
              </a:solidFill>
              <a:ln w="9525">
                <a:solidFill>
                  <a:schemeClr val="accent3">
                    <a:shade val="51000"/>
                  </a:schemeClr>
                </a:solidFill>
              </a:ln>
              <a:effectLst/>
            </c:spPr>
          </c:marker>
          <c:val>
            <c:numRef>
              <c:f>'IMD by ICB'!$N$11:$W$11</c:f>
              <c:numCache>
                <c:formatCode>0.00%</c:formatCode>
                <c:ptCount val="10"/>
                <c:pt idx="0">
                  <c:v>7.0254061808155008E-2</c:v>
                </c:pt>
                <c:pt idx="1">
                  <c:v>7.1639068348756232E-2</c:v>
                </c:pt>
                <c:pt idx="2">
                  <c:v>0.10428519970425107</c:v>
                </c:pt>
                <c:pt idx="3">
                  <c:v>9.9726790344766572E-2</c:v>
                </c:pt>
                <c:pt idx="4">
                  <c:v>0.10510356478565576</c:v>
                </c:pt>
                <c:pt idx="5">
                  <c:v>0.12366581214045125</c:v>
                </c:pt>
                <c:pt idx="6">
                  <c:v>0.11916533081118201</c:v>
                </c:pt>
                <c:pt idx="7">
                  <c:v>0.1243893858996855</c:v>
                </c:pt>
                <c:pt idx="8">
                  <c:v>9.653864220910123E-2</c:v>
                </c:pt>
                <c:pt idx="9">
                  <c:v>8.5232143947995373E-2</c:v>
                </c:pt>
              </c:numCache>
            </c:numRef>
          </c:val>
          <c:smooth val="0"/>
          <c:extLst>
            <c:ext xmlns:c16="http://schemas.microsoft.com/office/drawing/2014/chart" uri="{C3380CC4-5D6E-409C-BE32-E72D297353CC}">
              <c16:uniqueId val="{00000005-86CC-42EE-8E22-6CFF983070B3}"/>
            </c:ext>
          </c:extLst>
        </c:ser>
        <c:ser>
          <c:idx val="7"/>
          <c:order val="6"/>
          <c:spPr>
            <a:ln w="28575" cap="rnd">
              <a:noFill/>
              <a:round/>
            </a:ln>
            <a:effectLst/>
          </c:spPr>
          <c:marker>
            <c:symbol val="circle"/>
            <c:size val="5"/>
            <c:spPr>
              <a:solidFill>
                <a:schemeClr val="accent3">
                  <a:shade val="54000"/>
                </a:schemeClr>
              </a:solidFill>
              <a:ln w="9525">
                <a:solidFill>
                  <a:schemeClr val="accent3">
                    <a:shade val="54000"/>
                  </a:schemeClr>
                </a:solidFill>
              </a:ln>
              <a:effectLst/>
            </c:spPr>
          </c:marker>
          <c:val>
            <c:numRef>
              <c:f>'IMD by ICB'!$N$12:$W$12</c:f>
              <c:numCache>
                <c:formatCode>0.00%</c:formatCode>
                <c:ptCount val="10"/>
                <c:pt idx="0">
                  <c:v>3.7784036510873246E-2</c:v>
                </c:pt>
                <c:pt idx="1">
                  <c:v>7.7205178376006711E-2</c:v>
                </c:pt>
                <c:pt idx="2">
                  <c:v>7.2276109040600472E-2</c:v>
                </c:pt>
                <c:pt idx="3">
                  <c:v>8.475539160549185E-2</c:v>
                </c:pt>
                <c:pt idx="4">
                  <c:v>0.17683020389633611</c:v>
                </c:pt>
                <c:pt idx="5">
                  <c:v>0.11560804324697212</c:v>
                </c:pt>
                <c:pt idx="6">
                  <c:v>0.11292222671689997</c:v>
                </c:pt>
                <c:pt idx="7">
                  <c:v>0.12643500336678135</c:v>
                </c:pt>
                <c:pt idx="8">
                  <c:v>0.10696727184191472</c:v>
                </c:pt>
                <c:pt idx="9">
                  <c:v>8.9216535398123478E-2</c:v>
                </c:pt>
              </c:numCache>
            </c:numRef>
          </c:val>
          <c:smooth val="0"/>
          <c:extLst>
            <c:ext xmlns:c16="http://schemas.microsoft.com/office/drawing/2014/chart" uri="{C3380CC4-5D6E-409C-BE32-E72D297353CC}">
              <c16:uniqueId val="{00000006-86CC-42EE-8E22-6CFF983070B3}"/>
            </c:ext>
          </c:extLst>
        </c:ser>
        <c:ser>
          <c:idx val="8"/>
          <c:order val="7"/>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val>
            <c:numRef>
              <c:f>'IMD by ICB'!$N$13:$W$13</c:f>
              <c:numCache>
                <c:formatCode>0.00%</c:formatCode>
                <c:ptCount val="10"/>
                <c:pt idx="0">
                  <c:v>8.2610191260318475E-2</c:v>
                </c:pt>
                <c:pt idx="1">
                  <c:v>7.6079256046377247E-2</c:v>
                </c:pt>
                <c:pt idx="2">
                  <c:v>8.7350040392012024E-2</c:v>
                </c:pt>
                <c:pt idx="3">
                  <c:v>0.13809293183640894</c:v>
                </c:pt>
                <c:pt idx="4">
                  <c:v>0.16067737745238955</c:v>
                </c:pt>
                <c:pt idx="5">
                  <c:v>0.14848279027434411</c:v>
                </c:pt>
                <c:pt idx="6">
                  <c:v>9.4285382964023334E-2</c:v>
                </c:pt>
                <c:pt idx="7">
                  <c:v>8.7701826069754907E-2</c:v>
                </c:pt>
                <c:pt idx="8">
                  <c:v>7.0508179260626413E-2</c:v>
                </c:pt>
                <c:pt idx="9">
                  <c:v>5.421202444374499E-2</c:v>
                </c:pt>
              </c:numCache>
            </c:numRef>
          </c:val>
          <c:smooth val="0"/>
          <c:extLst>
            <c:ext xmlns:c16="http://schemas.microsoft.com/office/drawing/2014/chart" uri="{C3380CC4-5D6E-409C-BE32-E72D297353CC}">
              <c16:uniqueId val="{00000007-86CC-42EE-8E22-6CFF983070B3}"/>
            </c:ext>
          </c:extLst>
        </c:ser>
        <c:ser>
          <c:idx val="9"/>
          <c:order val="8"/>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val>
            <c:numRef>
              <c:f>'IMD by ICB'!$N$14:$W$14</c:f>
              <c:numCache>
                <c:formatCode>0.00%</c:formatCode>
                <c:ptCount val="10"/>
                <c:pt idx="0">
                  <c:v>4.8575266413597461E-2</c:v>
                </c:pt>
                <c:pt idx="1">
                  <c:v>7.017691813725889E-2</c:v>
                </c:pt>
                <c:pt idx="2">
                  <c:v>8.0889345894670103E-2</c:v>
                </c:pt>
                <c:pt idx="3">
                  <c:v>9.4478268291295117E-2</c:v>
                </c:pt>
                <c:pt idx="4">
                  <c:v>0.12138583842045797</c:v>
                </c:pt>
                <c:pt idx="5">
                  <c:v>0.18379286800029263</c:v>
                </c:pt>
                <c:pt idx="6">
                  <c:v>0.11971643513814489</c:v>
                </c:pt>
                <c:pt idx="7">
                  <c:v>0.1021831283581119</c:v>
                </c:pt>
                <c:pt idx="8">
                  <c:v>0.10646281589621454</c:v>
                </c:pt>
                <c:pt idx="9">
                  <c:v>7.2339115449956512E-2</c:v>
                </c:pt>
              </c:numCache>
            </c:numRef>
          </c:val>
          <c:smooth val="0"/>
          <c:extLst>
            <c:ext xmlns:c16="http://schemas.microsoft.com/office/drawing/2014/chart" uri="{C3380CC4-5D6E-409C-BE32-E72D297353CC}">
              <c16:uniqueId val="{00000008-86CC-42EE-8E22-6CFF983070B3}"/>
            </c:ext>
          </c:extLst>
        </c:ser>
        <c:ser>
          <c:idx val="10"/>
          <c:order val="9"/>
          <c:spPr>
            <a:ln w="28575" cap="rnd">
              <a:noFill/>
              <a:round/>
            </a:ln>
            <a:effectLst/>
          </c:spPr>
          <c:marker>
            <c:symbol val="circle"/>
            <c:size val="5"/>
            <c:spPr>
              <a:solidFill>
                <a:schemeClr val="accent3">
                  <a:shade val="64000"/>
                </a:schemeClr>
              </a:solidFill>
              <a:ln w="9525">
                <a:solidFill>
                  <a:schemeClr val="accent3">
                    <a:shade val="64000"/>
                  </a:schemeClr>
                </a:solidFill>
              </a:ln>
              <a:effectLst/>
            </c:spPr>
          </c:marker>
          <c:val>
            <c:numRef>
              <c:f>'IMD by ICB'!$N$15:$W$15</c:f>
              <c:numCache>
                <c:formatCode>0.00%</c:formatCode>
                <c:ptCount val="10"/>
                <c:pt idx="0">
                  <c:v>3.0202739795177909E-2</c:v>
                </c:pt>
                <c:pt idx="1">
                  <c:v>0.10137936256538721</c:v>
                </c:pt>
                <c:pt idx="2">
                  <c:v>9.1696691675237724E-2</c:v>
                </c:pt>
                <c:pt idx="3">
                  <c:v>9.655012125686474E-2</c:v>
                </c:pt>
                <c:pt idx="4">
                  <c:v>0.10634532020015271</c:v>
                </c:pt>
                <c:pt idx="5">
                  <c:v>8.4654749209674474E-2</c:v>
                </c:pt>
                <c:pt idx="6">
                  <c:v>0.12278388093480314</c:v>
                </c:pt>
                <c:pt idx="7">
                  <c:v>0.13629566062380505</c:v>
                </c:pt>
                <c:pt idx="8">
                  <c:v>0.1419451998897856</c:v>
                </c:pt>
                <c:pt idx="9">
                  <c:v>8.8146273849111445E-2</c:v>
                </c:pt>
              </c:numCache>
            </c:numRef>
          </c:val>
          <c:smooth val="0"/>
          <c:extLst>
            <c:ext xmlns:c16="http://schemas.microsoft.com/office/drawing/2014/chart" uri="{C3380CC4-5D6E-409C-BE32-E72D297353CC}">
              <c16:uniqueId val="{00000009-86CC-42EE-8E22-6CFF983070B3}"/>
            </c:ext>
          </c:extLst>
        </c:ser>
        <c:ser>
          <c:idx val="11"/>
          <c:order val="10"/>
          <c:spPr>
            <a:ln w="28575" cap="rnd">
              <a:noFill/>
              <a:round/>
            </a:ln>
            <a:effectLst/>
          </c:spPr>
          <c:marker>
            <c:symbol val="circle"/>
            <c:size val="5"/>
            <c:spPr>
              <a:solidFill>
                <a:schemeClr val="accent3">
                  <a:shade val="67000"/>
                </a:schemeClr>
              </a:solidFill>
              <a:ln w="9525">
                <a:solidFill>
                  <a:schemeClr val="accent3">
                    <a:shade val="67000"/>
                  </a:schemeClr>
                </a:solidFill>
              </a:ln>
              <a:effectLst/>
            </c:spPr>
          </c:marker>
          <c:val>
            <c:numRef>
              <c:f>'IMD by ICB'!$N$16:$W$16</c:f>
              <c:numCache>
                <c:formatCode>0.00%</c:formatCode>
                <c:ptCount val="10"/>
                <c:pt idx="0">
                  <c:v>1.0954279230727124E-3</c:v>
                </c:pt>
                <c:pt idx="1">
                  <c:v>1.7644431259363678E-2</c:v>
                </c:pt>
                <c:pt idx="2">
                  <c:v>5.5465414954990147E-2</c:v>
                </c:pt>
                <c:pt idx="3">
                  <c:v>9.7074781708448576E-2</c:v>
                </c:pt>
                <c:pt idx="4">
                  <c:v>0.11667827869821805</c:v>
                </c:pt>
                <c:pt idx="5">
                  <c:v>0.12823940202204775</c:v>
                </c:pt>
                <c:pt idx="6">
                  <c:v>0.10715866540252077</c:v>
                </c:pt>
                <c:pt idx="7">
                  <c:v>0.11774262106641023</c:v>
                </c:pt>
                <c:pt idx="8">
                  <c:v>0.14667516338500067</c:v>
                </c:pt>
                <c:pt idx="9">
                  <c:v>0.21222581357992737</c:v>
                </c:pt>
              </c:numCache>
            </c:numRef>
          </c:val>
          <c:smooth val="0"/>
          <c:extLst>
            <c:ext xmlns:c16="http://schemas.microsoft.com/office/drawing/2014/chart" uri="{C3380CC4-5D6E-409C-BE32-E72D297353CC}">
              <c16:uniqueId val="{0000000A-86CC-42EE-8E22-6CFF983070B3}"/>
            </c:ext>
          </c:extLst>
        </c:ser>
        <c:ser>
          <c:idx val="12"/>
          <c:order val="11"/>
          <c:spPr>
            <a:ln w="28575" cap="rnd">
              <a:noFill/>
              <a:round/>
            </a:ln>
            <a:effectLst/>
          </c:spPr>
          <c:marker>
            <c:symbol val="circle"/>
            <c:size val="5"/>
            <c:spPr>
              <a:solidFill>
                <a:schemeClr val="accent3">
                  <a:shade val="70000"/>
                </a:schemeClr>
              </a:solidFill>
              <a:ln w="9525">
                <a:solidFill>
                  <a:schemeClr val="accent3">
                    <a:shade val="70000"/>
                  </a:schemeClr>
                </a:solidFill>
              </a:ln>
              <a:effectLst/>
            </c:spPr>
          </c:marker>
          <c:val>
            <c:numRef>
              <c:f>'IMD by ICB'!$N$17:$W$17</c:f>
              <c:numCache>
                <c:formatCode>0.00%</c:formatCode>
                <c:ptCount val="10"/>
                <c:pt idx="0">
                  <c:v>3.8709229446152918E-2</c:v>
                </c:pt>
                <c:pt idx="1">
                  <c:v>6.2382670151286485E-2</c:v>
                </c:pt>
                <c:pt idx="2">
                  <c:v>9.7329815250454255E-2</c:v>
                </c:pt>
                <c:pt idx="3">
                  <c:v>9.6254814497535451E-2</c:v>
                </c:pt>
                <c:pt idx="4">
                  <c:v>0.11364974885974628</c:v>
                </c:pt>
                <c:pt idx="5">
                  <c:v>8.7731773508635147E-2</c:v>
                </c:pt>
                <c:pt idx="6">
                  <c:v>0.11604068438647155</c:v>
                </c:pt>
                <c:pt idx="7">
                  <c:v>0.12333563113001401</c:v>
                </c:pt>
                <c:pt idx="8">
                  <c:v>0.12888296964565968</c:v>
                </c:pt>
                <c:pt idx="9">
                  <c:v>0.1356826631240442</c:v>
                </c:pt>
              </c:numCache>
            </c:numRef>
          </c:val>
          <c:smooth val="0"/>
          <c:extLst>
            <c:ext xmlns:c16="http://schemas.microsoft.com/office/drawing/2014/chart" uri="{C3380CC4-5D6E-409C-BE32-E72D297353CC}">
              <c16:uniqueId val="{0000000B-86CC-42EE-8E22-6CFF983070B3}"/>
            </c:ext>
          </c:extLst>
        </c:ser>
        <c:ser>
          <c:idx val="13"/>
          <c:order val="12"/>
          <c:spPr>
            <a:ln w="28575" cap="rnd">
              <a:noFill/>
              <a:round/>
            </a:ln>
            <a:effectLst/>
          </c:spPr>
          <c:marker>
            <c:symbol val="circle"/>
            <c:size val="5"/>
            <c:spPr>
              <a:solidFill>
                <a:schemeClr val="accent3">
                  <a:shade val="73000"/>
                </a:schemeClr>
              </a:solidFill>
              <a:ln w="9525">
                <a:solidFill>
                  <a:schemeClr val="accent3">
                    <a:shade val="73000"/>
                  </a:schemeClr>
                </a:solidFill>
              </a:ln>
              <a:effectLst/>
            </c:spPr>
          </c:marker>
          <c:val>
            <c:numRef>
              <c:f>'IMD by ICB'!$N$18:$W$18</c:f>
              <c:numCache>
                <c:formatCode>0.00%</c:formatCode>
                <c:ptCount val="10"/>
                <c:pt idx="0">
                  <c:v>2.1513329489347199E-2</c:v>
                </c:pt>
                <c:pt idx="1">
                  <c:v>0.10136905166517012</c:v>
                </c:pt>
                <c:pt idx="2">
                  <c:v>0.14393890058510667</c:v>
                </c:pt>
                <c:pt idx="3">
                  <c:v>0.16639769855194539</c:v>
                </c:pt>
                <c:pt idx="4">
                  <c:v>0.15238584620854781</c:v>
                </c:pt>
                <c:pt idx="5">
                  <c:v>0.13382728396710777</c:v>
                </c:pt>
                <c:pt idx="6">
                  <c:v>9.7156036523889364E-2</c:v>
                </c:pt>
                <c:pt idx="7">
                  <c:v>0.10166852131867421</c:v>
                </c:pt>
                <c:pt idx="8">
                  <c:v>6.1379870600588769E-2</c:v>
                </c:pt>
                <c:pt idx="9">
                  <c:v>2.0363461089622711E-2</c:v>
                </c:pt>
              </c:numCache>
            </c:numRef>
          </c:val>
          <c:smooth val="0"/>
          <c:extLst>
            <c:ext xmlns:c16="http://schemas.microsoft.com/office/drawing/2014/chart" uri="{C3380CC4-5D6E-409C-BE32-E72D297353CC}">
              <c16:uniqueId val="{0000000C-86CC-42EE-8E22-6CFF983070B3}"/>
            </c:ext>
          </c:extLst>
        </c:ser>
        <c:ser>
          <c:idx val="14"/>
          <c:order val="13"/>
          <c:spPr>
            <a:ln w="28575" cap="rnd">
              <a:noFill/>
              <a:round/>
            </a:ln>
            <a:effectLst/>
          </c:spPr>
          <c:marker>
            <c:symbol val="circle"/>
            <c:size val="5"/>
            <c:spPr>
              <a:solidFill>
                <a:schemeClr val="accent3">
                  <a:shade val="76000"/>
                </a:schemeClr>
              </a:solidFill>
              <a:ln w="9525">
                <a:solidFill>
                  <a:schemeClr val="accent3">
                    <a:shade val="76000"/>
                  </a:schemeClr>
                </a:solidFill>
              </a:ln>
              <a:effectLst/>
            </c:spPr>
          </c:marker>
          <c:val>
            <c:numRef>
              <c:f>'IMD by ICB'!$N$19:$W$19</c:f>
              <c:numCache>
                <c:formatCode>0.00%</c:formatCode>
                <c:ptCount val="10"/>
                <c:pt idx="0">
                  <c:v>3.7084840806827613E-2</c:v>
                </c:pt>
                <c:pt idx="1">
                  <c:v>0.16770717087435449</c:v>
                </c:pt>
                <c:pt idx="2">
                  <c:v>0.17645018619200611</c:v>
                </c:pt>
                <c:pt idx="3">
                  <c:v>0.13134975635521701</c:v>
                </c:pt>
                <c:pt idx="4">
                  <c:v>9.8234319959015257E-2</c:v>
                </c:pt>
                <c:pt idx="5">
                  <c:v>0.12097780919588617</c:v>
                </c:pt>
                <c:pt idx="6">
                  <c:v>8.7970262230888677E-2</c:v>
                </c:pt>
                <c:pt idx="7">
                  <c:v>8.9906314907407039E-2</c:v>
                </c:pt>
                <c:pt idx="8">
                  <c:v>6.9934855964299852E-2</c:v>
                </c:pt>
                <c:pt idx="9">
                  <c:v>2.0384483514097773E-2</c:v>
                </c:pt>
              </c:numCache>
            </c:numRef>
          </c:val>
          <c:smooth val="0"/>
          <c:extLst>
            <c:ext xmlns:c16="http://schemas.microsoft.com/office/drawing/2014/chart" uri="{C3380CC4-5D6E-409C-BE32-E72D297353CC}">
              <c16:uniqueId val="{0000000D-86CC-42EE-8E22-6CFF983070B3}"/>
            </c:ext>
          </c:extLst>
        </c:ser>
        <c:ser>
          <c:idx val="15"/>
          <c:order val="14"/>
          <c:spPr>
            <a:ln w="28575" cap="rnd">
              <a:noFill/>
              <a:round/>
            </a:ln>
            <a:effectLst/>
          </c:spPr>
          <c:marker>
            <c:symbol val="circle"/>
            <c:size val="5"/>
            <c:spPr>
              <a:solidFill>
                <a:schemeClr val="accent3">
                  <a:shade val="79000"/>
                </a:schemeClr>
              </a:solidFill>
              <a:ln w="9525">
                <a:solidFill>
                  <a:schemeClr val="accent3">
                    <a:shade val="79000"/>
                  </a:schemeClr>
                </a:solidFill>
              </a:ln>
              <a:effectLst/>
            </c:spPr>
          </c:marker>
          <c:val>
            <c:numRef>
              <c:f>'IMD by ICB'!$N$20:$W$20</c:f>
              <c:numCache>
                <c:formatCode>0.00%</c:formatCode>
                <c:ptCount val="10"/>
                <c:pt idx="0">
                  <c:v>2.5803814700429924E-2</c:v>
                </c:pt>
                <c:pt idx="1">
                  <c:v>0.21495436108734728</c:v>
                </c:pt>
                <c:pt idx="2">
                  <c:v>0.26894413959196062</c:v>
                </c:pt>
                <c:pt idx="3">
                  <c:v>0.15768443245791824</c:v>
                </c:pt>
                <c:pt idx="4">
                  <c:v>0.10837987667189058</c:v>
                </c:pt>
                <c:pt idx="5">
                  <c:v>8.4874193368235276E-2</c:v>
                </c:pt>
                <c:pt idx="6">
                  <c:v>5.1339761182139024E-2</c:v>
                </c:pt>
                <c:pt idx="7">
                  <c:v>3.7646851831808409E-2</c:v>
                </c:pt>
                <c:pt idx="8">
                  <c:v>3.5342789773364705E-2</c:v>
                </c:pt>
                <c:pt idx="9">
                  <c:v>1.5029779334905947E-2</c:v>
                </c:pt>
              </c:numCache>
            </c:numRef>
          </c:val>
          <c:smooth val="0"/>
          <c:extLst>
            <c:ext xmlns:c16="http://schemas.microsoft.com/office/drawing/2014/chart" uri="{C3380CC4-5D6E-409C-BE32-E72D297353CC}">
              <c16:uniqueId val="{0000000E-86CC-42EE-8E22-6CFF983070B3}"/>
            </c:ext>
          </c:extLst>
        </c:ser>
        <c:ser>
          <c:idx val="16"/>
          <c:order val="15"/>
          <c:spPr>
            <a:ln w="28575" cap="rnd">
              <a:noFill/>
              <a:round/>
            </a:ln>
            <a:effectLst/>
          </c:spPr>
          <c:marker>
            <c:symbol val="circle"/>
            <c:size val="5"/>
            <c:spPr>
              <a:solidFill>
                <a:schemeClr val="accent3">
                  <a:shade val="82000"/>
                </a:schemeClr>
              </a:solidFill>
              <a:ln w="9525">
                <a:solidFill>
                  <a:schemeClr val="accent3">
                    <a:shade val="82000"/>
                  </a:schemeClr>
                </a:solidFill>
              </a:ln>
              <a:effectLst/>
            </c:spPr>
          </c:marker>
          <c:val>
            <c:numRef>
              <c:f>'IMD by ICB'!$N$21:$W$21</c:f>
              <c:numCache>
                <c:formatCode>0.00%</c:formatCode>
                <c:ptCount val="10"/>
                <c:pt idx="0">
                  <c:v>1.1015401223896824E-2</c:v>
                </c:pt>
                <c:pt idx="1">
                  <c:v>0.15416669644049733</c:v>
                </c:pt>
                <c:pt idx="2">
                  <c:v>0.19632204327997313</c:v>
                </c:pt>
                <c:pt idx="3">
                  <c:v>0.15938252190025565</c:v>
                </c:pt>
                <c:pt idx="4">
                  <c:v>0.12428494710243829</c:v>
                </c:pt>
                <c:pt idx="5">
                  <c:v>9.7460466307658394E-2</c:v>
                </c:pt>
                <c:pt idx="6">
                  <c:v>7.5951851043632307E-2</c:v>
                </c:pt>
                <c:pt idx="7">
                  <c:v>6.6400222946443932E-2</c:v>
                </c:pt>
                <c:pt idx="8">
                  <c:v>7.2577972165774093E-2</c:v>
                </c:pt>
                <c:pt idx="9">
                  <c:v>4.2437877589430052E-2</c:v>
                </c:pt>
              </c:numCache>
            </c:numRef>
          </c:val>
          <c:smooth val="0"/>
          <c:extLst>
            <c:ext xmlns:c16="http://schemas.microsoft.com/office/drawing/2014/chart" uri="{C3380CC4-5D6E-409C-BE32-E72D297353CC}">
              <c16:uniqueId val="{0000000F-86CC-42EE-8E22-6CFF983070B3}"/>
            </c:ext>
          </c:extLst>
        </c:ser>
        <c:ser>
          <c:idx val="17"/>
          <c:order val="16"/>
          <c:spPr>
            <a:ln w="28575" cap="rnd">
              <a:noFill/>
              <a:round/>
            </a:ln>
            <a:effectLst/>
          </c:spPr>
          <c:marker>
            <c:symbol val="circle"/>
            <c:size val="5"/>
            <c:spPr>
              <a:solidFill>
                <a:schemeClr val="accent3">
                  <a:shade val="86000"/>
                </a:schemeClr>
              </a:solidFill>
              <a:ln w="9525">
                <a:solidFill>
                  <a:schemeClr val="accent3">
                    <a:shade val="86000"/>
                  </a:schemeClr>
                </a:solidFill>
              </a:ln>
              <a:effectLst/>
            </c:spPr>
          </c:marker>
          <c:val>
            <c:numRef>
              <c:f>'IMD by ICB'!$N$22:$W$22</c:f>
              <c:numCache>
                <c:formatCode>0.00%</c:formatCode>
                <c:ptCount val="10"/>
                <c:pt idx="0">
                  <c:v>6.7716190083797955E-3</c:v>
                </c:pt>
                <c:pt idx="1">
                  <c:v>6.2570689987440281E-2</c:v>
                </c:pt>
                <c:pt idx="2">
                  <c:v>9.6490586851496196E-2</c:v>
                </c:pt>
                <c:pt idx="3">
                  <c:v>8.8437742970873395E-2</c:v>
                </c:pt>
                <c:pt idx="4">
                  <c:v>9.7660834258145549E-2</c:v>
                </c:pt>
                <c:pt idx="5">
                  <c:v>0.11453671892132562</c:v>
                </c:pt>
                <c:pt idx="6">
                  <c:v>0.13863145513387073</c:v>
                </c:pt>
                <c:pt idx="7">
                  <c:v>0.11568703025631143</c:v>
                </c:pt>
                <c:pt idx="8">
                  <c:v>0.16303785860008904</c:v>
                </c:pt>
                <c:pt idx="9">
                  <c:v>0.11617546401206796</c:v>
                </c:pt>
              </c:numCache>
            </c:numRef>
          </c:val>
          <c:smooth val="0"/>
          <c:extLst>
            <c:ext xmlns:c16="http://schemas.microsoft.com/office/drawing/2014/chart" uri="{C3380CC4-5D6E-409C-BE32-E72D297353CC}">
              <c16:uniqueId val="{00000010-86CC-42EE-8E22-6CFF983070B3}"/>
            </c:ext>
          </c:extLst>
        </c:ser>
        <c:ser>
          <c:idx val="18"/>
          <c:order val="17"/>
          <c:spPr>
            <a:ln w="28575" cap="rnd">
              <a:noFill/>
              <a:round/>
            </a:ln>
            <a:effectLst/>
          </c:spPr>
          <c:marker>
            <c:symbol val="circle"/>
            <c:size val="5"/>
            <c:spPr>
              <a:solidFill>
                <a:schemeClr val="accent3">
                  <a:shade val="89000"/>
                </a:schemeClr>
              </a:solidFill>
              <a:ln w="9525">
                <a:solidFill>
                  <a:schemeClr val="accent3">
                    <a:shade val="89000"/>
                  </a:schemeClr>
                </a:solidFill>
              </a:ln>
              <a:effectLst/>
            </c:spPr>
          </c:marker>
          <c:val>
            <c:numRef>
              <c:f>'IMD by ICB'!$N$23:$W$23</c:f>
              <c:numCache>
                <c:formatCode>0.00%</c:formatCode>
                <c:ptCount val="10"/>
                <c:pt idx="0">
                  <c:v>6.419993215458647E-2</c:v>
                </c:pt>
                <c:pt idx="1">
                  <c:v>9.636037849354151E-2</c:v>
                </c:pt>
                <c:pt idx="2">
                  <c:v>9.0098386601659794E-2</c:v>
                </c:pt>
                <c:pt idx="3">
                  <c:v>0.10666621508071293</c:v>
                </c:pt>
                <c:pt idx="4">
                  <c:v>0.12918530130728759</c:v>
                </c:pt>
                <c:pt idx="5">
                  <c:v>0.11203793752093288</c:v>
                </c:pt>
                <c:pt idx="6">
                  <c:v>0.12672469546172244</c:v>
                </c:pt>
                <c:pt idx="7">
                  <c:v>9.9383316371979946E-2</c:v>
                </c:pt>
                <c:pt idx="8">
                  <c:v>9.0810172081128487E-2</c:v>
                </c:pt>
                <c:pt idx="9">
                  <c:v>8.4533664926447941E-2</c:v>
                </c:pt>
              </c:numCache>
            </c:numRef>
          </c:val>
          <c:smooth val="0"/>
          <c:extLst>
            <c:ext xmlns:c16="http://schemas.microsoft.com/office/drawing/2014/chart" uri="{C3380CC4-5D6E-409C-BE32-E72D297353CC}">
              <c16:uniqueId val="{00000011-86CC-42EE-8E22-6CFF983070B3}"/>
            </c:ext>
          </c:extLst>
        </c:ser>
        <c:ser>
          <c:idx val="19"/>
          <c:order val="18"/>
          <c:spPr>
            <a:ln w="28575" cap="rnd">
              <a:noFill/>
              <a:round/>
            </a:ln>
            <a:effectLst/>
          </c:spPr>
          <c:marker>
            <c:symbol val="circle"/>
            <c:size val="5"/>
            <c:spPr>
              <a:solidFill>
                <a:schemeClr val="accent3">
                  <a:shade val="92000"/>
                </a:schemeClr>
              </a:solidFill>
              <a:ln w="9525">
                <a:solidFill>
                  <a:schemeClr val="accent3">
                    <a:shade val="92000"/>
                  </a:schemeClr>
                </a:solidFill>
              </a:ln>
              <a:effectLst/>
            </c:spPr>
          </c:marker>
          <c:val>
            <c:numRef>
              <c:f>'IMD by ICB'!$N$24:$W$24</c:f>
              <c:numCache>
                <c:formatCode>0.00%</c:formatCode>
                <c:ptCount val="10"/>
                <c:pt idx="0">
                  <c:v>0</c:v>
                </c:pt>
                <c:pt idx="1">
                  <c:v>2.3105504353172057E-2</c:v>
                </c:pt>
                <c:pt idx="2">
                  <c:v>6.2259890949214337E-2</c:v>
                </c:pt>
                <c:pt idx="3">
                  <c:v>9.4251611465635043E-2</c:v>
                </c:pt>
                <c:pt idx="4">
                  <c:v>9.1885085922461723E-2</c:v>
                </c:pt>
                <c:pt idx="5">
                  <c:v>8.0308842993178281E-2</c:v>
                </c:pt>
                <c:pt idx="6">
                  <c:v>9.4232818863477119E-2</c:v>
                </c:pt>
                <c:pt idx="7">
                  <c:v>9.2906598082617642E-2</c:v>
                </c:pt>
                <c:pt idx="8">
                  <c:v>0.11477581767954317</c:v>
                </c:pt>
                <c:pt idx="9">
                  <c:v>0.34627382969070064</c:v>
                </c:pt>
              </c:numCache>
            </c:numRef>
          </c:val>
          <c:smooth val="0"/>
          <c:extLst>
            <c:ext xmlns:c16="http://schemas.microsoft.com/office/drawing/2014/chart" uri="{C3380CC4-5D6E-409C-BE32-E72D297353CC}">
              <c16:uniqueId val="{00000012-86CC-42EE-8E22-6CFF983070B3}"/>
            </c:ext>
          </c:extLst>
        </c:ser>
        <c:ser>
          <c:idx val="20"/>
          <c:order val="19"/>
          <c:spPr>
            <a:ln w="28575" cap="rnd">
              <a:noFill/>
              <a:round/>
            </a:ln>
            <a:effectLst/>
          </c:spPr>
          <c:marker>
            <c:symbol val="circle"/>
            <c:size val="5"/>
            <c:spPr>
              <a:solidFill>
                <a:schemeClr val="accent3">
                  <a:shade val="95000"/>
                </a:schemeClr>
              </a:solidFill>
              <a:ln w="9525">
                <a:solidFill>
                  <a:schemeClr val="accent3">
                    <a:shade val="95000"/>
                  </a:schemeClr>
                </a:solidFill>
              </a:ln>
              <a:effectLst/>
            </c:spPr>
          </c:marker>
          <c:val>
            <c:numRef>
              <c:f>'IMD by ICB'!$N$25:$W$25</c:f>
              <c:numCache>
                <c:formatCode>0.00%</c:formatCode>
                <c:ptCount val="10"/>
                <c:pt idx="0">
                  <c:v>4.8044602852036197E-2</c:v>
                </c:pt>
                <c:pt idx="1">
                  <c:v>7.7150831931332875E-2</c:v>
                </c:pt>
                <c:pt idx="2">
                  <c:v>0.11735530830602202</c:v>
                </c:pt>
                <c:pt idx="3">
                  <c:v>0.29001472537696615</c:v>
                </c:pt>
                <c:pt idx="4">
                  <c:v>0.16980528224805089</c:v>
                </c:pt>
                <c:pt idx="5">
                  <c:v>0.13497154609462717</c:v>
                </c:pt>
                <c:pt idx="6">
                  <c:v>9.5080115144752911E-2</c:v>
                </c:pt>
                <c:pt idx="7">
                  <c:v>5.2855708794302923E-2</c:v>
                </c:pt>
                <c:pt idx="8">
                  <c:v>1.4721879251908878E-2</c:v>
                </c:pt>
                <c:pt idx="9">
                  <c:v>0</c:v>
                </c:pt>
              </c:numCache>
            </c:numRef>
          </c:val>
          <c:smooth val="0"/>
          <c:extLst>
            <c:ext xmlns:c16="http://schemas.microsoft.com/office/drawing/2014/chart" uri="{C3380CC4-5D6E-409C-BE32-E72D297353CC}">
              <c16:uniqueId val="{00000013-86CC-42EE-8E22-6CFF983070B3}"/>
            </c:ext>
          </c:extLst>
        </c:ser>
        <c:ser>
          <c:idx val="21"/>
          <c:order val="20"/>
          <c:spPr>
            <a:ln w="28575" cap="rnd">
              <a:noFill/>
              <a:round/>
            </a:ln>
            <a:effectLst/>
          </c:spPr>
          <c:marker>
            <c:symbol val="circle"/>
            <c:size val="5"/>
            <c:spPr>
              <a:solidFill>
                <a:schemeClr val="accent3">
                  <a:shade val="98000"/>
                </a:schemeClr>
              </a:solidFill>
              <a:ln w="9525">
                <a:solidFill>
                  <a:schemeClr val="accent3">
                    <a:shade val="98000"/>
                  </a:schemeClr>
                </a:solidFill>
              </a:ln>
              <a:effectLst/>
            </c:spPr>
          </c:marker>
          <c:val>
            <c:numRef>
              <c:f>'IMD by ICB'!$N$26:$W$26</c:f>
              <c:numCache>
                <c:formatCode>0.00%</c:formatCode>
                <c:ptCount val="10"/>
                <c:pt idx="0">
                  <c:v>6.2197530021095342E-2</c:v>
                </c:pt>
                <c:pt idx="1">
                  <c:v>6.2036795673331174E-2</c:v>
                </c:pt>
                <c:pt idx="2">
                  <c:v>9.886578182269419E-2</c:v>
                </c:pt>
                <c:pt idx="3">
                  <c:v>0.13552487259929094</c:v>
                </c:pt>
                <c:pt idx="4">
                  <c:v>0.13973727845934877</c:v>
                </c:pt>
                <c:pt idx="5">
                  <c:v>0.13775016885434721</c:v>
                </c:pt>
                <c:pt idx="6">
                  <c:v>0.11613764523347705</c:v>
                </c:pt>
                <c:pt idx="7">
                  <c:v>9.9816029961548675E-2</c:v>
                </c:pt>
                <c:pt idx="8">
                  <c:v>0.10285665744179209</c:v>
                </c:pt>
                <c:pt idx="9">
                  <c:v>4.5077239933074546E-2</c:v>
                </c:pt>
              </c:numCache>
            </c:numRef>
          </c:val>
          <c:smooth val="0"/>
          <c:extLst>
            <c:ext xmlns:c16="http://schemas.microsoft.com/office/drawing/2014/chart" uri="{C3380CC4-5D6E-409C-BE32-E72D297353CC}">
              <c16:uniqueId val="{00000014-86CC-42EE-8E22-6CFF983070B3}"/>
            </c:ext>
          </c:extLst>
        </c:ser>
        <c:ser>
          <c:idx val="22"/>
          <c:order val="21"/>
          <c:spPr>
            <a:ln w="28575" cap="rnd">
              <a:noFill/>
              <a:round/>
            </a:ln>
            <a:effectLst/>
          </c:spPr>
          <c:marker>
            <c:symbol val="circle"/>
            <c:size val="5"/>
            <c:spPr>
              <a:solidFill>
                <a:schemeClr val="accent3">
                  <a:tint val="99000"/>
                </a:schemeClr>
              </a:solidFill>
              <a:ln w="9525">
                <a:solidFill>
                  <a:schemeClr val="accent3">
                    <a:tint val="99000"/>
                  </a:schemeClr>
                </a:solidFill>
              </a:ln>
              <a:effectLst/>
            </c:spPr>
          </c:marker>
          <c:val>
            <c:numRef>
              <c:f>'IMD by ICB'!$N$27:$W$27</c:f>
              <c:numCache>
                <c:formatCode>0.00%</c:formatCode>
                <c:ptCount val="10"/>
                <c:pt idx="0">
                  <c:v>2.5198096847347591E-2</c:v>
                </c:pt>
                <c:pt idx="1">
                  <c:v>5.9721641691493618E-2</c:v>
                </c:pt>
                <c:pt idx="2">
                  <c:v>6.3890791053403881E-2</c:v>
                </c:pt>
                <c:pt idx="3">
                  <c:v>0.14424118457912757</c:v>
                </c:pt>
                <c:pt idx="4">
                  <c:v>0.17372937880741696</c:v>
                </c:pt>
                <c:pt idx="5">
                  <c:v>0.1692044999777669</c:v>
                </c:pt>
                <c:pt idx="6">
                  <c:v>0.14793721374894392</c:v>
                </c:pt>
                <c:pt idx="7">
                  <c:v>0.10089554893503491</c:v>
                </c:pt>
                <c:pt idx="8">
                  <c:v>6.0265907777135488E-2</c:v>
                </c:pt>
                <c:pt idx="9">
                  <c:v>5.4915736582329136E-2</c:v>
                </c:pt>
              </c:numCache>
            </c:numRef>
          </c:val>
          <c:smooth val="0"/>
          <c:extLst>
            <c:ext xmlns:c16="http://schemas.microsoft.com/office/drawing/2014/chart" uri="{C3380CC4-5D6E-409C-BE32-E72D297353CC}">
              <c16:uniqueId val="{00000015-86CC-42EE-8E22-6CFF983070B3}"/>
            </c:ext>
          </c:extLst>
        </c:ser>
        <c:ser>
          <c:idx val="23"/>
          <c:order val="22"/>
          <c:spPr>
            <a:ln w="28575" cap="rnd">
              <a:noFill/>
              <a:round/>
            </a:ln>
            <a:effectLst/>
          </c:spPr>
          <c:marker>
            <c:symbol val="circle"/>
            <c:size val="5"/>
            <c:spPr>
              <a:solidFill>
                <a:schemeClr val="accent3">
                  <a:tint val="96000"/>
                </a:schemeClr>
              </a:solidFill>
              <a:ln w="9525">
                <a:solidFill>
                  <a:schemeClr val="accent3">
                    <a:tint val="96000"/>
                  </a:schemeClr>
                </a:solidFill>
              </a:ln>
              <a:effectLst/>
            </c:spPr>
          </c:marker>
          <c:val>
            <c:numRef>
              <c:f>'IMD by ICB'!$N$28:$W$28</c:f>
              <c:numCache>
                <c:formatCode>0.00%</c:formatCode>
                <c:ptCount val="10"/>
                <c:pt idx="0">
                  <c:v>8.6430823582647823E-2</c:v>
                </c:pt>
                <c:pt idx="1">
                  <c:v>8.5852736107738067E-2</c:v>
                </c:pt>
                <c:pt idx="2">
                  <c:v>7.9304883541839205E-2</c:v>
                </c:pt>
                <c:pt idx="3">
                  <c:v>9.56895639123964E-2</c:v>
                </c:pt>
                <c:pt idx="4">
                  <c:v>8.3719935818798122E-2</c:v>
                </c:pt>
                <c:pt idx="5">
                  <c:v>8.8410020736423248E-2</c:v>
                </c:pt>
                <c:pt idx="6">
                  <c:v>0.12643198598475178</c:v>
                </c:pt>
                <c:pt idx="7">
                  <c:v>0.1012161632012554</c:v>
                </c:pt>
                <c:pt idx="8">
                  <c:v>9.5990543028597164E-2</c:v>
                </c:pt>
                <c:pt idx="9">
                  <c:v>0.15695334408555278</c:v>
                </c:pt>
              </c:numCache>
            </c:numRef>
          </c:val>
          <c:smooth val="0"/>
          <c:extLst>
            <c:ext xmlns:c16="http://schemas.microsoft.com/office/drawing/2014/chart" uri="{C3380CC4-5D6E-409C-BE32-E72D297353CC}">
              <c16:uniqueId val="{00000016-86CC-42EE-8E22-6CFF983070B3}"/>
            </c:ext>
          </c:extLst>
        </c:ser>
        <c:ser>
          <c:idx val="24"/>
          <c:order val="23"/>
          <c:spPr>
            <a:ln w="28575" cap="rnd">
              <a:noFill/>
              <a:round/>
            </a:ln>
            <a:effectLst/>
          </c:spPr>
          <c:marker>
            <c:symbol val="circle"/>
            <c:size val="5"/>
            <c:spPr>
              <a:solidFill>
                <a:schemeClr val="accent3">
                  <a:tint val="93000"/>
                </a:schemeClr>
              </a:solidFill>
              <a:ln w="9525">
                <a:solidFill>
                  <a:schemeClr val="accent3">
                    <a:tint val="93000"/>
                  </a:schemeClr>
                </a:solidFill>
              </a:ln>
              <a:effectLst/>
            </c:spPr>
          </c:marker>
          <c:val>
            <c:numRef>
              <c:f>'IMD by ICB'!$N$29:$W$29</c:f>
              <c:numCache>
                <c:formatCode>0.00%</c:formatCode>
                <c:ptCount val="10"/>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numCache>
            </c:numRef>
          </c:val>
          <c:smooth val="0"/>
          <c:extLst>
            <c:ext xmlns:c16="http://schemas.microsoft.com/office/drawing/2014/chart" uri="{C3380CC4-5D6E-409C-BE32-E72D297353CC}">
              <c16:uniqueId val="{00000017-86CC-42EE-8E22-6CFF983070B3}"/>
            </c:ext>
          </c:extLst>
        </c:ser>
        <c:ser>
          <c:idx val="25"/>
          <c:order val="24"/>
          <c:spPr>
            <a:ln w="28575" cap="rnd">
              <a:noFill/>
              <a:round/>
            </a:ln>
            <a:effectLst/>
          </c:spPr>
          <c:marker>
            <c:symbol val="circle"/>
            <c:size val="5"/>
            <c:spPr>
              <a:solidFill>
                <a:schemeClr val="accent3">
                  <a:tint val="90000"/>
                </a:schemeClr>
              </a:solidFill>
              <a:ln w="9525">
                <a:solidFill>
                  <a:schemeClr val="accent3">
                    <a:tint val="90000"/>
                  </a:schemeClr>
                </a:solidFill>
              </a:ln>
              <a:effectLst/>
            </c:spPr>
          </c:marker>
          <c:val>
            <c:numRef>
              <c:f>'IMD by ICB'!$N$30:$W$30</c:f>
              <c:numCache>
                <c:formatCode>0.00%</c:formatCode>
                <c:ptCount val="10"/>
                <c:pt idx="0">
                  <c:v>3.3686593722983722E-2</c:v>
                </c:pt>
                <c:pt idx="1">
                  <c:v>4.9815271652113684E-2</c:v>
                </c:pt>
                <c:pt idx="2">
                  <c:v>5.4415711795347613E-2</c:v>
                </c:pt>
                <c:pt idx="3">
                  <c:v>0.12060131370995776</c:v>
                </c:pt>
                <c:pt idx="4">
                  <c:v>0.1271401415539925</c:v>
                </c:pt>
                <c:pt idx="5">
                  <c:v>0.14862910760507031</c:v>
                </c:pt>
                <c:pt idx="6">
                  <c:v>0.15092415864281847</c:v>
                </c:pt>
                <c:pt idx="7">
                  <c:v>0.10313127149187364</c:v>
                </c:pt>
                <c:pt idx="8">
                  <c:v>0.10871382807017997</c:v>
                </c:pt>
                <c:pt idx="9">
                  <c:v>0.10294260175566235</c:v>
                </c:pt>
              </c:numCache>
            </c:numRef>
          </c:val>
          <c:smooth val="0"/>
          <c:extLst>
            <c:ext xmlns:c16="http://schemas.microsoft.com/office/drawing/2014/chart" uri="{C3380CC4-5D6E-409C-BE32-E72D297353CC}">
              <c16:uniqueId val="{00000018-86CC-42EE-8E22-6CFF983070B3}"/>
            </c:ext>
          </c:extLst>
        </c:ser>
        <c:ser>
          <c:idx val="26"/>
          <c:order val="25"/>
          <c:spPr>
            <a:ln w="28575" cap="rnd">
              <a:noFill/>
              <a:round/>
            </a:ln>
            <a:effectLst/>
          </c:spPr>
          <c:marker>
            <c:symbol val="circle"/>
            <c:size val="5"/>
            <c:spPr>
              <a:solidFill>
                <a:schemeClr val="accent3">
                  <a:tint val="86000"/>
                </a:schemeClr>
              </a:solidFill>
              <a:ln w="9525">
                <a:solidFill>
                  <a:schemeClr val="accent3">
                    <a:tint val="86000"/>
                  </a:schemeClr>
                </a:solidFill>
              </a:ln>
              <a:effectLst/>
            </c:spPr>
          </c:marker>
          <c:val>
            <c:numRef>
              <c:f>'IMD by ICB'!$N$31:$W$31</c:f>
              <c:numCache>
                <c:formatCode>0.00%</c:formatCode>
                <c:ptCount val="10"/>
                <c:pt idx="0">
                  <c:v>4.0986671081498602E-2</c:v>
                </c:pt>
                <c:pt idx="1">
                  <c:v>7.0582308291953416E-2</c:v>
                </c:pt>
                <c:pt idx="2">
                  <c:v>8.1459679391104045E-2</c:v>
                </c:pt>
                <c:pt idx="3">
                  <c:v>0.10799526794338636</c:v>
                </c:pt>
                <c:pt idx="4">
                  <c:v>9.6837766986778526E-2</c:v>
                </c:pt>
                <c:pt idx="5">
                  <c:v>9.6543383946750105E-2</c:v>
                </c:pt>
                <c:pt idx="6">
                  <c:v>9.9751994623260981E-2</c:v>
                </c:pt>
                <c:pt idx="7">
                  <c:v>0.11392678469032769</c:v>
                </c:pt>
                <c:pt idx="8">
                  <c:v>0.13073238334044165</c:v>
                </c:pt>
                <c:pt idx="9">
                  <c:v>0.16118375970449864</c:v>
                </c:pt>
              </c:numCache>
            </c:numRef>
          </c:val>
          <c:smooth val="0"/>
          <c:extLst>
            <c:ext xmlns:c16="http://schemas.microsoft.com/office/drawing/2014/chart" uri="{C3380CC4-5D6E-409C-BE32-E72D297353CC}">
              <c16:uniqueId val="{00000019-86CC-42EE-8E22-6CFF983070B3}"/>
            </c:ext>
          </c:extLst>
        </c:ser>
        <c:ser>
          <c:idx val="27"/>
          <c:order val="26"/>
          <c:spPr>
            <a:ln w="28575" cap="rnd">
              <a:noFill/>
              <a:round/>
            </a:ln>
            <a:effectLst/>
          </c:spPr>
          <c:marker>
            <c:symbol val="circle"/>
            <c:size val="5"/>
            <c:spPr>
              <a:solidFill>
                <a:schemeClr val="accent3">
                  <a:tint val="83000"/>
                </a:schemeClr>
              </a:solidFill>
              <a:ln w="9525">
                <a:solidFill>
                  <a:schemeClr val="accent3">
                    <a:tint val="83000"/>
                  </a:schemeClr>
                </a:solidFill>
              </a:ln>
              <a:effectLst/>
            </c:spPr>
          </c:marker>
          <c:val>
            <c:numRef>
              <c:f>'IMD by ICB'!$N$32:$W$32</c:f>
              <c:numCache>
                <c:formatCode>0.00%</c:formatCode>
                <c:ptCount val="10"/>
                <c:pt idx="0">
                  <c:v>3.0754862103065599E-2</c:v>
                </c:pt>
                <c:pt idx="1">
                  <c:v>4.5557003155069303E-2</c:v>
                </c:pt>
                <c:pt idx="2">
                  <c:v>4.413329775377902E-2</c:v>
                </c:pt>
                <c:pt idx="3">
                  <c:v>6.2165853045976112E-2</c:v>
                </c:pt>
                <c:pt idx="4">
                  <c:v>8.4893339821369707E-2</c:v>
                </c:pt>
                <c:pt idx="5">
                  <c:v>0.15228624797902898</c:v>
                </c:pt>
                <c:pt idx="6">
                  <c:v>0.13517352881159056</c:v>
                </c:pt>
                <c:pt idx="7">
                  <c:v>0.13268871552576639</c:v>
                </c:pt>
                <c:pt idx="8">
                  <c:v>0.16400081623683427</c:v>
                </c:pt>
                <c:pt idx="9">
                  <c:v>0.14834633556752005</c:v>
                </c:pt>
              </c:numCache>
            </c:numRef>
          </c:val>
          <c:smooth val="0"/>
          <c:extLst>
            <c:ext xmlns:c16="http://schemas.microsoft.com/office/drawing/2014/chart" uri="{C3380CC4-5D6E-409C-BE32-E72D297353CC}">
              <c16:uniqueId val="{0000001A-86CC-42EE-8E22-6CFF983070B3}"/>
            </c:ext>
          </c:extLst>
        </c:ser>
        <c:ser>
          <c:idx val="28"/>
          <c:order val="27"/>
          <c:spPr>
            <a:ln w="28575" cap="rnd">
              <a:noFill/>
              <a:round/>
            </a:ln>
            <a:effectLst/>
          </c:spPr>
          <c:marker>
            <c:symbol val="circle"/>
            <c:size val="5"/>
            <c:spPr>
              <a:solidFill>
                <a:schemeClr val="accent3">
                  <a:tint val="80000"/>
                </a:schemeClr>
              </a:solidFill>
              <a:ln w="9525">
                <a:solidFill>
                  <a:schemeClr val="accent3">
                    <a:tint val="80000"/>
                  </a:schemeClr>
                </a:solidFill>
              </a:ln>
              <a:effectLst/>
            </c:spPr>
          </c:marker>
          <c:val>
            <c:numRef>
              <c:f>'IMD by ICB'!$N$33:$W$33</c:f>
              <c:numCache>
                <c:formatCode>0.00%</c:formatCode>
                <c:ptCount val="10"/>
                <c:pt idx="0">
                  <c:v>4.8093919654451835E-3</c:v>
                </c:pt>
                <c:pt idx="1">
                  <c:v>2.1443330964806964E-2</c:v>
                </c:pt>
                <c:pt idx="2">
                  <c:v>3.7775662049790389E-2</c:v>
                </c:pt>
                <c:pt idx="3">
                  <c:v>5.2844390151130648E-2</c:v>
                </c:pt>
                <c:pt idx="4">
                  <c:v>5.6026732845393563E-2</c:v>
                </c:pt>
                <c:pt idx="5">
                  <c:v>9.1597215173036609E-2</c:v>
                </c:pt>
                <c:pt idx="6">
                  <c:v>0.1183755642751551</c:v>
                </c:pt>
                <c:pt idx="7">
                  <c:v>0.14187122917184417</c:v>
                </c:pt>
                <c:pt idx="8">
                  <c:v>0.17269182438368727</c:v>
                </c:pt>
                <c:pt idx="9">
                  <c:v>0.30256465901971008</c:v>
                </c:pt>
              </c:numCache>
            </c:numRef>
          </c:val>
          <c:smooth val="0"/>
          <c:extLst>
            <c:ext xmlns:c16="http://schemas.microsoft.com/office/drawing/2014/chart" uri="{C3380CC4-5D6E-409C-BE32-E72D297353CC}">
              <c16:uniqueId val="{0000001B-86CC-42EE-8E22-6CFF983070B3}"/>
            </c:ext>
          </c:extLst>
        </c:ser>
        <c:ser>
          <c:idx val="29"/>
          <c:order val="28"/>
          <c:spPr>
            <a:ln w="28575" cap="rnd">
              <a:noFill/>
              <a:round/>
            </a:ln>
            <a:effectLst/>
          </c:spPr>
          <c:marker>
            <c:symbol val="circle"/>
            <c:size val="5"/>
            <c:spPr>
              <a:solidFill>
                <a:schemeClr val="accent3">
                  <a:tint val="77000"/>
                </a:schemeClr>
              </a:solidFill>
              <a:ln w="9525">
                <a:solidFill>
                  <a:schemeClr val="accent3">
                    <a:tint val="77000"/>
                  </a:schemeClr>
                </a:solidFill>
              </a:ln>
              <a:effectLst/>
            </c:spPr>
          </c:marker>
          <c:val>
            <c:numRef>
              <c:f>'IMD by ICB'!$N$34:$W$34</c:f>
              <c:numCache>
                <c:formatCode>0.00%</c:formatCode>
                <c:ptCount val="10"/>
                <c:pt idx="0">
                  <c:v>0.18291647966293917</c:v>
                </c:pt>
                <c:pt idx="1">
                  <c:v>0.10806092714138189</c:v>
                </c:pt>
                <c:pt idx="2">
                  <c:v>9.7349078408279319E-2</c:v>
                </c:pt>
                <c:pt idx="3">
                  <c:v>9.3837045197596836E-2</c:v>
                </c:pt>
                <c:pt idx="4">
                  <c:v>7.6602427814595309E-2</c:v>
                </c:pt>
                <c:pt idx="5">
                  <c:v>8.181474511367369E-2</c:v>
                </c:pt>
                <c:pt idx="6">
                  <c:v>0.10269527170044332</c:v>
                </c:pt>
                <c:pt idx="7">
                  <c:v>0.10861176492791043</c:v>
                </c:pt>
                <c:pt idx="8">
                  <c:v>8.8858863445897288E-2</c:v>
                </c:pt>
                <c:pt idx="9">
                  <c:v>5.9253396587282722E-2</c:v>
                </c:pt>
              </c:numCache>
            </c:numRef>
          </c:val>
          <c:smooth val="0"/>
          <c:extLst>
            <c:ext xmlns:c16="http://schemas.microsoft.com/office/drawing/2014/chart" uri="{C3380CC4-5D6E-409C-BE32-E72D297353CC}">
              <c16:uniqueId val="{0000001C-86CC-42EE-8E22-6CFF983070B3}"/>
            </c:ext>
          </c:extLst>
        </c:ser>
        <c:ser>
          <c:idx val="30"/>
          <c:order val="29"/>
          <c:spPr>
            <a:ln w="28575" cap="rnd">
              <a:noFill/>
              <a:round/>
            </a:ln>
            <a:effectLst/>
          </c:spPr>
          <c:marker>
            <c:symbol val="circle"/>
            <c:size val="5"/>
            <c:spPr>
              <a:solidFill>
                <a:schemeClr val="accent3">
                  <a:tint val="74000"/>
                </a:schemeClr>
              </a:solidFill>
              <a:ln w="9525">
                <a:solidFill>
                  <a:schemeClr val="accent3">
                    <a:tint val="74000"/>
                  </a:schemeClr>
                </a:solidFill>
              </a:ln>
              <a:effectLst/>
            </c:spPr>
          </c:marker>
          <c:val>
            <c:numRef>
              <c:f>'IMD by ICB'!$N$35:$W$35</c:f>
              <c:numCache>
                <c:formatCode>0.00%</c:formatCode>
                <c:ptCount val="10"/>
                <c:pt idx="0">
                  <c:v>0.18211782510490709</c:v>
                </c:pt>
                <c:pt idx="1">
                  <c:v>0.13769088004196284</c:v>
                </c:pt>
                <c:pt idx="2">
                  <c:v>0.12411752269418515</c:v>
                </c:pt>
                <c:pt idx="3">
                  <c:v>0.10769267309668579</c:v>
                </c:pt>
                <c:pt idx="4">
                  <c:v>8.9779521174102941E-2</c:v>
                </c:pt>
                <c:pt idx="5">
                  <c:v>7.0533286589021152E-2</c:v>
                </c:pt>
                <c:pt idx="6">
                  <c:v>7.8000222124689558E-2</c:v>
                </c:pt>
                <c:pt idx="7">
                  <c:v>7.1427472274556827E-2</c:v>
                </c:pt>
                <c:pt idx="8">
                  <c:v>7.9618320202106699E-2</c:v>
                </c:pt>
                <c:pt idx="9">
                  <c:v>5.9022276697781963E-2</c:v>
                </c:pt>
              </c:numCache>
            </c:numRef>
          </c:val>
          <c:smooth val="0"/>
          <c:extLst>
            <c:ext xmlns:c16="http://schemas.microsoft.com/office/drawing/2014/chart" uri="{C3380CC4-5D6E-409C-BE32-E72D297353CC}">
              <c16:uniqueId val="{0000001D-86CC-42EE-8E22-6CFF983070B3}"/>
            </c:ext>
          </c:extLst>
        </c:ser>
        <c:ser>
          <c:idx val="31"/>
          <c:order val="30"/>
          <c:spPr>
            <a:ln w="28575" cap="rnd">
              <a:noFill/>
              <a:round/>
            </a:ln>
            <a:effectLst/>
          </c:spPr>
          <c:marker>
            <c:symbol val="circle"/>
            <c:size val="5"/>
            <c:spPr>
              <a:solidFill>
                <a:schemeClr val="accent3">
                  <a:tint val="71000"/>
                </a:schemeClr>
              </a:solidFill>
              <a:ln w="9525">
                <a:solidFill>
                  <a:schemeClr val="accent3">
                    <a:tint val="71000"/>
                  </a:schemeClr>
                </a:solidFill>
              </a:ln>
              <a:effectLst/>
            </c:spPr>
          </c:marker>
          <c:val>
            <c:numRef>
              <c:f>'IMD by ICB'!$N$36:$W$36</c:f>
              <c:numCache>
                <c:formatCode>0.00%</c:formatCode>
                <c:ptCount val="10"/>
                <c:pt idx="0">
                  <c:v>0.13125874240760038</c:v>
                </c:pt>
                <c:pt idx="1">
                  <c:v>5.0284685648839193E-2</c:v>
                </c:pt>
                <c:pt idx="2">
                  <c:v>6.9243975366359692E-2</c:v>
                </c:pt>
                <c:pt idx="3">
                  <c:v>7.3543010298438807E-2</c:v>
                </c:pt>
                <c:pt idx="4">
                  <c:v>8.3080448925563974E-2</c:v>
                </c:pt>
                <c:pt idx="5">
                  <c:v>0.10404990565240657</c:v>
                </c:pt>
                <c:pt idx="6">
                  <c:v>0.12521415964927105</c:v>
                </c:pt>
                <c:pt idx="7">
                  <c:v>0.11441053876700369</c:v>
                </c:pt>
                <c:pt idx="8">
                  <c:v>0.11543615812844416</c:v>
                </c:pt>
                <c:pt idx="9">
                  <c:v>0.1334783751560725</c:v>
                </c:pt>
              </c:numCache>
            </c:numRef>
          </c:val>
          <c:smooth val="0"/>
          <c:extLst>
            <c:ext xmlns:c16="http://schemas.microsoft.com/office/drawing/2014/chart" uri="{C3380CC4-5D6E-409C-BE32-E72D297353CC}">
              <c16:uniqueId val="{0000001E-86CC-42EE-8E22-6CFF983070B3}"/>
            </c:ext>
          </c:extLst>
        </c:ser>
        <c:ser>
          <c:idx val="32"/>
          <c:order val="31"/>
          <c:spPr>
            <a:ln w="28575" cap="rnd">
              <a:noFill/>
              <a:round/>
            </a:ln>
            <a:effectLst/>
          </c:spPr>
          <c:marker>
            <c:symbol val="circle"/>
            <c:size val="5"/>
            <c:spPr>
              <a:solidFill>
                <a:schemeClr val="accent3">
                  <a:tint val="68000"/>
                </a:schemeClr>
              </a:solidFill>
              <a:ln w="9525">
                <a:solidFill>
                  <a:schemeClr val="accent3">
                    <a:tint val="68000"/>
                  </a:schemeClr>
                </a:solidFill>
              </a:ln>
              <a:effectLst/>
            </c:spPr>
          </c:marker>
          <c:val>
            <c:numRef>
              <c:f>'IMD by ICB'!$N$37:$W$37</c:f>
              <c:numCache>
                <c:formatCode>0.00%</c:formatCode>
                <c:ptCount val="10"/>
                <c:pt idx="0">
                  <c:v>0</c:v>
                </c:pt>
                <c:pt idx="1">
                  <c:v>5.8427137642136162E-3</c:v>
                </c:pt>
                <c:pt idx="2">
                  <c:v>1.8344977458371856E-2</c:v>
                </c:pt>
                <c:pt idx="3">
                  <c:v>6.243602085458029E-2</c:v>
                </c:pt>
                <c:pt idx="4">
                  <c:v>6.5337361914656347E-2</c:v>
                </c:pt>
                <c:pt idx="5">
                  <c:v>8.0342556497040515E-2</c:v>
                </c:pt>
                <c:pt idx="6">
                  <c:v>0.110659854932947</c:v>
                </c:pt>
                <c:pt idx="7">
                  <c:v>0.14797030033264391</c:v>
                </c:pt>
                <c:pt idx="8">
                  <c:v>0.1967564836966364</c:v>
                </c:pt>
                <c:pt idx="9">
                  <c:v>0.31230973054891009</c:v>
                </c:pt>
              </c:numCache>
            </c:numRef>
          </c:val>
          <c:smooth val="0"/>
          <c:extLst>
            <c:ext xmlns:c16="http://schemas.microsoft.com/office/drawing/2014/chart" uri="{C3380CC4-5D6E-409C-BE32-E72D297353CC}">
              <c16:uniqueId val="{0000001F-86CC-42EE-8E22-6CFF983070B3}"/>
            </c:ext>
          </c:extLst>
        </c:ser>
        <c:ser>
          <c:idx val="33"/>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val>
            <c:numRef>
              <c:f>'IMD by ICB'!$N$38:$W$38</c:f>
              <c:numCache>
                <c:formatCode>0.00%</c:formatCode>
                <c:ptCount val="10"/>
                <c:pt idx="0">
                  <c:v>4.1536873709889288E-2</c:v>
                </c:pt>
                <c:pt idx="1">
                  <c:v>5.3764191217864514E-2</c:v>
                </c:pt>
                <c:pt idx="2">
                  <c:v>7.7491672921748925E-2</c:v>
                </c:pt>
                <c:pt idx="3">
                  <c:v>8.6326585663351468E-2</c:v>
                </c:pt>
                <c:pt idx="4">
                  <c:v>0.11187077781947832</c:v>
                </c:pt>
                <c:pt idx="5">
                  <c:v>0.15351437887033215</c:v>
                </c:pt>
                <c:pt idx="6">
                  <c:v>0.11824333833739914</c:v>
                </c:pt>
                <c:pt idx="7">
                  <c:v>0.12400250985175455</c:v>
                </c:pt>
                <c:pt idx="8">
                  <c:v>0.11555463032463877</c:v>
                </c:pt>
                <c:pt idx="9">
                  <c:v>0.11769504128354288</c:v>
                </c:pt>
              </c:numCache>
            </c:numRef>
          </c:val>
          <c:smooth val="0"/>
          <c:extLst>
            <c:ext xmlns:c16="http://schemas.microsoft.com/office/drawing/2014/chart" uri="{C3380CC4-5D6E-409C-BE32-E72D297353CC}">
              <c16:uniqueId val="{00000020-86CC-42EE-8E22-6CFF983070B3}"/>
            </c:ext>
          </c:extLst>
        </c:ser>
        <c:ser>
          <c:idx val="34"/>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val>
            <c:numRef>
              <c:f>'IMD by ICB'!$N$39:$W$39</c:f>
              <c:numCache>
                <c:formatCode>0.00%</c:formatCode>
                <c:ptCount val="10"/>
                <c:pt idx="0">
                  <c:v>0.22133844941714068</c:v>
                </c:pt>
                <c:pt idx="1">
                  <c:v>0.14000538682342714</c:v>
                </c:pt>
                <c:pt idx="2">
                  <c:v>0.11316021100908963</c:v>
                </c:pt>
                <c:pt idx="3">
                  <c:v>7.4015541237308025E-2</c:v>
                </c:pt>
                <c:pt idx="4">
                  <c:v>8.9222829055619374E-2</c:v>
                </c:pt>
                <c:pt idx="5">
                  <c:v>8.068446220287516E-2</c:v>
                </c:pt>
                <c:pt idx="6">
                  <c:v>8.837411069166981E-2</c:v>
                </c:pt>
                <c:pt idx="7">
                  <c:v>8.3547785403051023E-2</c:v>
                </c:pt>
                <c:pt idx="8">
                  <c:v>6.1449642850250501E-2</c:v>
                </c:pt>
                <c:pt idx="9">
                  <c:v>4.8201581309568663E-2</c:v>
                </c:pt>
              </c:numCache>
            </c:numRef>
          </c:val>
          <c:smooth val="0"/>
          <c:extLst>
            <c:ext xmlns:c16="http://schemas.microsoft.com/office/drawing/2014/chart" uri="{C3380CC4-5D6E-409C-BE32-E72D297353CC}">
              <c16:uniqueId val="{00000021-86CC-42EE-8E22-6CFF983070B3}"/>
            </c:ext>
          </c:extLst>
        </c:ser>
        <c:ser>
          <c:idx val="35"/>
          <c:order val="34"/>
          <c:spPr>
            <a:ln w="28575" cap="rnd">
              <a:noFill/>
              <a:round/>
            </a:ln>
            <a:effectLst/>
          </c:spPr>
          <c:marker>
            <c:symbol val="circle"/>
            <c:size val="5"/>
            <c:spPr>
              <a:solidFill>
                <a:schemeClr val="accent3">
                  <a:tint val="58000"/>
                </a:schemeClr>
              </a:solidFill>
              <a:ln w="9525">
                <a:solidFill>
                  <a:schemeClr val="accent3">
                    <a:tint val="58000"/>
                  </a:schemeClr>
                </a:solidFill>
              </a:ln>
              <a:effectLst/>
            </c:spPr>
          </c:marker>
          <c:val>
            <c:numRef>
              <c:f>'IMD by ICB'!$N$40:$W$40</c:f>
              <c:numCache>
                <c:formatCode>0.00%</c:formatCode>
                <c:ptCount val="10"/>
                <c:pt idx="0">
                  <c:v>0.3779750992129231</c:v>
                </c:pt>
                <c:pt idx="1">
                  <c:v>0.13698819752759187</c:v>
                </c:pt>
                <c:pt idx="2">
                  <c:v>9.8193919849211081E-2</c:v>
                </c:pt>
                <c:pt idx="3">
                  <c:v>9.1884051568631789E-2</c:v>
                </c:pt>
                <c:pt idx="4">
                  <c:v>8.2537052989640619E-2</c:v>
                </c:pt>
                <c:pt idx="5">
                  <c:v>5.3649342139170511E-2</c:v>
                </c:pt>
                <c:pt idx="6">
                  <c:v>3.9838314227022727E-2</c:v>
                </c:pt>
                <c:pt idx="7">
                  <c:v>3.2147195900426299E-2</c:v>
                </c:pt>
                <c:pt idx="8">
                  <c:v>3.3105088389695107E-2</c:v>
                </c:pt>
                <c:pt idx="9">
                  <c:v>5.3681738195686904E-2</c:v>
                </c:pt>
              </c:numCache>
            </c:numRef>
          </c:val>
          <c:smooth val="0"/>
          <c:extLst>
            <c:ext xmlns:c16="http://schemas.microsoft.com/office/drawing/2014/chart" uri="{C3380CC4-5D6E-409C-BE32-E72D297353CC}">
              <c16:uniqueId val="{00000022-86CC-42EE-8E22-6CFF983070B3}"/>
            </c:ext>
          </c:extLst>
        </c:ser>
        <c:ser>
          <c:idx val="36"/>
          <c:order val="35"/>
          <c:spPr>
            <a:ln w="28575" cap="rnd">
              <a:noFill/>
              <a:round/>
            </a:ln>
            <a:effectLst/>
          </c:spPr>
          <c:marker>
            <c:symbol val="circle"/>
            <c:size val="5"/>
            <c:spPr>
              <a:solidFill>
                <a:schemeClr val="accent3">
                  <a:tint val="55000"/>
                </a:schemeClr>
              </a:solidFill>
              <a:ln w="9525">
                <a:solidFill>
                  <a:schemeClr val="accent3">
                    <a:tint val="55000"/>
                  </a:schemeClr>
                </a:solidFill>
              </a:ln>
              <a:effectLst/>
            </c:spPr>
          </c:marker>
          <c:val>
            <c:numRef>
              <c:f>'IMD by ICB'!$N$41:$W$41</c:f>
              <c:numCache>
                <c:formatCode>0.00%</c:formatCode>
                <c:ptCount val="10"/>
                <c:pt idx="0">
                  <c:v>3.9575452734681944E-2</c:v>
                </c:pt>
                <c:pt idx="1">
                  <c:v>8.8143924857920802E-2</c:v>
                </c:pt>
                <c:pt idx="2">
                  <c:v>5.5187032874659647E-2</c:v>
                </c:pt>
                <c:pt idx="3">
                  <c:v>6.4791084187635906E-2</c:v>
                </c:pt>
                <c:pt idx="4">
                  <c:v>0.10938385139703598</c:v>
                </c:pt>
                <c:pt idx="5">
                  <c:v>0.12323314694004349</c:v>
                </c:pt>
                <c:pt idx="6">
                  <c:v>0.11261718107559893</c:v>
                </c:pt>
                <c:pt idx="7">
                  <c:v>0.12918585421120918</c:v>
                </c:pt>
                <c:pt idx="8">
                  <c:v>0.14492420919905707</c:v>
                </c:pt>
                <c:pt idx="9">
                  <c:v>0.13295826252215703</c:v>
                </c:pt>
              </c:numCache>
            </c:numRef>
          </c:val>
          <c:smooth val="0"/>
          <c:extLst>
            <c:ext xmlns:c16="http://schemas.microsoft.com/office/drawing/2014/chart" uri="{C3380CC4-5D6E-409C-BE32-E72D297353CC}">
              <c16:uniqueId val="{00000023-86CC-42EE-8E22-6CFF983070B3}"/>
            </c:ext>
          </c:extLst>
        </c:ser>
        <c:ser>
          <c:idx val="37"/>
          <c:order val="36"/>
          <c:spPr>
            <a:ln w="28575" cap="rnd">
              <a:noFill/>
              <a:round/>
            </a:ln>
            <a:effectLst/>
          </c:spPr>
          <c:marker>
            <c:symbol val="circle"/>
            <c:size val="5"/>
            <c:spPr>
              <a:solidFill>
                <a:schemeClr val="accent3">
                  <a:tint val="52000"/>
                </a:schemeClr>
              </a:solidFill>
              <a:ln w="9525">
                <a:solidFill>
                  <a:schemeClr val="accent3">
                    <a:tint val="52000"/>
                  </a:schemeClr>
                </a:solidFill>
              </a:ln>
              <a:effectLst/>
            </c:spPr>
          </c:marker>
          <c:val>
            <c:numRef>
              <c:f>'IMD by ICB'!$N$42:$W$42</c:f>
              <c:numCache>
                <c:formatCode>0.00%</c:formatCode>
                <c:ptCount val="10"/>
                <c:pt idx="0">
                  <c:v>0.24969725138820026</c:v>
                </c:pt>
                <c:pt idx="1">
                  <c:v>0.15201859444240301</c:v>
                </c:pt>
                <c:pt idx="2">
                  <c:v>0.12091500963082655</c:v>
                </c:pt>
                <c:pt idx="3">
                  <c:v>9.3164405367872183E-2</c:v>
                </c:pt>
                <c:pt idx="4">
                  <c:v>7.2286564873543832E-2</c:v>
                </c:pt>
                <c:pt idx="5">
                  <c:v>6.2501278350282782E-2</c:v>
                </c:pt>
                <c:pt idx="6">
                  <c:v>6.4677471342031528E-2</c:v>
                </c:pt>
                <c:pt idx="7">
                  <c:v>7.1511091143377656E-2</c:v>
                </c:pt>
                <c:pt idx="8">
                  <c:v>6.3362445630440037E-2</c:v>
                </c:pt>
                <c:pt idx="9">
                  <c:v>4.9865887831022193E-2</c:v>
                </c:pt>
              </c:numCache>
            </c:numRef>
          </c:val>
          <c:smooth val="0"/>
          <c:extLst>
            <c:ext xmlns:c16="http://schemas.microsoft.com/office/drawing/2014/chart" uri="{C3380CC4-5D6E-409C-BE32-E72D297353CC}">
              <c16:uniqueId val="{00000024-86CC-42EE-8E22-6CFF983070B3}"/>
            </c:ext>
          </c:extLst>
        </c:ser>
        <c:ser>
          <c:idx val="38"/>
          <c:order val="37"/>
          <c:spPr>
            <a:ln w="28575" cap="rnd">
              <a:noFill/>
              <a:round/>
            </a:ln>
            <a:effectLst/>
          </c:spPr>
          <c:marker>
            <c:symbol val="circle"/>
            <c:size val="5"/>
            <c:spPr>
              <a:solidFill>
                <a:schemeClr val="accent3">
                  <a:tint val="49000"/>
                </a:schemeClr>
              </a:solidFill>
              <a:ln w="9525">
                <a:solidFill>
                  <a:schemeClr val="accent3">
                    <a:tint val="49000"/>
                  </a:schemeClr>
                </a:solidFill>
              </a:ln>
              <a:effectLst/>
            </c:spPr>
          </c:marker>
          <c:val>
            <c:numRef>
              <c:f>'IMD by ICB'!$N$43:$W$43</c:f>
              <c:numCache>
                <c:formatCode>0.00%</c:formatCode>
                <c:ptCount val="10"/>
                <c:pt idx="0">
                  <c:v>7.9468224408393989E-2</c:v>
                </c:pt>
                <c:pt idx="1">
                  <c:v>0.10661360986267873</c:v>
                </c:pt>
                <c:pt idx="2">
                  <c:v>9.8389050524718955E-2</c:v>
                </c:pt>
                <c:pt idx="3">
                  <c:v>8.5161642119404218E-2</c:v>
                </c:pt>
                <c:pt idx="4">
                  <c:v>0.12084102204159261</c:v>
                </c:pt>
                <c:pt idx="5">
                  <c:v>9.2831482382952385E-2</c:v>
                </c:pt>
                <c:pt idx="6">
                  <c:v>8.7079573885184475E-2</c:v>
                </c:pt>
                <c:pt idx="7">
                  <c:v>0.10774568960637587</c:v>
                </c:pt>
                <c:pt idx="8">
                  <c:v>0.11538345427718595</c:v>
                </c:pt>
                <c:pt idx="9">
                  <c:v>0.1064862508915128</c:v>
                </c:pt>
              </c:numCache>
            </c:numRef>
          </c:val>
          <c:smooth val="0"/>
          <c:extLst>
            <c:ext xmlns:c16="http://schemas.microsoft.com/office/drawing/2014/chart" uri="{C3380CC4-5D6E-409C-BE32-E72D297353CC}">
              <c16:uniqueId val="{00000025-86CC-42EE-8E22-6CFF983070B3}"/>
            </c:ext>
          </c:extLst>
        </c:ser>
        <c:ser>
          <c:idx val="39"/>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val>
            <c:numRef>
              <c:f>'IMD by ICB'!$N$44:$W$44</c:f>
              <c:numCache>
                <c:formatCode>0.00%</c:formatCode>
                <c:ptCount val="10"/>
                <c:pt idx="0">
                  <c:v>5.4662422107110524E-2</c:v>
                </c:pt>
                <c:pt idx="1">
                  <c:v>8.5413353370203296E-2</c:v>
                </c:pt>
                <c:pt idx="2">
                  <c:v>0.11830559235766874</c:v>
                </c:pt>
                <c:pt idx="3">
                  <c:v>6.6676578899158082E-2</c:v>
                </c:pt>
                <c:pt idx="4">
                  <c:v>7.1715887096131845E-2</c:v>
                </c:pt>
                <c:pt idx="5">
                  <c:v>0.10329652532000139</c:v>
                </c:pt>
                <c:pt idx="6">
                  <c:v>0.1080650171649776</c:v>
                </c:pt>
                <c:pt idx="7">
                  <c:v>0.14997517516773357</c:v>
                </c:pt>
                <c:pt idx="8">
                  <c:v>0.12044557255090418</c:v>
                </c:pt>
                <c:pt idx="9">
                  <c:v>0.12144387596611078</c:v>
                </c:pt>
              </c:numCache>
            </c:numRef>
          </c:val>
          <c:smooth val="0"/>
          <c:extLst>
            <c:ext xmlns:c16="http://schemas.microsoft.com/office/drawing/2014/chart" uri="{C3380CC4-5D6E-409C-BE32-E72D297353CC}">
              <c16:uniqueId val="{00000026-86CC-42EE-8E22-6CFF983070B3}"/>
            </c:ext>
          </c:extLst>
        </c:ser>
        <c:ser>
          <c:idx val="40"/>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val>
            <c:numRef>
              <c:f>'IMD by ICB'!$N$45:$W$45</c:f>
              <c:numCache>
                <c:formatCode>0.00%</c:formatCode>
                <c:ptCount val="10"/>
                <c:pt idx="0">
                  <c:v>0.12873646570047642</c:v>
                </c:pt>
                <c:pt idx="1">
                  <c:v>0.14111843351786718</c:v>
                </c:pt>
                <c:pt idx="2">
                  <c:v>9.6170607101394856E-2</c:v>
                </c:pt>
                <c:pt idx="3">
                  <c:v>9.682256158687616E-2</c:v>
                </c:pt>
                <c:pt idx="4">
                  <c:v>8.7962181472435327E-2</c:v>
                </c:pt>
                <c:pt idx="5">
                  <c:v>0.10198221723089007</c:v>
                </c:pt>
                <c:pt idx="6">
                  <c:v>8.158818524119732E-2</c:v>
                </c:pt>
                <c:pt idx="7">
                  <c:v>7.9993179023084532E-2</c:v>
                </c:pt>
                <c:pt idx="8">
                  <c:v>8.9416806473727184E-2</c:v>
                </c:pt>
                <c:pt idx="9">
                  <c:v>9.6209362652050948E-2</c:v>
                </c:pt>
              </c:numCache>
            </c:numRef>
          </c:val>
          <c:smooth val="0"/>
          <c:extLst>
            <c:ext xmlns:c16="http://schemas.microsoft.com/office/drawing/2014/chart" uri="{C3380CC4-5D6E-409C-BE32-E72D297353CC}">
              <c16:uniqueId val="{00000027-86CC-42EE-8E22-6CFF983070B3}"/>
            </c:ext>
          </c:extLst>
        </c:ser>
        <c:ser>
          <c:idx val="41"/>
          <c:order val="40"/>
          <c:spPr>
            <a:ln w="28575" cap="rnd">
              <a:noFill/>
              <a:round/>
            </a:ln>
            <a:effectLst/>
          </c:spPr>
          <c:marker>
            <c:symbol val="circle"/>
            <c:size val="5"/>
            <c:spPr>
              <a:solidFill>
                <a:schemeClr val="accent3">
                  <a:tint val="40000"/>
                </a:schemeClr>
              </a:solidFill>
              <a:ln w="9525">
                <a:solidFill>
                  <a:schemeClr val="accent3">
                    <a:tint val="40000"/>
                  </a:schemeClr>
                </a:solidFill>
              </a:ln>
              <a:effectLst/>
            </c:spPr>
          </c:marker>
          <c:val>
            <c:numRef>
              <c:f>'IMD by ICB'!$N$46:$W$46</c:f>
              <c:numCache>
                <c:formatCode>0.00%</c:formatCode>
                <c:ptCount val="10"/>
                <c:pt idx="0">
                  <c:v>0.23321528438205277</c:v>
                </c:pt>
                <c:pt idx="1">
                  <c:v>0.1393578515564009</c:v>
                </c:pt>
                <c:pt idx="2">
                  <c:v>0.10907084356503101</c:v>
                </c:pt>
                <c:pt idx="3">
                  <c:v>8.6094590566493018E-2</c:v>
                </c:pt>
                <c:pt idx="4">
                  <c:v>8.0604249762246102E-2</c:v>
                </c:pt>
                <c:pt idx="5">
                  <c:v>9.257356176633405E-2</c:v>
                </c:pt>
                <c:pt idx="6">
                  <c:v>8.1590751018438351E-2</c:v>
                </c:pt>
                <c:pt idx="7">
                  <c:v>6.9771898198748072E-2</c:v>
                </c:pt>
                <c:pt idx="8">
                  <c:v>6.3114079289151331E-2</c:v>
                </c:pt>
                <c:pt idx="9">
                  <c:v>4.4606889895104397E-2</c:v>
                </c:pt>
              </c:numCache>
            </c:numRef>
          </c:val>
          <c:smooth val="0"/>
          <c:extLst>
            <c:ext xmlns:c16="http://schemas.microsoft.com/office/drawing/2014/chart" uri="{C3380CC4-5D6E-409C-BE32-E72D297353CC}">
              <c16:uniqueId val="{00000028-86CC-42EE-8E22-6CFF983070B3}"/>
            </c:ext>
          </c:extLst>
        </c:ser>
        <c:ser>
          <c:idx val="42"/>
          <c:order val="41"/>
          <c:spPr>
            <a:ln w="28575" cap="rnd">
              <a:noFill/>
              <a:round/>
            </a:ln>
            <a:effectLst/>
          </c:spPr>
          <c:marker>
            <c:symbol val="circle"/>
            <c:size val="5"/>
            <c:spPr>
              <a:solidFill>
                <a:schemeClr val="accent3">
                  <a:tint val="37000"/>
                </a:schemeClr>
              </a:solidFill>
              <a:ln w="9525">
                <a:solidFill>
                  <a:schemeClr val="accent3">
                    <a:tint val="37000"/>
                  </a:schemeClr>
                </a:solidFill>
              </a:ln>
              <a:effectLst/>
            </c:spPr>
          </c:marker>
          <c:val>
            <c:numRef>
              <c:f>'IMD by ICB'!$N$47:$W$47</c:f>
              <c:numCache>
                <c:formatCode>0.00%</c:formatCode>
                <c:ptCount val="10"/>
                <c:pt idx="0">
                  <c:v>0.20990073243299376</c:v>
                </c:pt>
                <c:pt idx="1">
                  <c:v>0.27856392752908754</c:v>
                </c:pt>
                <c:pt idx="2">
                  <c:v>0.11766305413131078</c:v>
                </c:pt>
                <c:pt idx="3">
                  <c:v>8.1823800694147297E-2</c:v>
                </c:pt>
                <c:pt idx="4">
                  <c:v>7.4651278984319544E-2</c:v>
                </c:pt>
                <c:pt idx="5">
                  <c:v>5.50246438136896E-2</c:v>
                </c:pt>
                <c:pt idx="6">
                  <c:v>5.5941331958718171E-2</c:v>
                </c:pt>
                <c:pt idx="7">
                  <c:v>4.9442772051604786E-2</c:v>
                </c:pt>
                <c:pt idx="8">
                  <c:v>4.4352191752142209E-2</c:v>
                </c:pt>
                <c:pt idx="9">
                  <c:v>3.2636266651986309E-2</c:v>
                </c:pt>
              </c:numCache>
            </c:numRef>
          </c:val>
          <c:smooth val="0"/>
          <c:extLst>
            <c:ext xmlns:c16="http://schemas.microsoft.com/office/drawing/2014/chart" uri="{C3380CC4-5D6E-409C-BE32-E72D297353CC}">
              <c16:uniqueId val="{00000029-86CC-42EE-8E22-6CFF983070B3}"/>
            </c:ext>
          </c:extLst>
        </c:ser>
        <c:ser>
          <c:idx val="43"/>
          <c:order val="42"/>
          <c:spPr>
            <a:ln w="28575" cap="rnd">
              <a:noFill/>
              <a:round/>
            </a:ln>
            <a:effectLst/>
          </c:spPr>
          <c:marker>
            <c:symbol val="circle"/>
            <c:size val="5"/>
            <c:spPr>
              <a:solidFill>
                <a:schemeClr val="accent3">
                  <a:tint val="34000"/>
                </a:schemeClr>
              </a:solidFill>
              <a:ln w="9525">
                <a:solidFill>
                  <a:schemeClr val="accent3">
                    <a:tint val="34000"/>
                  </a:schemeClr>
                </a:solidFill>
              </a:ln>
              <a:effectLst/>
            </c:spPr>
          </c:marker>
          <c:val>
            <c:numRef>
              <c:f>'IMD by ICB'!$N$48:$W$48</c:f>
              <c:numCache>
                <c:formatCode>0.00%</c:formatCode>
                <c:ptCount val="10"/>
                <c:pt idx="0">
                  <c:v>9.9278605572612103E-2</c:v>
                </c:pt>
                <c:pt idx="1">
                  <c:v>0.10086597142808972</c:v>
                </c:pt>
                <c:pt idx="2">
                  <c:v>0.10321939391966818</c:v>
                </c:pt>
                <c:pt idx="3">
                  <c:v>0.10245100992395023</c:v>
                </c:pt>
                <c:pt idx="4">
                  <c:v>0.10113500354016271</c:v>
                </c:pt>
                <c:pt idx="5">
                  <c:v>0.10186215240861911</c:v>
                </c:pt>
                <c:pt idx="6">
                  <c:v>9.8843460388632454E-2</c:v>
                </c:pt>
                <c:pt idx="7">
                  <c:v>9.8674646868925825E-2</c:v>
                </c:pt>
                <c:pt idx="8">
                  <c:v>9.748538387069787E-2</c:v>
                </c:pt>
                <c:pt idx="9">
                  <c:v>9.6184372078641805E-2</c:v>
                </c:pt>
              </c:numCache>
            </c:numRef>
          </c:val>
          <c:smooth val="0"/>
          <c:extLst>
            <c:ext xmlns:c16="http://schemas.microsoft.com/office/drawing/2014/chart" uri="{C3380CC4-5D6E-409C-BE32-E72D297353CC}">
              <c16:uniqueId val="{0000002A-86CC-42EE-8E22-6CFF983070B3}"/>
            </c:ext>
          </c:extLst>
        </c:ser>
        <c:ser>
          <c:idx val="0"/>
          <c:order val="43"/>
          <c:spPr>
            <a:ln w="25400" cap="rnd">
              <a:noFill/>
              <a:round/>
            </a:ln>
            <a:effectLst/>
          </c:spPr>
          <c:marker>
            <c:symbol val="circle"/>
            <c:size val="12"/>
            <c:spPr>
              <a:solidFill>
                <a:schemeClr val="tx1"/>
              </a:solidFill>
              <a:ln w="9525">
                <a:solidFill>
                  <a:schemeClr val="bg1">
                    <a:lumMod val="85000"/>
                  </a:schemeClr>
                </a:solidFill>
              </a:ln>
              <a:effectLst/>
            </c:spPr>
          </c:marker>
          <c:val>
            <c:numRef>
              <c:f>'IMD by ICB'!$N$50:$W$50</c:f>
              <c:numCache>
                <c:formatCode>0.00%</c:formatCode>
                <c:ptCount val="10"/>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numCache>
            </c:numRef>
          </c:val>
          <c:smooth val="0"/>
          <c:extLst>
            <c:ext xmlns:c16="http://schemas.microsoft.com/office/drawing/2014/chart" uri="{C3380CC4-5D6E-409C-BE32-E72D297353CC}">
              <c16:uniqueId val="{0000002B-86CC-42EE-8E22-6CFF983070B3}"/>
            </c:ext>
          </c:extLst>
        </c:ser>
        <c:dLbls>
          <c:showLegendKey val="0"/>
          <c:showVal val="0"/>
          <c:showCatName val="0"/>
          <c:showSerName val="0"/>
          <c:showPercent val="0"/>
          <c:showBubbleSize val="0"/>
        </c:dLbls>
        <c:marker val="1"/>
        <c:smooth val="0"/>
        <c:axId val="1473728008"/>
        <c:axId val="1473724728"/>
      </c:lineChart>
      <c:catAx>
        <c:axId val="147372800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b="0">
                    <a:solidFill>
                      <a:schemeClr val="tx1">
                        <a:lumMod val="65000"/>
                        <a:lumOff val="35000"/>
                      </a:schemeClr>
                    </a:solidFill>
                  </a:rPr>
                  <a:t>Most </a:t>
                </a:r>
                <a:r>
                  <a:rPr lang="en-GB" sz="1100" b="0" i="0" u="none" strike="noStrike" baseline="0">
                    <a:solidFill>
                      <a:schemeClr val="tx1">
                        <a:lumMod val="65000"/>
                        <a:lumOff val="35000"/>
                      </a:schemeClr>
                    </a:solidFill>
                    <a:effectLst/>
                  </a:rPr>
                  <a:t>&lt;&lt;&lt;&lt; </a:t>
                </a:r>
                <a:r>
                  <a:rPr lang="en-GB" sz="1100" b="0" baseline="0">
                    <a:solidFill>
                      <a:schemeClr val="tx1">
                        <a:lumMod val="65000"/>
                        <a:lumOff val="35000"/>
                      </a:schemeClr>
                    </a:solidFill>
                  </a:rPr>
                  <a:t> </a:t>
                </a:r>
                <a:r>
                  <a:rPr lang="en-GB" sz="1100" b="1">
                    <a:solidFill>
                      <a:schemeClr val="tx1">
                        <a:lumMod val="65000"/>
                        <a:lumOff val="35000"/>
                      </a:schemeClr>
                    </a:solidFill>
                  </a:rPr>
                  <a:t>Devprived</a:t>
                </a:r>
                <a:r>
                  <a:rPr lang="en-GB" sz="1100" b="0">
                    <a:solidFill>
                      <a:schemeClr val="tx1">
                        <a:lumMod val="65000"/>
                        <a:lumOff val="35000"/>
                      </a:schemeClr>
                    </a:solidFill>
                  </a:rPr>
                  <a:t>  </a:t>
                </a:r>
                <a:r>
                  <a:rPr lang="en-GB" sz="1100" b="0" i="0" u="none" strike="noStrike" baseline="0">
                    <a:solidFill>
                      <a:schemeClr val="tx1">
                        <a:lumMod val="65000"/>
                        <a:lumOff val="35000"/>
                      </a:schemeClr>
                    </a:solidFill>
                    <a:effectLst/>
                  </a:rPr>
                  <a:t>&gt;&gt;&gt;&gt; </a:t>
                </a:r>
                <a:r>
                  <a:rPr lang="en-GB" sz="1100" b="0">
                    <a:solidFill>
                      <a:schemeClr val="tx1">
                        <a:lumMod val="65000"/>
                        <a:lumOff val="35000"/>
                      </a:schemeClr>
                    </a:solidFill>
                  </a:rPr>
                  <a:t>Least  </a:t>
                </a:r>
              </a:p>
            </c:rich>
          </c:tx>
          <c:layout>
            <c:manualLayout>
              <c:xMode val="edge"/>
              <c:yMode val="edge"/>
              <c:x val="0.16908024038289504"/>
              <c:y val="0.92018283615331375"/>
            </c:manualLayout>
          </c:layout>
          <c:overlay val="0"/>
          <c:spPr>
            <a:solidFill>
              <a:schemeClr val="bg1">
                <a:lumMod val="95000"/>
              </a:schemeClr>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4728"/>
        <c:crosses val="autoZero"/>
        <c:auto val="1"/>
        <c:lblAlgn val="ctr"/>
        <c:lblOffset val="100"/>
        <c:noMultiLvlLbl val="0"/>
      </c:catAx>
      <c:valAx>
        <c:axId val="1473724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473728008"/>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solidFill>
        <a:schemeClr val="bg1"/>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'IMD by ICB'!$C$6</c:f>
              <c:strCache>
                <c:ptCount val="1"/>
                <c:pt idx="0">
                  <c:v>NHS Cheshire and Merseyside ICB</c:v>
                </c:pt>
              </c:strCache>
            </c:strRef>
          </c:tx>
          <c:spPr>
            <a:ln w="28575" cap="rnd">
              <a:solidFill>
                <a:schemeClr val="accent1"/>
              </a:solidFill>
              <a:round/>
            </a:ln>
            <a:effectLst/>
          </c:spPr>
          <c:marker>
            <c:symbol val="none"/>
          </c:marker>
          <c:val>
            <c:numRef>
              <c:f>'IMD by ICB'!$D$6:$M$6</c:f>
              <c:numCache>
                <c:formatCode>General</c:formatCode>
                <c:ptCount val="10"/>
                <c:pt idx="0">
                  <c:v>581026</c:v>
                </c:pt>
                <c:pt idx="1">
                  <c:v>291138</c:v>
                </c:pt>
                <c:pt idx="2">
                  <c:v>210487</c:v>
                </c:pt>
                <c:pt idx="3">
                  <c:v>189637</c:v>
                </c:pt>
                <c:pt idx="4">
                  <c:v>187066</c:v>
                </c:pt>
                <c:pt idx="5">
                  <c:v>175364</c:v>
                </c:pt>
                <c:pt idx="6">
                  <c:v>201776</c:v>
                </c:pt>
                <c:pt idx="7">
                  <c:v>228612</c:v>
                </c:pt>
                <c:pt idx="8">
                  <c:v>205508</c:v>
                </c:pt>
                <c:pt idx="9">
                  <c:v>225943</c:v>
                </c:pt>
              </c:numCache>
            </c:numRef>
          </c:val>
          <c:smooth val="0"/>
          <c:extLst>
            <c:ext xmlns:c16="http://schemas.microsoft.com/office/drawing/2014/chart" uri="{C3380CC4-5D6E-409C-BE32-E72D297353CC}">
              <c16:uniqueId val="{00000000-FF04-4586-A9AD-05CC235841B6}"/>
            </c:ext>
          </c:extLst>
        </c:ser>
        <c:ser>
          <c:idx val="1"/>
          <c:order val="1"/>
          <c:tx>
            <c:strRef>
              <c:f>'IMD by ICB'!$C$7</c:f>
              <c:strCache>
                <c:ptCount val="1"/>
                <c:pt idx="0">
                  <c:v>NHS Staffordshire and Stoke-on-Trent ICB</c:v>
                </c:pt>
              </c:strCache>
            </c:strRef>
          </c:tx>
          <c:spPr>
            <a:ln w="28575" cap="rnd">
              <a:solidFill>
                <a:schemeClr val="accent2"/>
              </a:solidFill>
              <a:round/>
            </a:ln>
            <a:effectLst/>
          </c:spPr>
          <c:marker>
            <c:symbol val="none"/>
          </c:marker>
          <c:val>
            <c:numRef>
              <c:f>'IMD by ICB'!$D$7:$M$7</c:f>
              <c:numCache>
                <c:formatCode>General</c:formatCode>
                <c:ptCount val="10"/>
                <c:pt idx="0">
                  <c:v>100428</c:v>
                </c:pt>
                <c:pt idx="1">
                  <c:v>115816</c:v>
                </c:pt>
                <c:pt idx="2">
                  <c:v>110010</c:v>
                </c:pt>
                <c:pt idx="3">
                  <c:v>101025</c:v>
                </c:pt>
                <c:pt idx="4">
                  <c:v>96180</c:v>
                </c:pt>
                <c:pt idx="5">
                  <c:v>132187</c:v>
                </c:pt>
                <c:pt idx="6">
                  <c:v>123911</c:v>
                </c:pt>
                <c:pt idx="7">
                  <c:v>131788</c:v>
                </c:pt>
                <c:pt idx="8">
                  <c:v>132501</c:v>
                </c:pt>
                <c:pt idx="9">
                  <c:v>92089</c:v>
                </c:pt>
              </c:numCache>
            </c:numRef>
          </c:val>
          <c:smooth val="0"/>
          <c:extLst>
            <c:ext xmlns:c16="http://schemas.microsoft.com/office/drawing/2014/chart" uri="{C3380CC4-5D6E-409C-BE32-E72D297353CC}">
              <c16:uniqueId val="{00000001-FF04-4586-A9AD-05CC235841B6}"/>
            </c:ext>
          </c:extLst>
        </c:ser>
        <c:ser>
          <c:idx val="2"/>
          <c:order val="2"/>
          <c:tx>
            <c:strRef>
              <c:f>'IMD by ICB'!$C$8</c:f>
              <c:strCache>
                <c:ptCount val="1"/>
                <c:pt idx="0">
                  <c:v>NHS Shropshire, Telford and Wrekin ICB</c:v>
                </c:pt>
              </c:strCache>
            </c:strRef>
          </c:tx>
          <c:spPr>
            <a:ln w="28575" cap="rnd">
              <a:solidFill>
                <a:schemeClr val="accent3"/>
              </a:solidFill>
              <a:round/>
            </a:ln>
            <a:effectLst/>
          </c:spPr>
          <c:marker>
            <c:symbol val="none"/>
          </c:marker>
          <c:val>
            <c:numRef>
              <c:f>'IMD by ICB'!$D$8:$M$8</c:f>
              <c:numCache>
                <c:formatCode>General</c:formatCode>
                <c:ptCount val="10"/>
                <c:pt idx="0">
                  <c:v>31722</c:v>
                </c:pt>
                <c:pt idx="1">
                  <c:v>28057</c:v>
                </c:pt>
                <c:pt idx="2">
                  <c:v>30567</c:v>
                </c:pt>
                <c:pt idx="3">
                  <c:v>86789</c:v>
                </c:pt>
                <c:pt idx="4">
                  <c:v>73242</c:v>
                </c:pt>
                <c:pt idx="5">
                  <c:v>68450</c:v>
                </c:pt>
                <c:pt idx="6">
                  <c:v>68082</c:v>
                </c:pt>
                <c:pt idx="7">
                  <c:v>53710</c:v>
                </c:pt>
                <c:pt idx="8">
                  <c:v>32679</c:v>
                </c:pt>
                <c:pt idx="9">
                  <c:v>29692</c:v>
                </c:pt>
              </c:numCache>
            </c:numRef>
          </c:val>
          <c:smooth val="0"/>
          <c:extLst>
            <c:ext xmlns:c16="http://schemas.microsoft.com/office/drawing/2014/chart" uri="{C3380CC4-5D6E-409C-BE32-E72D297353CC}">
              <c16:uniqueId val="{00000002-FF04-4586-A9AD-05CC235841B6}"/>
            </c:ext>
          </c:extLst>
        </c:ser>
        <c:ser>
          <c:idx val="3"/>
          <c:order val="3"/>
          <c:tx>
            <c:strRef>
              <c:f>'IMD by ICB'!$C$9</c:f>
              <c:strCache>
                <c:ptCount val="1"/>
                <c:pt idx="0">
                  <c:v>NHS Lincolnshire ICB</c:v>
                </c:pt>
              </c:strCache>
            </c:strRef>
          </c:tx>
          <c:spPr>
            <a:ln w="28575" cap="rnd">
              <a:solidFill>
                <a:schemeClr val="accent4"/>
              </a:solidFill>
              <a:round/>
            </a:ln>
            <a:effectLst/>
          </c:spPr>
          <c:marker>
            <c:symbol val="none"/>
          </c:marker>
          <c:val>
            <c:numRef>
              <c:f>'IMD by ICB'!$D$9:$M$9</c:f>
              <c:numCache>
                <c:formatCode>General</c:formatCode>
                <c:ptCount val="10"/>
                <c:pt idx="0">
                  <c:v>50635</c:v>
                </c:pt>
                <c:pt idx="1">
                  <c:v>59025</c:v>
                </c:pt>
                <c:pt idx="2">
                  <c:v>78211</c:v>
                </c:pt>
                <c:pt idx="3">
                  <c:v>101118</c:v>
                </c:pt>
                <c:pt idx="4">
                  <c:v>69632</c:v>
                </c:pt>
                <c:pt idx="5">
                  <c:v>95347</c:v>
                </c:pt>
                <c:pt idx="6">
                  <c:v>87508</c:v>
                </c:pt>
                <c:pt idx="7">
                  <c:v>76164</c:v>
                </c:pt>
                <c:pt idx="8">
                  <c:v>92773</c:v>
                </c:pt>
                <c:pt idx="9">
                  <c:v>50811</c:v>
                </c:pt>
              </c:numCache>
            </c:numRef>
          </c:val>
          <c:smooth val="0"/>
          <c:extLst>
            <c:ext xmlns:c16="http://schemas.microsoft.com/office/drawing/2014/chart" uri="{C3380CC4-5D6E-409C-BE32-E72D297353CC}">
              <c16:uniqueId val="{00000003-FF04-4586-A9AD-05CC235841B6}"/>
            </c:ext>
          </c:extLst>
        </c:ser>
        <c:ser>
          <c:idx val="4"/>
          <c:order val="4"/>
          <c:tx>
            <c:strRef>
              <c:f>'IMD by ICB'!$C$10</c:f>
              <c:strCache>
                <c:ptCount val="1"/>
                <c:pt idx="0">
                  <c:v>NHS Leicester, Leicestershire and Rutland ICB</c:v>
                </c:pt>
              </c:strCache>
            </c:strRef>
          </c:tx>
          <c:spPr>
            <a:ln w="28575" cap="rnd">
              <a:solidFill>
                <a:schemeClr val="accent5"/>
              </a:solidFill>
              <a:round/>
            </a:ln>
            <a:effectLst/>
          </c:spPr>
          <c:marker>
            <c:symbol val="none"/>
          </c:marker>
          <c:val>
            <c:numRef>
              <c:f>'IMD by ICB'!$D$10:$M$10</c:f>
              <c:numCache>
                <c:formatCode>General</c:formatCode>
                <c:ptCount val="10"/>
                <c:pt idx="0">
                  <c:v>74992</c:v>
                </c:pt>
                <c:pt idx="1">
                  <c:v>59804</c:v>
                </c:pt>
                <c:pt idx="2">
                  <c:v>118328</c:v>
                </c:pt>
                <c:pt idx="3">
                  <c:v>89856</c:v>
                </c:pt>
                <c:pt idx="4">
                  <c:v>94962</c:v>
                </c:pt>
                <c:pt idx="5">
                  <c:v>92536</c:v>
                </c:pt>
                <c:pt idx="6">
                  <c:v>122100</c:v>
                </c:pt>
                <c:pt idx="7">
                  <c:v>155236</c:v>
                </c:pt>
                <c:pt idx="8">
                  <c:v>142202</c:v>
                </c:pt>
                <c:pt idx="9">
                  <c:v>150290</c:v>
                </c:pt>
              </c:numCache>
            </c:numRef>
          </c:val>
          <c:smooth val="0"/>
          <c:extLst>
            <c:ext xmlns:c16="http://schemas.microsoft.com/office/drawing/2014/chart" uri="{C3380CC4-5D6E-409C-BE32-E72D297353CC}">
              <c16:uniqueId val="{00000004-FF04-4586-A9AD-05CC235841B6}"/>
            </c:ext>
          </c:extLst>
        </c:ser>
        <c:ser>
          <c:idx val="5"/>
          <c:order val="5"/>
          <c:tx>
            <c:strRef>
              <c:f>'IMD by ICB'!$C$11</c:f>
              <c:strCache>
                <c:ptCount val="1"/>
                <c:pt idx="0">
                  <c:v>NHS Coventry and Warwickshire ICB</c:v>
                </c:pt>
              </c:strCache>
            </c:strRef>
          </c:tx>
          <c:spPr>
            <a:ln w="28575" cap="rnd">
              <a:solidFill>
                <a:schemeClr val="accent6"/>
              </a:solidFill>
              <a:round/>
            </a:ln>
            <a:effectLst/>
          </c:spPr>
          <c:marker>
            <c:symbol val="none"/>
          </c:marker>
          <c:val>
            <c:numRef>
              <c:f>'IMD by ICB'!$D$11:$M$11</c:f>
              <c:numCache>
                <c:formatCode>General</c:formatCode>
                <c:ptCount val="10"/>
                <c:pt idx="0">
                  <c:v>66703</c:v>
                </c:pt>
                <c:pt idx="1">
                  <c:v>68018</c:v>
                </c:pt>
                <c:pt idx="2">
                  <c:v>99014</c:v>
                </c:pt>
                <c:pt idx="3">
                  <c:v>94686</c:v>
                </c:pt>
                <c:pt idx="4">
                  <c:v>99791</c:v>
                </c:pt>
                <c:pt idx="5">
                  <c:v>117415</c:v>
                </c:pt>
                <c:pt idx="6">
                  <c:v>113142</c:v>
                </c:pt>
                <c:pt idx="7">
                  <c:v>118102</c:v>
                </c:pt>
                <c:pt idx="8">
                  <c:v>91659</c:v>
                </c:pt>
                <c:pt idx="9">
                  <c:v>80924</c:v>
                </c:pt>
              </c:numCache>
            </c:numRef>
          </c:val>
          <c:smooth val="0"/>
          <c:extLst>
            <c:ext xmlns:c16="http://schemas.microsoft.com/office/drawing/2014/chart" uri="{C3380CC4-5D6E-409C-BE32-E72D297353CC}">
              <c16:uniqueId val="{00000005-FF04-4586-A9AD-05CC235841B6}"/>
            </c:ext>
          </c:extLst>
        </c:ser>
        <c:ser>
          <c:idx val="6"/>
          <c:order val="6"/>
          <c:tx>
            <c:strRef>
              <c:f>'IMD by ICB'!$C$12</c:f>
              <c:strCache>
                <c:ptCount val="1"/>
                <c:pt idx="0">
                  <c:v>NHS Herefordshire and Worcestershire ICB</c:v>
                </c:pt>
              </c:strCache>
            </c:strRef>
          </c:tx>
          <c:spPr>
            <a:ln w="28575" cap="rnd">
              <a:solidFill>
                <a:schemeClr val="accent1">
                  <a:lumMod val="60000"/>
                </a:schemeClr>
              </a:solidFill>
              <a:round/>
            </a:ln>
            <a:effectLst/>
          </c:spPr>
          <c:marker>
            <c:symbol val="none"/>
          </c:marker>
          <c:val>
            <c:numRef>
              <c:f>'IMD by ICB'!$D$12:$M$12</c:f>
              <c:numCache>
                <c:formatCode>General</c:formatCode>
                <c:ptCount val="10"/>
                <c:pt idx="0">
                  <c:v>29796</c:v>
                </c:pt>
                <c:pt idx="1">
                  <c:v>60883</c:v>
                </c:pt>
                <c:pt idx="2">
                  <c:v>56996</c:v>
                </c:pt>
                <c:pt idx="3">
                  <c:v>66837</c:v>
                </c:pt>
                <c:pt idx="4">
                  <c:v>139446</c:v>
                </c:pt>
                <c:pt idx="5">
                  <c:v>91167</c:v>
                </c:pt>
                <c:pt idx="6">
                  <c:v>89049</c:v>
                </c:pt>
                <c:pt idx="7">
                  <c:v>99705</c:v>
                </c:pt>
                <c:pt idx="8">
                  <c:v>84353</c:v>
                </c:pt>
                <c:pt idx="9">
                  <c:v>70355</c:v>
                </c:pt>
              </c:numCache>
            </c:numRef>
          </c:val>
          <c:smooth val="0"/>
          <c:extLst>
            <c:ext xmlns:c16="http://schemas.microsoft.com/office/drawing/2014/chart" uri="{C3380CC4-5D6E-409C-BE32-E72D297353CC}">
              <c16:uniqueId val="{00000006-FF04-4586-A9AD-05CC235841B6}"/>
            </c:ext>
          </c:extLst>
        </c:ser>
        <c:ser>
          <c:idx val="7"/>
          <c:order val="7"/>
          <c:tx>
            <c:strRef>
              <c:f>'IMD by ICB'!$C$13</c:f>
              <c:strCache>
                <c:ptCount val="1"/>
                <c:pt idx="0">
                  <c:v>NHS Norfolk and Waveney ICB</c:v>
                </c:pt>
              </c:strCache>
            </c:strRef>
          </c:tx>
          <c:spPr>
            <a:ln w="28575" cap="rnd">
              <a:solidFill>
                <a:schemeClr val="accent2">
                  <a:lumMod val="60000"/>
                </a:schemeClr>
              </a:solidFill>
              <a:round/>
            </a:ln>
            <a:effectLst/>
          </c:spPr>
          <c:marker>
            <c:symbol val="none"/>
          </c:marker>
          <c:val>
            <c:numRef>
              <c:f>'IMD by ICB'!$D$13:$M$13</c:f>
              <c:numCache>
                <c:formatCode>General</c:formatCode>
                <c:ptCount val="10"/>
                <c:pt idx="0">
                  <c:v>84774</c:v>
                </c:pt>
                <c:pt idx="1">
                  <c:v>78072</c:v>
                </c:pt>
                <c:pt idx="2">
                  <c:v>89638</c:v>
                </c:pt>
                <c:pt idx="3">
                  <c:v>141710</c:v>
                </c:pt>
                <c:pt idx="4">
                  <c:v>164886</c:v>
                </c:pt>
                <c:pt idx="5">
                  <c:v>152372</c:v>
                </c:pt>
                <c:pt idx="6">
                  <c:v>96755</c:v>
                </c:pt>
                <c:pt idx="7">
                  <c:v>89999</c:v>
                </c:pt>
                <c:pt idx="8">
                  <c:v>72355</c:v>
                </c:pt>
                <c:pt idx="9">
                  <c:v>55632</c:v>
                </c:pt>
              </c:numCache>
            </c:numRef>
          </c:val>
          <c:smooth val="0"/>
          <c:extLst>
            <c:ext xmlns:c16="http://schemas.microsoft.com/office/drawing/2014/chart" uri="{C3380CC4-5D6E-409C-BE32-E72D297353CC}">
              <c16:uniqueId val="{00000007-FF04-4586-A9AD-05CC235841B6}"/>
            </c:ext>
          </c:extLst>
        </c:ser>
        <c:ser>
          <c:idx val="8"/>
          <c:order val="8"/>
          <c:tx>
            <c:strRef>
              <c:f>'IMD by ICB'!$C$14</c:f>
              <c:strCache>
                <c:ptCount val="1"/>
                <c:pt idx="0">
                  <c:v>NHS Suffolk and North East Essex ICB</c:v>
                </c:pt>
              </c:strCache>
            </c:strRef>
          </c:tx>
          <c:spPr>
            <a:ln w="28575" cap="rnd">
              <a:solidFill>
                <a:schemeClr val="accent3">
                  <a:lumMod val="60000"/>
                </a:schemeClr>
              </a:solidFill>
              <a:round/>
            </a:ln>
            <a:effectLst/>
          </c:spPr>
          <c:marker>
            <c:symbol val="none"/>
          </c:marker>
          <c:val>
            <c:numRef>
              <c:f>'IMD by ICB'!$D$14:$M$14</c:f>
              <c:numCache>
                <c:formatCode>General</c:formatCode>
                <c:ptCount val="10"/>
                <c:pt idx="0">
                  <c:v>47807</c:v>
                </c:pt>
                <c:pt idx="1">
                  <c:v>69067</c:v>
                </c:pt>
                <c:pt idx="2">
                  <c:v>79610</c:v>
                </c:pt>
                <c:pt idx="3">
                  <c:v>92984</c:v>
                </c:pt>
                <c:pt idx="4">
                  <c:v>119466</c:v>
                </c:pt>
                <c:pt idx="5">
                  <c:v>180886</c:v>
                </c:pt>
                <c:pt idx="6">
                  <c:v>117823</c:v>
                </c:pt>
                <c:pt idx="7">
                  <c:v>100567</c:v>
                </c:pt>
                <c:pt idx="8">
                  <c:v>104779</c:v>
                </c:pt>
                <c:pt idx="9">
                  <c:v>71195</c:v>
                </c:pt>
              </c:numCache>
            </c:numRef>
          </c:val>
          <c:smooth val="0"/>
          <c:extLst>
            <c:ext xmlns:c16="http://schemas.microsoft.com/office/drawing/2014/chart" uri="{C3380CC4-5D6E-409C-BE32-E72D297353CC}">
              <c16:uniqueId val="{00000008-FF04-4586-A9AD-05CC235841B6}"/>
            </c:ext>
          </c:extLst>
        </c:ser>
        <c:ser>
          <c:idx val="9"/>
          <c:order val="9"/>
          <c:tx>
            <c:strRef>
              <c:f>'IMD by ICB'!$C$15</c:f>
              <c:strCache>
                <c:ptCount val="1"/>
                <c:pt idx="0">
                  <c:v>NHS Bedfordshire, Luton and Milton Keynes ICB</c:v>
                </c:pt>
              </c:strCache>
            </c:strRef>
          </c:tx>
          <c:spPr>
            <a:ln w="28575" cap="rnd">
              <a:solidFill>
                <a:schemeClr val="accent4">
                  <a:lumMod val="60000"/>
                </a:schemeClr>
              </a:solidFill>
              <a:round/>
            </a:ln>
            <a:effectLst/>
          </c:spPr>
          <c:marker>
            <c:symbol val="none"/>
          </c:marker>
          <c:val>
            <c:numRef>
              <c:f>'IMD by ICB'!$D$15:$M$15</c:f>
              <c:numCache>
                <c:formatCode>General</c:formatCode>
                <c:ptCount val="10"/>
                <c:pt idx="0">
                  <c:v>28719</c:v>
                </c:pt>
                <c:pt idx="1">
                  <c:v>96399</c:v>
                </c:pt>
                <c:pt idx="2">
                  <c:v>87192</c:v>
                </c:pt>
                <c:pt idx="3">
                  <c:v>91807</c:v>
                </c:pt>
                <c:pt idx="4">
                  <c:v>101121</c:v>
                </c:pt>
                <c:pt idx="5">
                  <c:v>80496</c:v>
                </c:pt>
                <c:pt idx="6">
                  <c:v>116752</c:v>
                </c:pt>
                <c:pt idx="7">
                  <c:v>129600</c:v>
                </c:pt>
                <c:pt idx="8">
                  <c:v>134972</c:v>
                </c:pt>
                <c:pt idx="9">
                  <c:v>83816</c:v>
                </c:pt>
              </c:numCache>
            </c:numRef>
          </c:val>
          <c:smooth val="0"/>
          <c:extLst>
            <c:ext xmlns:c16="http://schemas.microsoft.com/office/drawing/2014/chart" uri="{C3380CC4-5D6E-409C-BE32-E72D297353CC}">
              <c16:uniqueId val="{00000009-FF04-4586-A9AD-05CC235841B6}"/>
            </c:ext>
          </c:extLst>
        </c:ser>
        <c:ser>
          <c:idx val="10"/>
          <c:order val="10"/>
          <c:tx>
            <c:strRef>
              <c:f>'IMD by ICB'!$C$16</c:f>
              <c:strCache>
                <c:ptCount val="1"/>
                <c:pt idx="0">
                  <c:v>NHS Hertfordshire and West Essex ICB</c:v>
                </c:pt>
              </c:strCache>
            </c:strRef>
          </c:tx>
          <c:spPr>
            <a:ln w="28575" cap="rnd">
              <a:solidFill>
                <a:schemeClr val="accent5">
                  <a:lumMod val="60000"/>
                </a:schemeClr>
              </a:solidFill>
              <a:round/>
            </a:ln>
            <a:effectLst/>
          </c:spPr>
          <c:marker>
            <c:symbol val="none"/>
          </c:marker>
          <c:val>
            <c:numRef>
              <c:f>'IMD by ICB'!$D$16:$M$16</c:f>
              <c:numCache>
                <c:formatCode>General</c:formatCode>
                <c:ptCount val="10"/>
                <c:pt idx="0">
                  <c:v>1621</c:v>
                </c:pt>
                <c:pt idx="1">
                  <c:v>26110</c:v>
                </c:pt>
                <c:pt idx="2">
                  <c:v>82077</c:v>
                </c:pt>
                <c:pt idx="3">
                  <c:v>143650</c:v>
                </c:pt>
                <c:pt idx="4">
                  <c:v>172659</c:v>
                </c:pt>
                <c:pt idx="5">
                  <c:v>189767</c:v>
                </c:pt>
                <c:pt idx="6">
                  <c:v>158572</c:v>
                </c:pt>
                <c:pt idx="7">
                  <c:v>174234</c:v>
                </c:pt>
                <c:pt idx="8">
                  <c:v>217048</c:v>
                </c:pt>
                <c:pt idx="9">
                  <c:v>314049</c:v>
                </c:pt>
              </c:numCache>
            </c:numRef>
          </c:val>
          <c:smooth val="0"/>
          <c:extLst>
            <c:ext xmlns:c16="http://schemas.microsoft.com/office/drawing/2014/chart" uri="{C3380CC4-5D6E-409C-BE32-E72D297353CC}">
              <c16:uniqueId val="{0000000A-FF04-4586-A9AD-05CC235841B6}"/>
            </c:ext>
          </c:extLst>
        </c:ser>
        <c:ser>
          <c:idx val="11"/>
          <c:order val="11"/>
          <c:tx>
            <c:strRef>
              <c:f>'IMD by ICB'!$C$17</c:f>
              <c:strCache>
                <c:ptCount val="1"/>
                <c:pt idx="0">
                  <c:v>NHS Mid and South Essex ICB</c:v>
                </c:pt>
              </c:strCache>
            </c:strRef>
          </c:tx>
          <c:spPr>
            <a:ln w="28575" cap="rnd">
              <a:solidFill>
                <a:schemeClr val="accent6">
                  <a:lumMod val="60000"/>
                </a:schemeClr>
              </a:solidFill>
              <a:round/>
            </a:ln>
            <a:effectLst/>
          </c:spPr>
          <c:marker>
            <c:symbol val="none"/>
          </c:marker>
          <c:val>
            <c:numRef>
              <c:f>'IMD by ICB'!$D$17:$M$17</c:f>
              <c:numCache>
                <c:formatCode>General</c:formatCode>
                <c:ptCount val="10"/>
                <c:pt idx="0">
                  <c:v>46271</c:v>
                </c:pt>
                <c:pt idx="1">
                  <c:v>74569</c:v>
                </c:pt>
                <c:pt idx="2">
                  <c:v>116343</c:v>
                </c:pt>
                <c:pt idx="3">
                  <c:v>115058</c:v>
                </c:pt>
                <c:pt idx="4">
                  <c:v>135851</c:v>
                </c:pt>
                <c:pt idx="5">
                  <c:v>104870</c:v>
                </c:pt>
                <c:pt idx="6">
                  <c:v>138709</c:v>
                </c:pt>
                <c:pt idx="7">
                  <c:v>147429</c:v>
                </c:pt>
                <c:pt idx="8">
                  <c:v>154060</c:v>
                </c:pt>
                <c:pt idx="9">
                  <c:v>162188</c:v>
                </c:pt>
              </c:numCache>
            </c:numRef>
          </c:val>
          <c:smooth val="0"/>
          <c:extLst>
            <c:ext xmlns:c16="http://schemas.microsoft.com/office/drawing/2014/chart" uri="{C3380CC4-5D6E-409C-BE32-E72D297353CC}">
              <c16:uniqueId val="{0000000B-FF04-4586-A9AD-05CC235841B6}"/>
            </c:ext>
          </c:extLst>
        </c:ser>
        <c:ser>
          <c:idx val="12"/>
          <c:order val="12"/>
          <c:tx>
            <c:strRef>
              <c:f>'IMD by ICB'!$C$18</c:f>
              <c:strCache>
                <c:ptCount val="1"/>
                <c:pt idx="0">
                  <c:v>NHS North West London ICB</c:v>
                </c:pt>
              </c:strCache>
            </c:strRef>
          </c:tx>
          <c:spPr>
            <a:ln w="28575" cap="rnd">
              <a:solidFill>
                <a:schemeClr val="accent1">
                  <a:lumMod val="80000"/>
                  <a:lumOff val="20000"/>
                </a:schemeClr>
              </a:solidFill>
              <a:round/>
            </a:ln>
            <a:effectLst/>
          </c:spPr>
          <c:marker>
            <c:symbol val="none"/>
          </c:marker>
          <c:val>
            <c:numRef>
              <c:f>'IMD by ICB'!$D$18:$M$18</c:f>
              <c:numCache>
                <c:formatCode>General</c:formatCode>
                <c:ptCount val="10"/>
                <c:pt idx="0">
                  <c:v>45258</c:v>
                </c:pt>
                <c:pt idx="1">
                  <c:v>213252</c:v>
                </c:pt>
                <c:pt idx="2">
                  <c:v>302807</c:v>
                </c:pt>
                <c:pt idx="3">
                  <c:v>350054</c:v>
                </c:pt>
                <c:pt idx="4">
                  <c:v>320577</c:v>
                </c:pt>
                <c:pt idx="5">
                  <c:v>281535</c:v>
                </c:pt>
                <c:pt idx="6">
                  <c:v>204389</c:v>
                </c:pt>
                <c:pt idx="7">
                  <c:v>213882</c:v>
                </c:pt>
                <c:pt idx="8">
                  <c:v>129126</c:v>
                </c:pt>
                <c:pt idx="9">
                  <c:v>42839</c:v>
                </c:pt>
              </c:numCache>
            </c:numRef>
          </c:val>
          <c:smooth val="0"/>
          <c:extLst>
            <c:ext xmlns:c16="http://schemas.microsoft.com/office/drawing/2014/chart" uri="{C3380CC4-5D6E-409C-BE32-E72D297353CC}">
              <c16:uniqueId val="{0000000C-FF04-4586-A9AD-05CC235841B6}"/>
            </c:ext>
          </c:extLst>
        </c:ser>
        <c:ser>
          <c:idx val="13"/>
          <c:order val="13"/>
          <c:tx>
            <c:strRef>
              <c:f>'IMD by ICB'!$C$19</c:f>
              <c:strCache>
                <c:ptCount val="1"/>
                <c:pt idx="0">
                  <c:v>NHS North Central London ICB</c:v>
                </c:pt>
              </c:strCache>
            </c:strRef>
          </c:tx>
          <c:spPr>
            <a:ln w="28575" cap="rnd">
              <a:solidFill>
                <a:schemeClr val="accent2">
                  <a:lumMod val="80000"/>
                  <a:lumOff val="20000"/>
                </a:schemeClr>
              </a:solidFill>
              <a:round/>
            </a:ln>
            <a:effectLst/>
          </c:spPr>
          <c:marker>
            <c:symbol val="none"/>
          </c:marker>
          <c:val>
            <c:numRef>
              <c:f>'IMD by ICB'!$D$19:$M$19</c:f>
              <c:numCache>
                <c:formatCode>General</c:formatCode>
                <c:ptCount val="10"/>
                <c:pt idx="0">
                  <c:v>56028</c:v>
                </c:pt>
                <c:pt idx="1">
                  <c:v>253373</c:v>
                </c:pt>
                <c:pt idx="2">
                  <c:v>266582</c:v>
                </c:pt>
                <c:pt idx="3">
                  <c:v>198444</c:v>
                </c:pt>
                <c:pt idx="4">
                  <c:v>148413</c:v>
                </c:pt>
                <c:pt idx="5">
                  <c:v>182774</c:v>
                </c:pt>
                <c:pt idx="6">
                  <c:v>132906</c:v>
                </c:pt>
                <c:pt idx="7">
                  <c:v>135831</c:v>
                </c:pt>
                <c:pt idx="8">
                  <c:v>105658</c:v>
                </c:pt>
                <c:pt idx="9">
                  <c:v>30797</c:v>
                </c:pt>
              </c:numCache>
            </c:numRef>
          </c:val>
          <c:smooth val="0"/>
          <c:extLst>
            <c:ext xmlns:c16="http://schemas.microsoft.com/office/drawing/2014/chart" uri="{C3380CC4-5D6E-409C-BE32-E72D297353CC}">
              <c16:uniqueId val="{0000000D-FF04-4586-A9AD-05CC235841B6}"/>
            </c:ext>
          </c:extLst>
        </c:ser>
        <c:ser>
          <c:idx val="14"/>
          <c:order val="14"/>
          <c:tx>
            <c:strRef>
              <c:f>'IMD by ICB'!$C$20</c:f>
              <c:strCache>
                <c:ptCount val="1"/>
                <c:pt idx="0">
                  <c:v>NHS North East London ICB</c:v>
                </c:pt>
              </c:strCache>
            </c:strRef>
          </c:tx>
          <c:spPr>
            <a:ln w="28575" cap="rnd">
              <a:solidFill>
                <a:schemeClr val="accent3">
                  <a:lumMod val="80000"/>
                  <a:lumOff val="20000"/>
                </a:schemeClr>
              </a:solidFill>
              <a:round/>
            </a:ln>
            <a:effectLst/>
          </c:spPr>
          <c:marker>
            <c:symbol val="none"/>
          </c:marker>
          <c:val>
            <c:numRef>
              <c:f>'IMD by ICB'!$D$20:$M$20</c:f>
              <c:numCache>
                <c:formatCode>General</c:formatCode>
                <c:ptCount val="10"/>
                <c:pt idx="0">
                  <c:v>52211</c:v>
                </c:pt>
                <c:pt idx="1">
                  <c:v>434935</c:v>
                </c:pt>
                <c:pt idx="2">
                  <c:v>544177</c:v>
                </c:pt>
                <c:pt idx="3">
                  <c:v>319056</c:v>
                </c:pt>
                <c:pt idx="4">
                  <c:v>219294</c:v>
                </c:pt>
                <c:pt idx="5">
                  <c:v>171733</c:v>
                </c:pt>
                <c:pt idx="6">
                  <c:v>103880</c:v>
                </c:pt>
                <c:pt idx="7">
                  <c:v>76174</c:v>
                </c:pt>
                <c:pt idx="8">
                  <c:v>71512</c:v>
                </c:pt>
                <c:pt idx="9">
                  <c:v>30411</c:v>
                </c:pt>
              </c:numCache>
            </c:numRef>
          </c:val>
          <c:smooth val="0"/>
          <c:extLst>
            <c:ext xmlns:c16="http://schemas.microsoft.com/office/drawing/2014/chart" uri="{C3380CC4-5D6E-409C-BE32-E72D297353CC}">
              <c16:uniqueId val="{0000000E-FF04-4586-A9AD-05CC235841B6}"/>
            </c:ext>
          </c:extLst>
        </c:ser>
        <c:ser>
          <c:idx val="15"/>
          <c:order val="15"/>
          <c:tx>
            <c:strRef>
              <c:f>'IMD by ICB'!$C$21</c:f>
              <c:strCache>
                <c:ptCount val="1"/>
                <c:pt idx="0">
                  <c:v>NHS South East London ICB</c:v>
                </c:pt>
              </c:strCache>
            </c:strRef>
          </c:tx>
          <c:spPr>
            <a:ln w="28575" cap="rnd">
              <a:solidFill>
                <a:schemeClr val="accent4">
                  <a:lumMod val="80000"/>
                  <a:lumOff val="20000"/>
                </a:schemeClr>
              </a:solidFill>
              <a:round/>
            </a:ln>
            <a:effectLst/>
          </c:spPr>
          <c:marker>
            <c:symbol val="none"/>
          </c:marker>
          <c:val>
            <c:numRef>
              <c:f>'IMD by ICB'!$D$21:$M$21</c:f>
              <c:numCache>
                <c:formatCode>General</c:formatCode>
                <c:ptCount val="10"/>
                <c:pt idx="0">
                  <c:v>20040</c:v>
                </c:pt>
                <c:pt idx="1">
                  <c:v>280471</c:v>
                </c:pt>
                <c:pt idx="2">
                  <c:v>357163</c:v>
                </c:pt>
                <c:pt idx="3">
                  <c:v>289960</c:v>
                </c:pt>
                <c:pt idx="4">
                  <c:v>226108</c:v>
                </c:pt>
                <c:pt idx="5">
                  <c:v>177307</c:v>
                </c:pt>
                <c:pt idx="6">
                  <c:v>138177</c:v>
                </c:pt>
                <c:pt idx="7">
                  <c:v>120800</c:v>
                </c:pt>
                <c:pt idx="8">
                  <c:v>132039</c:v>
                </c:pt>
                <c:pt idx="9">
                  <c:v>77206</c:v>
                </c:pt>
              </c:numCache>
            </c:numRef>
          </c:val>
          <c:smooth val="0"/>
          <c:extLst>
            <c:ext xmlns:c16="http://schemas.microsoft.com/office/drawing/2014/chart" uri="{C3380CC4-5D6E-409C-BE32-E72D297353CC}">
              <c16:uniqueId val="{0000000F-FF04-4586-A9AD-05CC235841B6}"/>
            </c:ext>
          </c:extLst>
        </c:ser>
        <c:ser>
          <c:idx val="16"/>
          <c:order val="16"/>
          <c:tx>
            <c:strRef>
              <c:f>'IMD by ICB'!$C$22</c:f>
              <c:strCache>
                <c:ptCount val="1"/>
                <c:pt idx="0">
                  <c:v>NHS South West London ICB</c:v>
                </c:pt>
              </c:strCache>
            </c:strRef>
          </c:tx>
          <c:spPr>
            <a:ln w="28575" cap="rnd">
              <a:solidFill>
                <a:schemeClr val="accent5">
                  <a:lumMod val="80000"/>
                  <a:lumOff val="20000"/>
                </a:schemeClr>
              </a:solidFill>
              <a:round/>
            </a:ln>
            <a:effectLst/>
          </c:spPr>
          <c:marker>
            <c:symbol val="none"/>
          </c:marker>
          <c:val>
            <c:numRef>
              <c:f>'IMD by ICB'!$D$22:$M$22</c:f>
              <c:numCache>
                <c:formatCode>General</c:formatCode>
                <c:ptCount val="10"/>
                <c:pt idx="0">
                  <c:v>10190</c:v>
                </c:pt>
                <c:pt idx="1">
                  <c:v>94157</c:v>
                </c:pt>
                <c:pt idx="2">
                  <c:v>145200</c:v>
                </c:pt>
                <c:pt idx="3">
                  <c:v>133082</c:v>
                </c:pt>
                <c:pt idx="4">
                  <c:v>146961</c:v>
                </c:pt>
                <c:pt idx="5">
                  <c:v>172356</c:v>
                </c:pt>
                <c:pt idx="6">
                  <c:v>208614</c:v>
                </c:pt>
                <c:pt idx="7">
                  <c:v>174087</c:v>
                </c:pt>
                <c:pt idx="8">
                  <c:v>245341</c:v>
                </c:pt>
                <c:pt idx="9">
                  <c:v>174822</c:v>
                </c:pt>
              </c:numCache>
            </c:numRef>
          </c:val>
          <c:smooth val="0"/>
          <c:extLst>
            <c:ext xmlns:c16="http://schemas.microsoft.com/office/drawing/2014/chart" uri="{C3380CC4-5D6E-409C-BE32-E72D297353CC}">
              <c16:uniqueId val="{00000010-FF04-4586-A9AD-05CC235841B6}"/>
            </c:ext>
          </c:extLst>
        </c:ser>
        <c:ser>
          <c:idx val="17"/>
          <c:order val="17"/>
          <c:tx>
            <c:strRef>
              <c:f>'IMD by ICB'!$C$23</c:f>
              <c:strCache>
                <c:ptCount val="1"/>
                <c:pt idx="0">
                  <c:v>NHS Kent and Medway ICB</c:v>
                </c:pt>
              </c:strCache>
            </c:strRef>
          </c:tx>
          <c:spPr>
            <a:ln w="28575" cap="rnd">
              <a:solidFill>
                <a:schemeClr val="accent6">
                  <a:lumMod val="80000"/>
                  <a:lumOff val="20000"/>
                </a:schemeClr>
              </a:solidFill>
              <a:round/>
            </a:ln>
            <a:effectLst/>
          </c:spPr>
          <c:marker>
            <c:symbol val="none"/>
          </c:marker>
          <c:val>
            <c:numRef>
              <c:f>'IMD by ICB'!$D$23:$M$23</c:f>
              <c:numCache>
                <c:formatCode>General</c:formatCode>
                <c:ptCount val="10"/>
                <c:pt idx="0">
                  <c:v>119419</c:v>
                </c:pt>
                <c:pt idx="1">
                  <c:v>179241</c:v>
                </c:pt>
                <c:pt idx="2">
                  <c:v>167593</c:v>
                </c:pt>
                <c:pt idx="3">
                  <c:v>198411</c:v>
                </c:pt>
                <c:pt idx="4">
                  <c:v>240299</c:v>
                </c:pt>
                <c:pt idx="5">
                  <c:v>208403</c:v>
                </c:pt>
                <c:pt idx="6">
                  <c:v>235722</c:v>
                </c:pt>
                <c:pt idx="7">
                  <c:v>184864</c:v>
                </c:pt>
                <c:pt idx="8">
                  <c:v>168917</c:v>
                </c:pt>
                <c:pt idx="9">
                  <c:v>157242</c:v>
                </c:pt>
              </c:numCache>
            </c:numRef>
          </c:val>
          <c:smooth val="0"/>
          <c:extLst>
            <c:ext xmlns:c16="http://schemas.microsoft.com/office/drawing/2014/chart" uri="{C3380CC4-5D6E-409C-BE32-E72D297353CC}">
              <c16:uniqueId val="{00000011-FF04-4586-A9AD-05CC235841B6}"/>
            </c:ext>
          </c:extLst>
        </c:ser>
        <c:ser>
          <c:idx val="18"/>
          <c:order val="18"/>
          <c:tx>
            <c:strRef>
              <c:f>'IMD by ICB'!$C$24</c:f>
              <c:strCache>
                <c:ptCount val="1"/>
                <c:pt idx="0">
                  <c:v>NHS Frimley ICB</c:v>
                </c:pt>
              </c:strCache>
            </c:strRef>
          </c:tx>
          <c:spPr>
            <a:ln w="28575" cap="rnd">
              <a:solidFill>
                <a:schemeClr val="accent1">
                  <a:lumMod val="80000"/>
                </a:schemeClr>
              </a:solidFill>
              <a:round/>
            </a:ln>
            <a:effectLst/>
          </c:spPr>
          <c:marker>
            <c:symbol val="none"/>
          </c:marker>
          <c:val>
            <c:numRef>
              <c:f>'IMD by ICB'!$D$24:$M$24</c:f>
              <c:numCache>
                <c:formatCode>General</c:formatCode>
                <c:ptCount val="10"/>
                <c:pt idx="1">
                  <c:v>17213</c:v>
                </c:pt>
                <c:pt idx="2">
                  <c:v>46382</c:v>
                </c:pt>
                <c:pt idx="3">
                  <c:v>70215</c:v>
                </c:pt>
                <c:pt idx="4">
                  <c:v>68452</c:v>
                </c:pt>
                <c:pt idx="5">
                  <c:v>59828</c:v>
                </c:pt>
                <c:pt idx="6">
                  <c:v>70201</c:v>
                </c:pt>
                <c:pt idx="7">
                  <c:v>69213</c:v>
                </c:pt>
                <c:pt idx="8">
                  <c:v>85505</c:v>
                </c:pt>
                <c:pt idx="9">
                  <c:v>257965</c:v>
                </c:pt>
              </c:numCache>
            </c:numRef>
          </c:val>
          <c:smooth val="0"/>
          <c:extLst>
            <c:ext xmlns:c16="http://schemas.microsoft.com/office/drawing/2014/chart" uri="{C3380CC4-5D6E-409C-BE32-E72D297353CC}">
              <c16:uniqueId val="{00000012-FF04-4586-A9AD-05CC235841B6}"/>
            </c:ext>
          </c:extLst>
        </c:ser>
        <c:ser>
          <c:idx val="19"/>
          <c:order val="19"/>
          <c:tx>
            <c:strRef>
              <c:f>'IMD by ICB'!$C$25</c:f>
              <c:strCache>
                <c:ptCount val="1"/>
                <c:pt idx="0">
                  <c:v>NHS Cornwall and The Isles Of Scilly ICB</c:v>
                </c:pt>
              </c:strCache>
            </c:strRef>
          </c:tx>
          <c:spPr>
            <a:ln w="28575" cap="rnd">
              <a:solidFill>
                <a:schemeClr val="accent2">
                  <a:lumMod val="80000"/>
                </a:schemeClr>
              </a:solidFill>
              <a:round/>
            </a:ln>
            <a:effectLst/>
          </c:spPr>
          <c:marker>
            <c:symbol val="none"/>
          </c:marker>
          <c:val>
            <c:numRef>
              <c:f>'IMD by ICB'!$D$25:$M$25</c:f>
              <c:numCache>
                <c:formatCode>General</c:formatCode>
                <c:ptCount val="10"/>
                <c:pt idx="0">
                  <c:v>27472</c:v>
                </c:pt>
                <c:pt idx="1">
                  <c:v>44115</c:v>
                </c:pt>
                <c:pt idx="2">
                  <c:v>67104</c:v>
                </c:pt>
                <c:pt idx="3">
                  <c:v>165831</c:v>
                </c:pt>
                <c:pt idx="4">
                  <c:v>97095</c:v>
                </c:pt>
                <c:pt idx="5">
                  <c:v>77177</c:v>
                </c:pt>
                <c:pt idx="6">
                  <c:v>54367</c:v>
                </c:pt>
                <c:pt idx="7">
                  <c:v>30223</c:v>
                </c:pt>
                <c:pt idx="8">
                  <c:v>8418</c:v>
                </c:pt>
              </c:numCache>
            </c:numRef>
          </c:val>
          <c:smooth val="0"/>
          <c:extLst>
            <c:ext xmlns:c16="http://schemas.microsoft.com/office/drawing/2014/chart" uri="{C3380CC4-5D6E-409C-BE32-E72D297353CC}">
              <c16:uniqueId val="{00000013-FF04-4586-A9AD-05CC235841B6}"/>
            </c:ext>
          </c:extLst>
        </c:ser>
        <c:ser>
          <c:idx val="20"/>
          <c:order val="20"/>
          <c:tx>
            <c:strRef>
              <c:f>'IMD by ICB'!$C$26</c:f>
              <c:strCache>
                <c:ptCount val="1"/>
                <c:pt idx="0">
                  <c:v>NHS Devon ICB</c:v>
                </c:pt>
              </c:strCache>
            </c:strRef>
          </c:tx>
          <c:spPr>
            <a:ln w="28575" cap="rnd">
              <a:solidFill>
                <a:schemeClr val="accent3">
                  <a:lumMod val="80000"/>
                </a:schemeClr>
              </a:solidFill>
              <a:round/>
            </a:ln>
            <a:effectLst/>
          </c:spPr>
          <c:marker>
            <c:symbol val="none"/>
          </c:marker>
          <c:val>
            <c:numRef>
              <c:f>'IMD by ICB'!$D$26:$M$26</c:f>
              <c:numCache>
                <c:formatCode>General</c:formatCode>
                <c:ptCount val="10"/>
                <c:pt idx="0">
                  <c:v>74683</c:v>
                </c:pt>
                <c:pt idx="1">
                  <c:v>74490</c:v>
                </c:pt>
                <c:pt idx="2">
                  <c:v>118712</c:v>
                </c:pt>
                <c:pt idx="3">
                  <c:v>162730</c:v>
                </c:pt>
                <c:pt idx="4">
                  <c:v>167788</c:v>
                </c:pt>
                <c:pt idx="5">
                  <c:v>165402</c:v>
                </c:pt>
                <c:pt idx="6">
                  <c:v>139451</c:v>
                </c:pt>
                <c:pt idx="7">
                  <c:v>119853</c:v>
                </c:pt>
                <c:pt idx="8">
                  <c:v>123504</c:v>
                </c:pt>
                <c:pt idx="9">
                  <c:v>54126</c:v>
                </c:pt>
              </c:numCache>
            </c:numRef>
          </c:val>
          <c:smooth val="0"/>
          <c:extLst>
            <c:ext xmlns:c16="http://schemas.microsoft.com/office/drawing/2014/chart" uri="{C3380CC4-5D6E-409C-BE32-E72D297353CC}">
              <c16:uniqueId val="{00000014-FF04-4586-A9AD-05CC235841B6}"/>
            </c:ext>
          </c:extLst>
        </c:ser>
        <c:ser>
          <c:idx val="21"/>
          <c:order val="21"/>
          <c:tx>
            <c:strRef>
              <c:f>'IMD by ICB'!$C$27</c:f>
              <c:strCache>
                <c:ptCount val="1"/>
                <c:pt idx="0">
                  <c:v>NHS Somerset ICB</c:v>
                </c:pt>
              </c:strCache>
            </c:strRef>
          </c:tx>
          <c:spPr>
            <a:ln w="28575" cap="rnd">
              <a:solidFill>
                <a:schemeClr val="accent4">
                  <a:lumMod val="80000"/>
                </a:schemeClr>
              </a:solidFill>
              <a:round/>
            </a:ln>
            <a:effectLst/>
          </c:spPr>
          <c:marker>
            <c:symbol val="none"/>
          </c:marker>
          <c:val>
            <c:numRef>
              <c:f>'IMD by ICB'!$D$27:$M$27</c:f>
              <c:numCache>
                <c:formatCode>General</c:formatCode>
                <c:ptCount val="10"/>
                <c:pt idx="0">
                  <c:v>14167</c:v>
                </c:pt>
                <c:pt idx="1">
                  <c:v>33577</c:v>
                </c:pt>
                <c:pt idx="2">
                  <c:v>35921</c:v>
                </c:pt>
                <c:pt idx="3">
                  <c:v>81096</c:v>
                </c:pt>
                <c:pt idx="4">
                  <c:v>97675</c:v>
                </c:pt>
                <c:pt idx="5">
                  <c:v>95131</c:v>
                </c:pt>
                <c:pt idx="6">
                  <c:v>83174</c:v>
                </c:pt>
                <c:pt idx="7">
                  <c:v>56726</c:v>
                </c:pt>
                <c:pt idx="8">
                  <c:v>33883</c:v>
                </c:pt>
                <c:pt idx="9">
                  <c:v>30875</c:v>
                </c:pt>
              </c:numCache>
            </c:numRef>
          </c:val>
          <c:smooth val="0"/>
          <c:extLst>
            <c:ext xmlns:c16="http://schemas.microsoft.com/office/drawing/2014/chart" uri="{C3380CC4-5D6E-409C-BE32-E72D297353CC}">
              <c16:uniqueId val="{00000015-FF04-4586-A9AD-05CC235841B6}"/>
            </c:ext>
          </c:extLst>
        </c:ser>
        <c:ser>
          <c:idx val="22"/>
          <c:order val="22"/>
          <c:tx>
            <c:strRef>
              <c:f>'IMD by ICB'!$C$28</c:f>
              <c:strCache>
                <c:ptCount val="1"/>
                <c:pt idx="0">
                  <c:v>NHS Bristol, North Somerset and South Gloucestershire ICB</c:v>
                </c:pt>
              </c:strCache>
            </c:strRef>
          </c:tx>
          <c:spPr>
            <a:ln w="28575" cap="rnd">
              <a:solidFill>
                <a:schemeClr val="accent5">
                  <a:lumMod val="80000"/>
                </a:schemeClr>
              </a:solidFill>
              <a:round/>
            </a:ln>
            <a:effectLst/>
          </c:spPr>
          <c:marker>
            <c:symbol val="none"/>
          </c:marker>
          <c:val>
            <c:numRef>
              <c:f>'IMD by ICB'!$D$28:$M$28</c:f>
              <c:numCache>
                <c:formatCode>General</c:formatCode>
                <c:ptCount val="10"/>
                <c:pt idx="0">
                  <c:v>83278</c:v>
                </c:pt>
                <c:pt idx="1">
                  <c:v>82721</c:v>
                </c:pt>
                <c:pt idx="2">
                  <c:v>76412</c:v>
                </c:pt>
                <c:pt idx="3">
                  <c:v>92199</c:v>
                </c:pt>
                <c:pt idx="4">
                  <c:v>80666</c:v>
                </c:pt>
                <c:pt idx="5">
                  <c:v>85185</c:v>
                </c:pt>
                <c:pt idx="6">
                  <c:v>121820</c:v>
                </c:pt>
                <c:pt idx="7">
                  <c:v>97524</c:v>
                </c:pt>
                <c:pt idx="8">
                  <c:v>92489</c:v>
                </c:pt>
                <c:pt idx="9">
                  <c:v>151228</c:v>
                </c:pt>
              </c:numCache>
            </c:numRef>
          </c:val>
          <c:smooth val="0"/>
          <c:extLst>
            <c:ext xmlns:c16="http://schemas.microsoft.com/office/drawing/2014/chart" uri="{C3380CC4-5D6E-409C-BE32-E72D297353CC}">
              <c16:uniqueId val="{00000016-FF04-4586-A9AD-05CC235841B6}"/>
            </c:ext>
          </c:extLst>
        </c:ser>
        <c:ser>
          <c:idx val="23"/>
          <c:order val="23"/>
          <c:tx>
            <c:strRef>
              <c:f>'IMD by ICB'!$C$29</c:f>
              <c:strCache>
                <c:ptCount val="1"/>
                <c:pt idx="0">
                  <c:v>NHS Bath and North East Somerset, Swindon and Wiltshire ICB</c:v>
                </c:pt>
              </c:strCache>
            </c:strRef>
          </c:tx>
          <c:spPr>
            <a:ln w="28575" cap="rnd">
              <a:solidFill>
                <a:schemeClr val="accent6">
                  <a:lumMod val="80000"/>
                </a:schemeClr>
              </a:solidFill>
              <a:round/>
            </a:ln>
            <a:effectLst/>
          </c:spPr>
          <c:marker>
            <c:symbol val="none"/>
          </c:marker>
          <c:val>
            <c:numRef>
              <c:f>'IMD by ICB'!$D$29:$M$29</c:f>
              <c:numCache>
                <c:formatCode>General</c:formatCode>
                <c:ptCount val="10"/>
                <c:pt idx="0">
                  <c:v>24280</c:v>
                </c:pt>
                <c:pt idx="1">
                  <c:v>31956</c:v>
                </c:pt>
                <c:pt idx="2">
                  <c:v>40196</c:v>
                </c:pt>
                <c:pt idx="3">
                  <c:v>56353</c:v>
                </c:pt>
                <c:pt idx="4">
                  <c:v>87768</c:v>
                </c:pt>
                <c:pt idx="5">
                  <c:v>116335</c:v>
                </c:pt>
                <c:pt idx="6">
                  <c:v>113257</c:v>
                </c:pt>
                <c:pt idx="7">
                  <c:v>158695</c:v>
                </c:pt>
                <c:pt idx="8">
                  <c:v>156912</c:v>
                </c:pt>
                <c:pt idx="9">
                  <c:v>136165</c:v>
                </c:pt>
              </c:numCache>
            </c:numRef>
          </c:val>
          <c:smooth val="0"/>
          <c:extLst>
            <c:ext xmlns:c16="http://schemas.microsoft.com/office/drawing/2014/chart" uri="{C3380CC4-5D6E-409C-BE32-E72D297353CC}">
              <c16:uniqueId val="{00000017-FF04-4586-A9AD-05CC235841B6}"/>
            </c:ext>
          </c:extLst>
        </c:ser>
        <c:ser>
          <c:idx val="24"/>
          <c:order val="24"/>
          <c:tx>
            <c:strRef>
              <c:f>'IMD by ICB'!$C$30</c:f>
              <c:strCache>
                <c:ptCount val="1"/>
                <c:pt idx="0">
                  <c:v>NHS Dorset ICB</c:v>
                </c:pt>
              </c:strCache>
            </c:strRef>
          </c:tx>
          <c:spPr>
            <a:ln w="28575" cap="rnd">
              <a:solidFill>
                <a:schemeClr val="accent1">
                  <a:lumMod val="60000"/>
                  <a:lumOff val="40000"/>
                </a:schemeClr>
              </a:solidFill>
              <a:round/>
            </a:ln>
            <a:effectLst/>
          </c:spPr>
          <c:marker>
            <c:symbol val="none"/>
          </c:marker>
          <c:val>
            <c:numRef>
              <c:f>'IMD by ICB'!$D$30:$M$30</c:f>
              <c:numCache>
                <c:formatCode>General</c:formatCode>
                <c:ptCount val="10"/>
                <c:pt idx="0">
                  <c:v>26068</c:v>
                </c:pt>
                <c:pt idx="1">
                  <c:v>38549</c:v>
                </c:pt>
                <c:pt idx="2">
                  <c:v>42109</c:v>
                </c:pt>
                <c:pt idx="3">
                  <c:v>93326</c:v>
                </c:pt>
                <c:pt idx="4">
                  <c:v>98386</c:v>
                </c:pt>
                <c:pt idx="5">
                  <c:v>115015</c:v>
                </c:pt>
                <c:pt idx="6">
                  <c:v>116791</c:v>
                </c:pt>
                <c:pt idx="7">
                  <c:v>79807</c:v>
                </c:pt>
                <c:pt idx="8">
                  <c:v>84127</c:v>
                </c:pt>
                <c:pt idx="9">
                  <c:v>79661</c:v>
                </c:pt>
              </c:numCache>
            </c:numRef>
          </c:val>
          <c:smooth val="0"/>
          <c:extLst>
            <c:ext xmlns:c16="http://schemas.microsoft.com/office/drawing/2014/chart" uri="{C3380CC4-5D6E-409C-BE32-E72D297353CC}">
              <c16:uniqueId val="{00000018-FF04-4586-A9AD-05CC235841B6}"/>
            </c:ext>
          </c:extLst>
        </c:ser>
        <c:ser>
          <c:idx val="25"/>
          <c:order val="25"/>
          <c:tx>
            <c:strRef>
              <c:f>'IMD by ICB'!$C$31</c:f>
              <c:strCache>
                <c:ptCount val="1"/>
                <c:pt idx="0">
                  <c:v>NHS Hampshire and Isle Of Wight ICB</c:v>
                </c:pt>
              </c:strCache>
            </c:strRef>
          </c:tx>
          <c:spPr>
            <a:ln w="28575" cap="rnd">
              <a:solidFill>
                <a:schemeClr val="accent2">
                  <a:lumMod val="60000"/>
                  <a:lumOff val="40000"/>
                </a:schemeClr>
              </a:solidFill>
              <a:round/>
            </a:ln>
            <a:effectLst/>
          </c:spPr>
          <c:marker>
            <c:symbol val="none"/>
          </c:marker>
          <c:val>
            <c:numRef>
              <c:f>'IMD by ICB'!$D$31:$M$31</c:f>
              <c:numCache>
                <c:formatCode>General</c:formatCode>
                <c:ptCount val="10"/>
                <c:pt idx="0">
                  <c:v>74766</c:v>
                </c:pt>
                <c:pt idx="1">
                  <c:v>128753</c:v>
                </c:pt>
                <c:pt idx="2">
                  <c:v>148595</c:v>
                </c:pt>
                <c:pt idx="3">
                  <c:v>197000</c:v>
                </c:pt>
                <c:pt idx="4">
                  <c:v>176647</c:v>
                </c:pt>
                <c:pt idx="5">
                  <c:v>176110</c:v>
                </c:pt>
                <c:pt idx="6">
                  <c:v>181963</c:v>
                </c:pt>
                <c:pt idx="7">
                  <c:v>207820</c:v>
                </c:pt>
                <c:pt idx="8">
                  <c:v>238476</c:v>
                </c:pt>
                <c:pt idx="9">
                  <c:v>294024</c:v>
                </c:pt>
              </c:numCache>
            </c:numRef>
          </c:val>
          <c:smooth val="0"/>
          <c:extLst>
            <c:ext xmlns:c16="http://schemas.microsoft.com/office/drawing/2014/chart" uri="{C3380CC4-5D6E-409C-BE32-E72D297353CC}">
              <c16:uniqueId val="{00000019-FF04-4586-A9AD-05CC235841B6}"/>
            </c:ext>
          </c:extLst>
        </c:ser>
        <c:ser>
          <c:idx val="26"/>
          <c:order val="26"/>
          <c:tx>
            <c:strRef>
              <c:f>'IMD by ICB'!$C$32</c:f>
              <c:strCache>
                <c:ptCount val="1"/>
                <c:pt idx="0">
                  <c:v>NHS Gloucestershire ICB</c:v>
                </c:pt>
              </c:strCache>
            </c:strRef>
          </c:tx>
          <c:spPr>
            <a:ln w="28575" cap="rnd">
              <a:solidFill>
                <a:schemeClr val="accent3">
                  <a:lumMod val="60000"/>
                  <a:lumOff val="40000"/>
                </a:schemeClr>
              </a:solidFill>
              <a:round/>
            </a:ln>
            <a:effectLst/>
          </c:spPr>
          <c:marker>
            <c:symbol val="none"/>
          </c:marker>
          <c:val>
            <c:numRef>
              <c:f>'IMD by ICB'!$D$32:$M$32</c:f>
              <c:numCache>
                <c:formatCode>General</c:formatCode>
                <c:ptCount val="10"/>
                <c:pt idx="0">
                  <c:v>19593</c:v>
                </c:pt>
                <c:pt idx="1">
                  <c:v>29023</c:v>
                </c:pt>
                <c:pt idx="2">
                  <c:v>28116</c:v>
                </c:pt>
                <c:pt idx="3">
                  <c:v>39604</c:v>
                </c:pt>
                <c:pt idx="4">
                  <c:v>54083</c:v>
                </c:pt>
                <c:pt idx="5">
                  <c:v>97017</c:v>
                </c:pt>
                <c:pt idx="6">
                  <c:v>86115</c:v>
                </c:pt>
                <c:pt idx="7">
                  <c:v>84532</c:v>
                </c:pt>
                <c:pt idx="8">
                  <c:v>104480</c:v>
                </c:pt>
                <c:pt idx="9">
                  <c:v>94507</c:v>
                </c:pt>
              </c:numCache>
            </c:numRef>
          </c:val>
          <c:smooth val="0"/>
          <c:extLst>
            <c:ext xmlns:c16="http://schemas.microsoft.com/office/drawing/2014/chart" uri="{C3380CC4-5D6E-409C-BE32-E72D297353CC}">
              <c16:uniqueId val="{0000001A-FF04-4586-A9AD-05CC235841B6}"/>
            </c:ext>
          </c:extLst>
        </c:ser>
        <c:ser>
          <c:idx val="27"/>
          <c:order val="27"/>
          <c:tx>
            <c:strRef>
              <c:f>'IMD by ICB'!$C$33</c:f>
              <c:strCache>
                <c:ptCount val="1"/>
                <c:pt idx="0">
                  <c:v>NHS Buckinghamshire, Oxfordshire and Berkshire West ICB</c:v>
                </c:pt>
              </c:strCache>
            </c:strRef>
          </c:tx>
          <c:spPr>
            <a:ln w="28575" cap="rnd">
              <a:solidFill>
                <a:schemeClr val="accent4">
                  <a:lumMod val="60000"/>
                  <a:lumOff val="40000"/>
                </a:schemeClr>
              </a:solidFill>
              <a:round/>
            </a:ln>
            <a:effectLst/>
          </c:spPr>
          <c:marker>
            <c:symbol val="none"/>
          </c:marker>
          <c:val>
            <c:numRef>
              <c:f>'IMD by ICB'!$D$33:$M$33</c:f>
              <c:numCache>
                <c:formatCode>General</c:formatCode>
                <c:ptCount val="10"/>
                <c:pt idx="0">
                  <c:v>8244</c:v>
                </c:pt>
                <c:pt idx="1">
                  <c:v>36757</c:v>
                </c:pt>
                <c:pt idx="2">
                  <c:v>64753</c:v>
                </c:pt>
                <c:pt idx="3">
                  <c:v>90583</c:v>
                </c:pt>
                <c:pt idx="4">
                  <c:v>96038</c:v>
                </c:pt>
                <c:pt idx="5">
                  <c:v>157011</c:v>
                </c:pt>
                <c:pt idx="6">
                  <c:v>202913</c:v>
                </c:pt>
                <c:pt idx="7">
                  <c:v>243188</c:v>
                </c:pt>
                <c:pt idx="8">
                  <c:v>296019</c:v>
                </c:pt>
                <c:pt idx="9">
                  <c:v>518640</c:v>
                </c:pt>
              </c:numCache>
            </c:numRef>
          </c:val>
          <c:smooth val="0"/>
          <c:extLst>
            <c:ext xmlns:c16="http://schemas.microsoft.com/office/drawing/2014/chart" uri="{C3380CC4-5D6E-409C-BE32-E72D297353CC}">
              <c16:uniqueId val="{0000001B-FF04-4586-A9AD-05CC235841B6}"/>
            </c:ext>
          </c:extLst>
        </c:ser>
        <c:ser>
          <c:idx val="28"/>
          <c:order val="28"/>
          <c:tx>
            <c:strRef>
              <c:f>'IMD by ICB'!$C$34</c:f>
              <c:strCache>
                <c:ptCount val="1"/>
                <c:pt idx="0">
                  <c:v>NHS Lancashire and South Cumbria ICB</c:v>
                </c:pt>
              </c:strCache>
            </c:strRef>
          </c:tx>
          <c:spPr>
            <a:ln w="28575" cap="rnd">
              <a:solidFill>
                <a:schemeClr val="accent5">
                  <a:lumMod val="60000"/>
                  <a:lumOff val="40000"/>
                </a:schemeClr>
              </a:solidFill>
              <a:round/>
            </a:ln>
            <a:effectLst/>
          </c:spPr>
          <c:marker>
            <c:symbol val="none"/>
          </c:marker>
          <c:val>
            <c:numRef>
              <c:f>'IMD by ICB'!$D$34:$M$34</c:f>
              <c:numCache>
                <c:formatCode>General</c:formatCode>
                <c:ptCount val="10"/>
                <c:pt idx="0">
                  <c:v>310153</c:v>
                </c:pt>
                <c:pt idx="1">
                  <c:v>183228</c:v>
                </c:pt>
                <c:pt idx="2">
                  <c:v>165065</c:v>
                </c:pt>
                <c:pt idx="3">
                  <c:v>159110</c:v>
                </c:pt>
                <c:pt idx="4">
                  <c:v>129887</c:v>
                </c:pt>
                <c:pt idx="5">
                  <c:v>138725</c:v>
                </c:pt>
                <c:pt idx="6">
                  <c:v>174130</c:v>
                </c:pt>
                <c:pt idx="7">
                  <c:v>184162</c:v>
                </c:pt>
                <c:pt idx="8">
                  <c:v>150669</c:v>
                </c:pt>
                <c:pt idx="9">
                  <c:v>100470</c:v>
                </c:pt>
              </c:numCache>
            </c:numRef>
          </c:val>
          <c:smooth val="0"/>
          <c:extLst>
            <c:ext xmlns:c16="http://schemas.microsoft.com/office/drawing/2014/chart" uri="{C3380CC4-5D6E-409C-BE32-E72D297353CC}">
              <c16:uniqueId val="{0000001C-FF04-4586-A9AD-05CC235841B6}"/>
            </c:ext>
          </c:extLst>
        </c:ser>
        <c:ser>
          <c:idx val="29"/>
          <c:order val="29"/>
          <c:tx>
            <c:strRef>
              <c:f>'IMD by ICB'!$C$35</c:f>
              <c:strCache>
                <c:ptCount val="1"/>
                <c:pt idx="0">
                  <c:v>NHS North East and North Cumbria ICB</c:v>
                </c:pt>
              </c:strCache>
            </c:strRef>
          </c:tx>
          <c:spPr>
            <a:ln w="28575" cap="rnd">
              <a:solidFill>
                <a:schemeClr val="accent6">
                  <a:lumMod val="60000"/>
                  <a:lumOff val="40000"/>
                </a:schemeClr>
              </a:solidFill>
              <a:round/>
            </a:ln>
            <a:effectLst/>
          </c:spPr>
          <c:marker>
            <c:symbol val="none"/>
          </c:marker>
          <c:val>
            <c:numRef>
              <c:f>'IMD by ICB'!$D$35:$M$35</c:f>
              <c:numCache>
                <c:formatCode>General</c:formatCode>
                <c:ptCount val="10"/>
                <c:pt idx="0">
                  <c:v>544407</c:v>
                </c:pt>
                <c:pt idx="1">
                  <c:v>411601</c:v>
                </c:pt>
                <c:pt idx="2">
                  <c:v>371026</c:v>
                </c:pt>
                <c:pt idx="3">
                  <c:v>321927</c:v>
                </c:pt>
                <c:pt idx="4">
                  <c:v>268379</c:v>
                </c:pt>
                <c:pt idx="5">
                  <c:v>210846</c:v>
                </c:pt>
                <c:pt idx="6">
                  <c:v>233167</c:v>
                </c:pt>
                <c:pt idx="7">
                  <c:v>213519</c:v>
                </c:pt>
                <c:pt idx="8">
                  <c:v>238004</c:v>
                </c:pt>
                <c:pt idx="9">
                  <c:v>176436</c:v>
                </c:pt>
              </c:numCache>
            </c:numRef>
          </c:val>
          <c:smooth val="0"/>
          <c:extLst>
            <c:ext xmlns:c16="http://schemas.microsoft.com/office/drawing/2014/chart" uri="{C3380CC4-5D6E-409C-BE32-E72D297353CC}">
              <c16:uniqueId val="{0000001D-FF04-4586-A9AD-05CC235841B6}"/>
            </c:ext>
          </c:extLst>
        </c:ser>
        <c:ser>
          <c:idx val="30"/>
          <c:order val="30"/>
          <c:tx>
            <c:strRef>
              <c:f>'IMD by ICB'!$C$36</c:f>
              <c:strCache>
                <c:ptCount val="1"/>
                <c:pt idx="0">
                  <c:v>NHS Humber and North Yorkshire ICB</c:v>
                </c:pt>
              </c:strCache>
            </c:strRef>
          </c:tx>
          <c:spPr>
            <a:ln w="28575" cap="rnd">
              <a:solidFill>
                <a:schemeClr val="accent1">
                  <a:lumMod val="50000"/>
                </a:schemeClr>
              </a:solidFill>
              <a:round/>
            </a:ln>
            <a:effectLst/>
          </c:spPr>
          <c:marker>
            <c:symbol val="none"/>
          </c:marker>
          <c:val>
            <c:numRef>
              <c:f>'IMD by ICB'!$D$36:$M$36</c:f>
              <c:numCache>
                <c:formatCode>General</c:formatCode>
                <c:ptCount val="10"/>
                <c:pt idx="0">
                  <c:v>223709</c:v>
                </c:pt>
                <c:pt idx="1">
                  <c:v>85702</c:v>
                </c:pt>
                <c:pt idx="2">
                  <c:v>118015</c:v>
                </c:pt>
                <c:pt idx="3">
                  <c:v>125342</c:v>
                </c:pt>
                <c:pt idx="4">
                  <c:v>141597</c:v>
                </c:pt>
                <c:pt idx="5">
                  <c:v>177336</c:v>
                </c:pt>
                <c:pt idx="6">
                  <c:v>213407</c:v>
                </c:pt>
                <c:pt idx="7">
                  <c:v>194994</c:v>
                </c:pt>
                <c:pt idx="8">
                  <c:v>196742</c:v>
                </c:pt>
                <c:pt idx="9">
                  <c:v>227492</c:v>
                </c:pt>
              </c:numCache>
            </c:numRef>
          </c:val>
          <c:smooth val="0"/>
          <c:extLst>
            <c:ext xmlns:c16="http://schemas.microsoft.com/office/drawing/2014/chart" uri="{C3380CC4-5D6E-409C-BE32-E72D297353CC}">
              <c16:uniqueId val="{0000001E-FF04-4586-A9AD-05CC235841B6}"/>
            </c:ext>
          </c:extLst>
        </c:ser>
        <c:ser>
          <c:idx val="31"/>
          <c:order val="31"/>
          <c:tx>
            <c:strRef>
              <c:f>'IMD by ICB'!$C$37</c:f>
              <c:strCache>
                <c:ptCount val="1"/>
                <c:pt idx="0">
                  <c:v>NHS Surrey Heartlands ICB</c:v>
                </c:pt>
              </c:strCache>
            </c:strRef>
          </c:tx>
          <c:spPr>
            <a:ln w="28575" cap="rnd">
              <a:solidFill>
                <a:schemeClr val="accent2">
                  <a:lumMod val="50000"/>
                </a:schemeClr>
              </a:solidFill>
              <a:round/>
            </a:ln>
            <a:effectLst/>
          </c:spPr>
          <c:marker>
            <c:symbol val="none"/>
          </c:marker>
          <c:val>
            <c:numRef>
              <c:f>'IMD by ICB'!$D$37:$M$37</c:f>
              <c:numCache>
                <c:formatCode>General</c:formatCode>
                <c:ptCount val="10"/>
                <c:pt idx="1">
                  <c:v>6130</c:v>
                </c:pt>
                <c:pt idx="2">
                  <c:v>19247</c:v>
                </c:pt>
                <c:pt idx="3">
                  <c:v>65506</c:v>
                </c:pt>
                <c:pt idx="4">
                  <c:v>68550</c:v>
                </c:pt>
                <c:pt idx="5">
                  <c:v>84293</c:v>
                </c:pt>
                <c:pt idx="6">
                  <c:v>116101</c:v>
                </c:pt>
                <c:pt idx="7">
                  <c:v>155246</c:v>
                </c:pt>
                <c:pt idx="8">
                  <c:v>206431</c:v>
                </c:pt>
                <c:pt idx="9">
                  <c:v>327666</c:v>
                </c:pt>
              </c:numCache>
            </c:numRef>
          </c:val>
          <c:smooth val="0"/>
          <c:extLst>
            <c:ext xmlns:c16="http://schemas.microsoft.com/office/drawing/2014/chart" uri="{C3380CC4-5D6E-409C-BE32-E72D297353CC}">
              <c16:uniqueId val="{0000001F-FF04-4586-A9AD-05CC235841B6}"/>
            </c:ext>
          </c:extLst>
        </c:ser>
        <c:ser>
          <c:idx val="32"/>
          <c:order val="32"/>
          <c:tx>
            <c:strRef>
              <c:f>'IMD by ICB'!$C$38</c:f>
              <c:strCache>
                <c:ptCount val="1"/>
                <c:pt idx="0">
                  <c:v>NHS Sussex ICB</c:v>
                </c:pt>
              </c:strCache>
            </c:strRef>
          </c:tx>
          <c:spPr>
            <a:ln w="28575" cap="rnd">
              <a:solidFill>
                <a:schemeClr val="accent3">
                  <a:lumMod val="50000"/>
                </a:schemeClr>
              </a:solidFill>
              <a:round/>
            </a:ln>
            <a:effectLst/>
          </c:spPr>
          <c:marker>
            <c:symbol val="none"/>
          </c:marker>
          <c:val>
            <c:numRef>
              <c:f>'IMD by ICB'!$D$38:$M$38</c:f>
              <c:numCache>
                <c:formatCode>General</c:formatCode>
                <c:ptCount val="10"/>
                <c:pt idx="0">
                  <c:v>70832</c:v>
                </c:pt>
                <c:pt idx="1">
                  <c:v>91683</c:v>
                </c:pt>
                <c:pt idx="2">
                  <c:v>132145</c:v>
                </c:pt>
                <c:pt idx="3">
                  <c:v>147211</c:v>
                </c:pt>
                <c:pt idx="4">
                  <c:v>190771</c:v>
                </c:pt>
                <c:pt idx="5">
                  <c:v>261785</c:v>
                </c:pt>
                <c:pt idx="6">
                  <c:v>201638</c:v>
                </c:pt>
                <c:pt idx="7">
                  <c:v>211459</c:v>
                </c:pt>
                <c:pt idx="8">
                  <c:v>197053</c:v>
                </c:pt>
                <c:pt idx="9">
                  <c:v>200703</c:v>
                </c:pt>
              </c:numCache>
            </c:numRef>
          </c:val>
          <c:smooth val="0"/>
          <c:extLst>
            <c:ext xmlns:c16="http://schemas.microsoft.com/office/drawing/2014/chart" uri="{C3380CC4-5D6E-409C-BE32-E72D297353CC}">
              <c16:uniqueId val="{00000020-FF04-4586-A9AD-05CC235841B6}"/>
            </c:ext>
          </c:extLst>
        </c:ser>
        <c:ser>
          <c:idx val="33"/>
          <c:order val="33"/>
          <c:tx>
            <c:strRef>
              <c:f>'IMD by ICB'!$C$39</c:f>
              <c:strCache>
                <c:ptCount val="1"/>
                <c:pt idx="0">
                  <c:v>NHS West Yorkshire ICB</c:v>
                </c:pt>
              </c:strCache>
            </c:strRef>
          </c:tx>
          <c:spPr>
            <a:ln w="28575" cap="rnd">
              <a:solidFill>
                <a:schemeClr val="accent4">
                  <a:lumMod val="50000"/>
                </a:schemeClr>
              </a:solidFill>
              <a:round/>
            </a:ln>
            <a:effectLst/>
          </c:spPr>
          <c:marker>
            <c:symbol val="none"/>
          </c:marker>
          <c:val>
            <c:numRef>
              <c:f>'IMD by ICB'!$D$39:$M$39</c:f>
              <c:numCache>
                <c:formatCode>General</c:formatCode>
                <c:ptCount val="10"/>
                <c:pt idx="0">
                  <c:v>527581</c:v>
                </c:pt>
                <c:pt idx="1">
                  <c:v>333716</c:v>
                </c:pt>
                <c:pt idx="2">
                  <c:v>269728</c:v>
                </c:pt>
                <c:pt idx="3">
                  <c:v>176423</c:v>
                </c:pt>
                <c:pt idx="4">
                  <c:v>212671</c:v>
                </c:pt>
                <c:pt idx="5">
                  <c:v>192319</c:v>
                </c:pt>
                <c:pt idx="6">
                  <c:v>210648</c:v>
                </c:pt>
                <c:pt idx="7">
                  <c:v>199144</c:v>
                </c:pt>
                <c:pt idx="8">
                  <c:v>146471</c:v>
                </c:pt>
                <c:pt idx="9">
                  <c:v>114893</c:v>
                </c:pt>
              </c:numCache>
            </c:numRef>
          </c:val>
          <c:smooth val="0"/>
          <c:extLst>
            <c:ext xmlns:c16="http://schemas.microsoft.com/office/drawing/2014/chart" uri="{C3380CC4-5D6E-409C-BE32-E72D297353CC}">
              <c16:uniqueId val="{00000021-FF04-4586-A9AD-05CC235841B6}"/>
            </c:ext>
          </c:extLst>
        </c:ser>
        <c:ser>
          <c:idx val="34"/>
          <c:order val="34"/>
          <c:tx>
            <c:strRef>
              <c:f>'IMD by ICB'!$C$40</c:f>
              <c:strCache>
                <c:ptCount val="1"/>
                <c:pt idx="0">
                  <c:v>NHS Birmingham and Solihull ICB</c:v>
                </c:pt>
              </c:strCache>
            </c:strRef>
          </c:tx>
          <c:spPr>
            <a:ln w="28575" cap="rnd">
              <a:solidFill>
                <a:schemeClr val="accent5">
                  <a:lumMod val="50000"/>
                </a:schemeClr>
              </a:solidFill>
              <a:round/>
            </a:ln>
            <a:effectLst/>
          </c:spPr>
          <c:marker>
            <c:symbol val="none"/>
          </c:marker>
          <c:val>
            <c:numRef>
              <c:f>'IMD by ICB'!$D$40:$M$40</c:f>
              <c:numCache>
                <c:formatCode>General</c:formatCode>
                <c:ptCount val="10"/>
                <c:pt idx="0">
                  <c:v>513362</c:v>
                </c:pt>
                <c:pt idx="1">
                  <c:v>186056</c:v>
                </c:pt>
                <c:pt idx="2">
                  <c:v>133366</c:v>
                </c:pt>
                <c:pt idx="3">
                  <c:v>124796</c:v>
                </c:pt>
                <c:pt idx="4">
                  <c:v>112101</c:v>
                </c:pt>
                <c:pt idx="5">
                  <c:v>72866</c:v>
                </c:pt>
                <c:pt idx="6">
                  <c:v>54108</c:v>
                </c:pt>
                <c:pt idx="7">
                  <c:v>43662</c:v>
                </c:pt>
                <c:pt idx="8">
                  <c:v>44963</c:v>
                </c:pt>
                <c:pt idx="9">
                  <c:v>72910</c:v>
                </c:pt>
              </c:numCache>
            </c:numRef>
          </c:val>
          <c:smooth val="0"/>
          <c:extLst>
            <c:ext xmlns:c16="http://schemas.microsoft.com/office/drawing/2014/chart" uri="{C3380CC4-5D6E-409C-BE32-E72D297353CC}">
              <c16:uniqueId val="{00000022-FF04-4586-A9AD-05CC235841B6}"/>
            </c:ext>
          </c:extLst>
        </c:ser>
        <c:ser>
          <c:idx val="35"/>
          <c:order val="35"/>
          <c:tx>
            <c:strRef>
              <c:f>'IMD by ICB'!$C$41</c:f>
              <c:strCache>
                <c:ptCount val="1"/>
                <c:pt idx="0">
                  <c:v>NHS Cambridgeshire and Peterborough ICB</c:v>
                </c:pt>
              </c:strCache>
            </c:strRef>
          </c:tx>
          <c:spPr>
            <a:ln w="28575" cap="rnd">
              <a:solidFill>
                <a:schemeClr val="accent6">
                  <a:lumMod val="50000"/>
                </a:schemeClr>
              </a:solidFill>
              <a:round/>
            </a:ln>
            <a:effectLst/>
          </c:spPr>
          <c:marker>
            <c:symbol val="none"/>
          </c:marker>
          <c:val>
            <c:numRef>
              <c:f>'IMD by ICB'!$D$41:$M$41</c:f>
              <c:numCache>
                <c:formatCode>General</c:formatCode>
                <c:ptCount val="10"/>
                <c:pt idx="0">
                  <c:v>34651</c:v>
                </c:pt>
                <c:pt idx="1">
                  <c:v>77176</c:v>
                </c:pt>
                <c:pt idx="2">
                  <c:v>48320</c:v>
                </c:pt>
                <c:pt idx="3">
                  <c:v>56729</c:v>
                </c:pt>
                <c:pt idx="4">
                  <c:v>95773</c:v>
                </c:pt>
                <c:pt idx="5">
                  <c:v>107899</c:v>
                </c:pt>
                <c:pt idx="6">
                  <c:v>98604</c:v>
                </c:pt>
                <c:pt idx="7">
                  <c:v>113111</c:v>
                </c:pt>
                <c:pt idx="8">
                  <c:v>126891</c:v>
                </c:pt>
                <c:pt idx="9">
                  <c:v>116414</c:v>
                </c:pt>
              </c:numCache>
            </c:numRef>
          </c:val>
          <c:smooth val="0"/>
          <c:extLst>
            <c:ext xmlns:c16="http://schemas.microsoft.com/office/drawing/2014/chart" uri="{C3380CC4-5D6E-409C-BE32-E72D297353CC}">
              <c16:uniqueId val="{00000023-FF04-4586-A9AD-05CC235841B6}"/>
            </c:ext>
          </c:extLst>
        </c:ser>
        <c:ser>
          <c:idx val="36"/>
          <c:order val="36"/>
          <c:tx>
            <c:strRef>
              <c:f>'IMD by ICB'!$C$42</c:f>
              <c:strCache>
                <c:ptCount val="1"/>
                <c:pt idx="0">
                  <c:v>NHS Greater Manchester ICB</c:v>
                </c:pt>
              </c:strCache>
            </c:strRef>
          </c:tx>
          <c:spPr>
            <a:ln w="28575" cap="rnd">
              <a:solidFill>
                <a:schemeClr val="accent1">
                  <a:lumMod val="70000"/>
                  <a:lumOff val="30000"/>
                </a:schemeClr>
              </a:solidFill>
              <a:round/>
            </a:ln>
            <a:effectLst/>
          </c:spPr>
          <c:marker>
            <c:symbol val="none"/>
          </c:marker>
          <c:val>
            <c:numRef>
              <c:f>'IMD by ICB'!$D$42:$M$42</c:f>
              <c:numCache>
                <c:formatCode>General</c:formatCode>
                <c:ptCount val="10"/>
                <c:pt idx="0">
                  <c:v>708063</c:v>
                </c:pt>
                <c:pt idx="1">
                  <c:v>431077</c:v>
                </c:pt>
                <c:pt idx="2">
                  <c:v>342877</c:v>
                </c:pt>
                <c:pt idx="3">
                  <c:v>264185</c:v>
                </c:pt>
                <c:pt idx="4">
                  <c:v>204982</c:v>
                </c:pt>
                <c:pt idx="5">
                  <c:v>177234</c:v>
                </c:pt>
                <c:pt idx="6">
                  <c:v>183405</c:v>
                </c:pt>
                <c:pt idx="7">
                  <c:v>202783</c:v>
                </c:pt>
                <c:pt idx="8">
                  <c:v>179676</c:v>
                </c:pt>
                <c:pt idx="9">
                  <c:v>141404</c:v>
                </c:pt>
              </c:numCache>
            </c:numRef>
          </c:val>
          <c:smooth val="0"/>
          <c:extLst>
            <c:ext xmlns:c16="http://schemas.microsoft.com/office/drawing/2014/chart" uri="{C3380CC4-5D6E-409C-BE32-E72D297353CC}">
              <c16:uniqueId val="{00000024-FF04-4586-A9AD-05CC235841B6}"/>
            </c:ext>
          </c:extLst>
        </c:ser>
        <c:ser>
          <c:idx val="37"/>
          <c:order val="37"/>
          <c:tx>
            <c:strRef>
              <c:f>'IMD by ICB'!$C$43</c:f>
              <c:strCache>
                <c:ptCount val="1"/>
                <c:pt idx="0">
                  <c:v>NHS Derby and Derbyshire ICB</c:v>
                </c:pt>
              </c:strCache>
            </c:strRef>
          </c:tx>
          <c:spPr>
            <a:ln w="28575" cap="rnd">
              <a:solidFill>
                <a:schemeClr val="accent2">
                  <a:lumMod val="70000"/>
                  <a:lumOff val="30000"/>
                </a:schemeClr>
              </a:solidFill>
              <a:round/>
            </a:ln>
            <a:effectLst/>
          </c:spPr>
          <c:marker>
            <c:symbol val="none"/>
          </c:marker>
          <c:val>
            <c:numRef>
              <c:f>'IMD by ICB'!$D$43:$M$43</c:f>
              <c:numCache>
                <c:formatCode>General</c:formatCode>
                <c:ptCount val="10"/>
                <c:pt idx="0">
                  <c:v>84236</c:v>
                </c:pt>
                <c:pt idx="1">
                  <c:v>113010</c:v>
                </c:pt>
                <c:pt idx="2">
                  <c:v>104292</c:v>
                </c:pt>
                <c:pt idx="3">
                  <c:v>90271</c:v>
                </c:pt>
                <c:pt idx="4">
                  <c:v>128091</c:v>
                </c:pt>
                <c:pt idx="5">
                  <c:v>98401</c:v>
                </c:pt>
                <c:pt idx="6">
                  <c:v>92304</c:v>
                </c:pt>
                <c:pt idx="7">
                  <c:v>114210</c:v>
                </c:pt>
                <c:pt idx="8">
                  <c:v>122306</c:v>
                </c:pt>
                <c:pt idx="9">
                  <c:v>112875</c:v>
                </c:pt>
              </c:numCache>
            </c:numRef>
          </c:val>
          <c:smooth val="0"/>
          <c:extLst>
            <c:ext xmlns:c16="http://schemas.microsoft.com/office/drawing/2014/chart" uri="{C3380CC4-5D6E-409C-BE32-E72D297353CC}">
              <c16:uniqueId val="{00000025-FF04-4586-A9AD-05CC235841B6}"/>
            </c:ext>
          </c:extLst>
        </c:ser>
        <c:ser>
          <c:idx val="38"/>
          <c:order val="38"/>
          <c:tx>
            <c:strRef>
              <c:f>'IMD by ICB'!$C$44</c:f>
              <c:strCache>
                <c:ptCount val="1"/>
                <c:pt idx="0">
                  <c:v>NHS Northamptonshire ICB</c:v>
                </c:pt>
              </c:strCache>
            </c:strRef>
          </c:tx>
          <c:spPr>
            <a:ln w="28575" cap="rnd">
              <a:solidFill>
                <a:schemeClr val="accent3">
                  <a:lumMod val="70000"/>
                  <a:lumOff val="30000"/>
                </a:schemeClr>
              </a:solidFill>
              <a:round/>
            </a:ln>
            <a:effectLst/>
          </c:spPr>
          <c:marker>
            <c:symbol val="none"/>
          </c:marker>
          <c:val>
            <c:numRef>
              <c:f>'IMD by ICB'!$D$44:$M$44</c:f>
              <c:numCache>
                <c:formatCode>General</c:formatCode>
                <c:ptCount val="10"/>
                <c:pt idx="0">
                  <c:v>41176</c:v>
                </c:pt>
                <c:pt idx="1">
                  <c:v>64340</c:v>
                </c:pt>
                <c:pt idx="2">
                  <c:v>89117</c:v>
                </c:pt>
                <c:pt idx="3">
                  <c:v>50226</c:v>
                </c:pt>
                <c:pt idx="4">
                  <c:v>54022</c:v>
                </c:pt>
                <c:pt idx="5">
                  <c:v>77811</c:v>
                </c:pt>
                <c:pt idx="6">
                  <c:v>81403</c:v>
                </c:pt>
                <c:pt idx="7">
                  <c:v>112973</c:v>
                </c:pt>
                <c:pt idx="8">
                  <c:v>90729</c:v>
                </c:pt>
                <c:pt idx="9">
                  <c:v>91481</c:v>
                </c:pt>
              </c:numCache>
            </c:numRef>
          </c:val>
          <c:smooth val="0"/>
          <c:extLst>
            <c:ext xmlns:c16="http://schemas.microsoft.com/office/drawing/2014/chart" uri="{C3380CC4-5D6E-409C-BE32-E72D297353CC}">
              <c16:uniqueId val="{00000026-FF04-4586-A9AD-05CC235841B6}"/>
            </c:ext>
          </c:extLst>
        </c:ser>
        <c:ser>
          <c:idx val="39"/>
          <c:order val="39"/>
          <c:tx>
            <c:strRef>
              <c:f>'IMD by ICB'!$C$45</c:f>
              <c:strCache>
                <c:ptCount val="1"/>
                <c:pt idx="0">
                  <c:v>NHS Nottingham and Nottinghamshire ICB</c:v>
                </c:pt>
              </c:strCache>
            </c:strRef>
          </c:tx>
          <c:spPr>
            <a:ln w="28575" cap="rnd">
              <a:solidFill>
                <a:schemeClr val="accent4">
                  <a:lumMod val="70000"/>
                  <a:lumOff val="30000"/>
                </a:schemeClr>
              </a:solidFill>
              <a:round/>
            </a:ln>
            <a:effectLst/>
          </c:spPr>
          <c:marker>
            <c:symbol val="none"/>
          </c:marker>
          <c:val>
            <c:numRef>
              <c:f>'IMD by ICB'!$D$45:$M$45</c:f>
              <c:numCache>
                <c:formatCode>General</c:formatCode>
                <c:ptCount val="10"/>
                <c:pt idx="0">
                  <c:v>149479</c:v>
                </c:pt>
                <c:pt idx="1">
                  <c:v>163856</c:v>
                </c:pt>
                <c:pt idx="2">
                  <c:v>111666</c:v>
                </c:pt>
                <c:pt idx="3">
                  <c:v>112423</c:v>
                </c:pt>
                <c:pt idx="4">
                  <c:v>102135</c:v>
                </c:pt>
                <c:pt idx="5">
                  <c:v>118414</c:v>
                </c:pt>
                <c:pt idx="6">
                  <c:v>94734</c:v>
                </c:pt>
                <c:pt idx="7">
                  <c:v>92882</c:v>
                </c:pt>
                <c:pt idx="8">
                  <c:v>103824</c:v>
                </c:pt>
                <c:pt idx="9">
                  <c:v>111711</c:v>
                </c:pt>
              </c:numCache>
            </c:numRef>
          </c:val>
          <c:smooth val="0"/>
          <c:extLst>
            <c:ext xmlns:c16="http://schemas.microsoft.com/office/drawing/2014/chart" uri="{C3380CC4-5D6E-409C-BE32-E72D297353CC}">
              <c16:uniqueId val="{00000027-FF04-4586-A9AD-05CC235841B6}"/>
            </c:ext>
          </c:extLst>
        </c:ser>
        <c:ser>
          <c:idx val="40"/>
          <c:order val="40"/>
          <c:tx>
            <c:strRef>
              <c:f>'IMD by ICB'!$C$46</c:f>
              <c:strCache>
                <c:ptCount val="1"/>
                <c:pt idx="0">
                  <c:v>NHS South Yorkshire ICB</c:v>
                </c:pt>
              </c:strCache>
            </c:strRef>
          </c:tx>
          <c:spPr>
            <a:ln w="28575" cap="rnd">
              <a:solidFill>
                <a:schemeClr val="accent5">
                  <a:lumMod val="70000"/>
                  <a:lumOff val="30000"/>
                </a:schemeClr>
              </a:solidFill>
              <a:round/>
            </a:ln>
            <a:effectLst/>
          </c:spPr>
          <c:marker>
            <c:symbol val="none"/>
          </c:marker>
          <c:val>
            <c:numRef>
              <c:f>'IMD by ICB'!$D$46:$M$46</c:f>
              <c:numCache>
                <c:formatCode>General</c:formatCode>
                <c:ptCount val="10"/>
                <c:pt idx="0">
                  <c:v>328605</c:v>
                </c:pt>
                <c:pt idx="1">
                  <c:v>196358</c:v>
                </c:pt>
                <c:pt idx="2">
                  <c:v>153683</c:v>
                </c:pt>
                <c:pt idx="3">
                  <c:v>121309</c:v>
                </c:pt>
                <c:pt idx="4">
                  <c:v>113573</c:v>
                </c:pt>
                <c:pt idx="5">
                  <c:v>130438</c:v>
                </c:pt>
                <c:pt idx="6">
                  <c:v>114963</c:v>
                </c:pt>
                <c:pt idx="7">
                  <c:v>98310</c:v>
                </c:pt>
                <c:pt idx="8">
                  <c:v>88929</c:v>
                </c:pt>
                <c:pt idx="9">
                  <c:v>62852</c:v>
                </c:pt>
              </c:numCache>
            </c:numRef>
          </c:val>
          <c:smooth val="0"/>
          <c:extLst>
            <c:ext xmlns:c16="http://schemas.microsoft.com/office/drawing/2014/chart" uri="{C3380CC4-5D6E-409C-BE32-E72D297353CC}">
              <c16:uniqueId val="{00000028-FF04-4586-A9AD-05CC235841B6}"/>
            </c:ext>
          </c:extLst>
        </c:ser>
        <c:ser>
          <c:idx val="41"/>
          <c:order val="41"/>
          <c:tx>
            <c:strRef>
              <c:f>'IMD by ICB'!$C$47</c:f>
              <c:strCache>
                <c:ptCount val="1"/>
                <c:pt idx="0">
                  <c:v>NHS Black Country ICB</c:v>
                </c:pt>
              </c:strCache>
            </c:strRef>
          </c:tx>
          <c:spPr>
            <a:ln w="28575" cap="rnd">
              <a:solidFill>
                <a:schemeClr val="accent6">
                  <a:lumMod val="70000"/>
                  <a:lumOff val="30000"/>
                </a:schemeClr>
              </a:solidFill>
              <a:round/>
            </a:ln>
            <a:effectLst/>
          </c:spPr>
          <c:marker>
            <c:symbol val="none"/>
          </c:marker>
          <c:val>
            <c:numRef>
              <c:f>'IMD by ICB'!$D$47:$M$47</c:f>
              <c:numCache>
                <c:formatCode>General</c:formatCode>
                <c:ptCount val="10"/>
                <c:pt idx="0">
                  <c:v>251646</c:v>
                </c:pt>
                <c:pt idx="1">
                  <c:v>333965</c:v>
                </c:pt>
                <c:pt idx="2">
                  <c:v>141064</c:v>
                </c:pt>
                <c:pt idx="3">
                  <c:v>98097</c:v>
                </c:pt>
                <c:pt idx="4">
                  <c:v>89498</c:v>
                </c:pt>
                <c:pt idx="5">
                  <c:v>65968</c:v>
                </c:pt>
                <c:pt idx="6">
                  <c:v>67067</c:v>
                </c:pt>
                <c:pt idx="7">
                  <c:v>59276</c:v>
                </c:pt>
                <c:pt idx="8">
                  <c:v>53173</c:v>
                </c:pt>
                <c:pt idx="9">
                  <c:v>39127</c:v>
                </c:pt>
              </c:numCache>
            </c:numRef>
          </c:val>
          <c:smooth val="0"/>
          <c:extLst>
            <c:ext xmlns:c16="http://schemas.microsoft.com/office/drawing/2014/chart" uri="{C3380CC4-5D6E-409C-BE32-E72D297353CC}">
              <c16:uniqueId val="{00000029-FF04-4586-A9AD-05CC235841B6}"/>
            </c:ext>
          </c:extLst>
        </c:ser>
        <c:dLbls>
          <c:showLegendKey val="0"/>
          <c:showVal val="0"/>
          <c:showCatName val="0"/>
          <c:showSerName val="0"/>
          <c:showPercent val="0"/>
          <c:showBubbleSize val="0"/>
        </c:dLbls>
        <c:smooth val="0"/>
        <c:axId val="1815295520"/>
        <c:axId val="1815307000"/>
      </c:lineChart>
      <c:catAx>
        <c:axId val="181529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5307000"/>
        <c:crosses val="autoZero"/>
        <c:auto val="1"/>
        <c:lblAlgn val="ctr"/>
        <c:lblOffset val="100"/>
        <c:noMultiLvlLbl val="0"/>
      </c:catAx>
      <c:valAx>
        <c:axId val="1815307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5295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spc="0" baseline="0">
                <a:solidFill>
                  <a:srgbClr val="FF0000"/>
                </a:solidFill>
                <a:latin typeface="Arial" panose="020B0604020202020204" pitchFamily="34" charset="0"/>
                <a:ea typeface="+mn-ea"/>
                <a:cs typeface="Arial" panose="020B0604020202020204" pitchFamily="34" charset="0"/>
              </a:defRPr>
            </a:pPr>
            <a:r>
              <a:rPr lang="en-GB">
                <a:solidFill>
                  <a:srgbClr val="FF0000"/>
                </a:solidFill>
              </a:rPr>
              <a:t>% of population in IMD Decile</a:t>
            </a:r>
          </a:p>
        </c:rich>
      </c:tx>
      <c:overlay val="0"/>
      <c:spPr>
        <a:noFill/>
        <a:ln>
          <a:noFill/>
        </a:ln>
        <a:effectLst/>
      </c:spPr>
      <c:txPr>
        <a:bodyPr rot="0" spcFirstLastPara="1" vertOverflow="ellipsis" vert="horz" wrap="square" anchor="ctr" anchorCtr="1"/>
        <a:lstStyle/>
        <a:p>
          <a:pPr>
            <a:defRPr sz="1200" b="0" i="0" u="none" strike="noStrike" kern="1200" spc="0" baseline="0">
              <a:solidFill>
                <a:srgbClr val="FF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543963254593177E-2"/>
          <c:y val="0.13335666375036453"/>
          <c:w val="0.87190048118985131"/>
          <c:h val="0.66195939049285502"/>
        </c:manualLayout>
      </c:layout>
      <c:lineChart>
        <c:grouping val="standard"/>
        <c:varyColors val="0"/>
        <c:ser>
          <c:idx val="1"/>
          <c:order val="0"/>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val>
            <c:numRef>
              <c:f>'IMD by ICB'!$N$6:$W$6</c:f>
              <c:numCache>
                <c:formatCode>0.00%</c:formatCode>
                <c:ptCount val="10"/>
                <c:pt idx="0">
                  <c:v>0.23273091701891846</c:v>
                </c:pt>
                <c:pt idx="1">
                  <c:v>0.11661580328428311</c:v>
                </c:pt>
                <c:pt idx="2">
                  <c:v>8.4310912989368963E-2</c:v>
                </c:pt>
                <c:pt idx="3">
                  <c:v>7.5959411301244076E-2</c:v>
                </c:pt>
                <c:pt idx="4">
                  <c:v>7.4929593035528527E-2</c:v>
                </c:pt>
                <c:pt idx="5">
                  <c:v>7.0242337747545916E-2</c:v>
                </c:pt>
                <c:pt idx="6">
                  <c:v>8.0821707655783545E-2</c:v>
                </c:pt>
                <c:pt idx="7">
                  <c:v>9.1570911459261689E-2</c:v>
                </c:pt>
                <c:pt idx="8">
                  <c:v>8.2316566375211939E-2</c:v>
                </c:pt>
                <c:pt idx="9">
                  <c:v>9.050183913285377E-2</c:v>
                </c:pt>
              </c:numCache>
            </c:numRef>
          </c:val>
          <c:smooth val="0"/>
          <c:extLst>
            <c:ext xmlns:c16="http://schemas.microsoft.com/office/drawing/2014/chart" uri="{C3380CC4-5D6E-409C-BE32-E72D297353CC}">
              <c16:uniqueId val="{00000000-ADC9-4DB3-995A-3041DA199967}"/>
            </c:ext>
          </c:extLst>
        </c:ser>
        <c:ser>
          <c:idx val="2"/>
          <c:order val="1"/>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val>
            <c:numRef>
              <c:f>'IMD by ICB'!$N$7:$W$7</c:f>
              <c:numCache>
                <c:formatCode>0.00%</c:formatCode>
                <c:ptCount val="10"/>
                <c:pt idx="0">
                  <c:v>8.8409988247566976E-2</c:v>
                </c:pt>
                <c:pt idx="1">
                  <c:v>0.10195653800613591</c:v>
                </c:pt>
                <c:pt idx="2">
                  <c:v>9.6845330058498061E-2</c:v>
                </c:pt>
                <c:pt idx="3">
                  <c:v>8.8935546488135328E-2</c:v>
                </c:pt>
                <c:pt idx="4">
                  <c:v>8.4670337651362088E-2</c:v>
                </c:pt>
                <c:pt idx="5">
                  <c:v>0.11636845418091704</c:v>
                </c:pt>
                <c:pt idx="6">
                  <c:v>0.10908282604198304</c:v>
                </c:pt>
                <c:pt idx="7">
                  <c:v>0.11601720168847689</c:v>
                </c:pt>
                <c:pt idx="8">
                  <c:v>0.11664487844815065</c:v>
                </c:pt>
                <c:pt idx="9">
                  <c:v>8.106889918877401E-2</c:v>
                </c:pt>
              </c:numCache>
            </c:numRef>
          </c:val>
          <c:smooth val="0"/>
          <c:extLst>
            <c:ext xmlns:c16="http://schemas.microsoft.com/office/drawing/2014/chart" uri="{C3380CC4-5D6E-409C-BE32-E72D297353CC}">
              <c16:uniqueId val="{00000001-ADC9-4DB3-995A-3041DA199967}"/>
            </c:ext>
          </c:extLst>
        </c:ser>
        <c:ser>
          <c:idx val="3"/>
          <c:order val="2"/>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val>
            <c:numRef>
              <c:f>'IMD by ICB'!$N$8:$W$8</c:f>
              <c:numCache>
                <c:formatCode>0.00%</c:formatCode>
                <c:ptCount val="10"/>
                <c:pt idx="0">
                  <c:v>6.3066860176146641E-2</c:v>
                </c:pt>
                <c:pt idx="1">
                  <c:v>5.5780433010596632E-2</c:v>
                </c:pt>
                <c:pt idx="2">
                  <c:v>6.0770591860673177E-2</c:v>
                </c:pt>
                <c:pt idx="3">
                  <c:v>0.17254617388019641</c:v>
                </c:pt>
                <c:pt idx="4">
                  <c:v>0.14561323286745265</c:v>
                </c:pt>
                <c:pt idx="5">
                  <c:v>0.13608620449710729</c:v>
                </c:pt>
                <c:pt idx="6">
                  <c:v>0.13535457961390882</c:v>
                </c:pt>
                <c:pt idx="7">
                  <c:v>0.10678144694725542</c:v>
                </c:pt>
                <c:pt idx="8">
                  <c:v>6.4969482494681804E-2</c:v>
                </c:pt>
                <c:pt idx="9">
                  <c:v>5.9030994651981153E-2</c:v>
                </c:pt>
              </c:numCache>
            </c:numRef>
          </c:val>
          <c:smooth val="0"/>
          <c:extLst>
            <c:ext xmlns:c16="http://schemas.microsoft.com/office/drawing/2014/chart" uri="{C3380CC4-5D6E-409C-BE32-E72D297353CC}">
              <c16:uniqueId val="{00000002-ADC9-4DB3-995A-3041DA199967}"/>
            </c:ext>
          </c:extLst>
        </c:ser>
        <c:ser>
          <c:idx val="4"/>
          <c:order val="3"/>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val>
            <c:numRef>
              <c:f>'IMD by ICB'!$N$9:$W$9</c:f>
              <c:numCache>
                <c:formatCode>0.00%</c:formatCode>
                <c:ptCount val="10"/>
                <c:pt idx="0">
                  <c:v>6.6517871217933219E-2</c:v>
                </c:pt>
                <c:pt idx="1">
                  <c:v>7.7539594127352784E-2</c:v>
                </c:pt>
                <c:pt idx="2">
                  <c:v>0.10274373903082404</c:v>
                </c:pt>
                <c:pt idx="3">
                  <c:v>0.13283606402320472</c:v>
                </c:pt>
                <c:pt idx="4">
                  <c:v>9.1473731779344841E-2</c:v>
                </c:pt>
                <c:pt idx="5">
                  <c:v>0.12525485271089717</c:v>
                </c:pt>
                <c:pt idx="6">
                  <c:v>0.11495696404737633</c:v>
                </c:pt>
                <c:pt idx="7">
                  <c:v>0.10005464882872847</c:v>
                </c:pt>
                <c:pt idx="8">
                  <c:v>0.12187345643332317</c:v>
                </c:pt>
                <c:pt idx="9">
                  <c:v>6.6749077801015202E-2</c:v>
                </c:pt>
              </c:numCache>
            </c:numRef>
          </c:val>
          <c:smooth val="0"/>
          <c:extLst>
            <c:ext xmlns:c16="http://schemas.microsoft.com/office/drawing/2014/chart" uri="{C3380CC4-5D6E-409C-BE32-E72D297353CC}">
              <c16:uniqueId val="{00000003-ADC9-4DB3-995A-3041DA199967}"/>
            </c:ext>
          </c:extLst>
        </c:ser>
        <c:ser>
          <c:idx val="5"/>
          <c:order val="4"/>
          <c:spPr>
            <a:ln w="28575" cap="rnd">
              <a:noFill/>
              <a:round/>
            </a:ln>
            <a:effectLst/>
          </c:spPr>
          <c:marker>
            <c:symbol val="circle"/>
            <c:size val="5"/>
            <c:spPr>
              <a:solidFill>
                <a:schemeClr val="accent3">
                  <a:shade val="48000"/>
                </a:schemeClr>
              </a:solidFill>
              <a:ln w="9525">
                <a:solidFill>
                  <a:schemeClr val="accent3">
                    <a:shade val="48000"/>
                  </a:schemeClr>
                </a:solidFill>
              </a:ln>
              <a:effectLst/>
            </c:spPr>
          </c:marker>
          <c:val>
            <c:numRef>
              <c:f>'IMD by ICB'!$N$10:$W$10</c:f>
              <c:numCache>
                <c:formatCode>0.00%</c:formatCode>
                <c:ptCount val="10"/>
                <c:pt idx="0">
                  <c:v>6.8155585809765648E-2</c:v>
                </c:pt>
                <c:pt idx="1">
                  <c:v>5.4352152946543962E-2</c:v>
                </c:pt>
                <c:pt idx="2">
                  <c:v>0.10754099314190779</c:v>
                </c:pt>
                <c:pt idx="3">
                  <c:v>8.166455513284486E-2</c:v>
                </c:pt>
                <c:pt idx="4">
                  <c:v>8.6305082404349337E-2</c:v>
                </c:pt>
                <c:pt idx="5">
                  <c:v>8.4100241205628257E-2</c:v>
                </c:pt>
                <c:pt idx="6">
                  <c:v>0.11096913040554172</c:v>
                </c:pt>
                <c:pt idx="7">
                  <c:v>0.14108438925171726</c:v>
                </c:pt>
                <c:pt idx="8">
                  <c:v>0.12923859362759088</c:v>
                </c:pt>
                <c:pt idx="9">
                  <c:v>0.13658927607411028</c:v>
                </c:pt>
              </c:numCache>
            </c:numRef>
          </c:val>
          <c:smooth val="0"/>
          <c:extLst>
            <c:ext xmlns:c16="http://schemas.microsoft.com/office/drawing/2014/chart" uri="{C3380CC4-5D6E-409C-BE32-E72D297353CC}">
              <c16:uniqueId val="{00000004-ADC9-4DB3-995A-3041DA199967}"/>
            </c:ext>
          </c:extLst>
        </c:ser>
        <c:ser>
          <c:idx val="6"/>
          <c:order val="5"/>
          <c:spPr>
            <a:ln w="28575" cap="rnd">
              <a:noFill/>
              <a:round/>
            </a:ln>
            <a:effectLst/>
          </c:spPr>
          <c:marker>
            <c:symbol val="circle"/>
            <c:size val="5"/>
            <c:spPr>
              <a:solidFill>
                <a:schemeClr val="accent3">
                  <a:shade val="51000"/>
                </a:schemeClr>
              </a:solidFill>
              <a:ln w="9525">
                <a:solidFill>
                  <a:schemeClr val="accent3">
                    <a:shade val="51000"/>
                  </a:schemeClr>
                </a:solidFill>
              </a:ln>
              <a:effectLst/>
            </c:spPr>
          </c:marker>
          <c:val>
            <c:numRef>
              <c:f>'IMD by ICB'!$N$11:$W$11</c:f>
              <c:numCache>
                <c:formatCode>0.00%</c:formatCode>
                <c:ptCount val="10"/>
                <c:pt idx="0">
                  <c:v>7.0254061808155008E-2</c:v>
                </c:pt>
                <c:pt idx="1">
                  <c:v>7.1639068348756232E-2</c:v>
                </c:pt>
                <c:pt idx="2">
                  <c:v>0.10428519970425107</c:v>
                </c:pt>
                <c:pt idx="3">
                  <c:v>9.9726790344766572E-2</c:v>
                </c:pt>
                <c:pt idx="4">
                  <c:v>0.10510356478565576</c:v>
                </c:pt>
                <c:pt idx="5">
                  <c:v>0.12366581214045125</c:v>
                </c:pt>
                <c:pt idx="6">
                  <c:v>0.11916533081118201</c:v>
                </c:pt>
                <c:pt idx="7">
                  <c:v>0.1243893858996855</c:v>
                </c:pt>
                <c:pt idx="8">
                  <c:v>9.653864220910123E-2</c:v>
                </c:pt>
                <c:pt idx="9">
                  <c:v>8.5232143947995373E-2</c:v>
                </c:pt>
              </c:numCache>
            </c:numRef>
          </c:val>
          <c:smooth val="0"/>
          <c:extLst>
            <c:ext xmlns:c16="http://schemas.microsoft.com/office/drawing/2014/chart" uri="{C3380CC4-5D6E-409C-BE32-E72D297353CC}">
              <c16:uniqueId val="{00000005-ADC9-4DB3-995A-3041DA199967}"/>
            </c:ext>
          </c:extLst>
        </c:ser>
        <c:ser>
          <c:idx val="7"/>
          <c:order val="6"/>
          <c:spPr>
            <a:ln w="28575" cap="rnd">
              <a:noFill/>
              <a:round/>
            </a:ln>
            <a:effectLst/>
          </c:spPr>
          <c:marker>
            <c:symbol val="circle"/>
            <c:size val="5"/>
            <c:spPr>
              <a:solidFill>
                <a:schemeClr val="accent3">
                  <a:shade val="54000"/>
                </a:schemeClr>
              </a:solidFill>
              <a:ln w="9525">
                <a:solidFill>
                  <a:schemeClr val="accent3">
                    <a:shade val="54000"/>
                  </a:schemeClr>
                </a:solidFill>
              </a:ln>
              <a:effectLst/>
            </c:spPr>
          </c:marker>
          <c:val>
            <c:numRef>
              <c:f>'IMD by ICB'!$N$12:$W$12</c:f>
              <c:numCache>
                <c:formatCode>0.00%</c:formatCode>
                <c:ptCount val="10"/>
                <c:pt idx="0">
                  <c:v>3.7784036510873246E-2</c:v>
                </c:pt>
                <c:pt idx="1">
                  <c:v>7.7205178376006711E-2</c:v>
                </c:pt>
                <c:pt idx="2">
                  <c:v>7.2276109040600472E-2</c:v>
                </c:pt>
                <c:pt idx="3">
                  <c:v>8.475539160549185E-2</c:v>
                </c:pt>
                <c:pt idx="4">
                  <c:v>0.17683020389633611</c:v>
                </c:pt>
                <c:pt idx="5">
                  <c:v>0.11560804324697212</c:v>
                </c:pt>
                <c:pt idx="6">
                  <c:v>0.11292222671689997</c:v>
                </c:pt>
                <c:pt idx="7">
                  <c:v>0.12643500336678135</c:v>
                </c:pt>
                <c:pt idx="8">
                  <c:v>0.10696727184191472</c:v>
                </c:pt>
                <c:pt idx="9">
                  <c:v>8.9216535398123478E-2</c:v>
                </c:pt>
              </c:numCache>
            </c:numRef>
          </c:val>
          <c:smooth val="0"/>
          <c:extLst>
            <c:ext xmlns:c16="http://schemas.microsoft.com/office/drawing/2014/chart" uri="{C3380CC4-5D6E-409C-BE32-E72D297353CC}">
              <c16:uniqueId val="{00000006-ADC9-4DB3-995A-3041DA199967}"/>
            </c:ext>
          </c:extLst>
        </c:ser>
        <c:ser>
          <c:idx val="8"/>
          <c:order val="7"/>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val>
            <c:numRef>
              <c:f>'IMD by ICB'!$N$13:$W$13</c:f>
              <c:numCache>
                <c:formatCode>0.00%</c:formatCode>
                <c:ptCount val="10"/>
                <c:pt idx="0">
                  <c:v>8.2610191260318475E-2</c:v>
                </c:pt>
                <c:pt idx="1">
                  <c:v>7.6079256046377247E-2</c:v>
                </c:pt>
                <c:pt idx="2">
                  <c:v>8.7350040392012024E-2</c:v>
                </c:pt>
                <c:pt idx="3">
                  <c:v>0.13809293183640894</c:v>
                </c:pt>
                <c:pt idx="4">
                  <c:v>0.16067737745238955</c:v>
                </c:pt>
                <c:pt idx="5">
                  <c:v>0.14848279027434411</c:v>
                </c:pt>
                <c:pt idx="6">
                  <c:v>9.4285382964023334E-2</c:v>
                </c:pt>
                <c:pt idx="7">
                  <c:v>8.7701826069754907E-2</c:v>
                </c:pt>
                <c:pt idx="8">
                  <c:v>7.0508179260626413E-2</c:v>
                </c:pt>
                <c:pt idx="9">
                  <c:v>5.421202444374499E-2</c:v>
                </c:pt>
              </c:numCache>
            </c:numRef>
          </c:val>
          <c:smooth val="0"/>
          <c:extLst>
            <c:ext xmlns:c16="http://schemas.microsoft.com/office/drawing/2014/chart" uri="{C3380CC4-5D6E-409C-BE32-E72D297353CC}">
              <c16:uniqueId val="{00000007-ADC9-4DB3-995A-3041DA199967}"/>
            </c:ext>
          </c:extLst>
        </c:ser>
        <c:ser>
          <c:idx val="9"/>
          <c:order val="8"/>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val>
            <c:numRef>
              <c:f>'IMD by ICB'!$N$14:$W$14</c:f>
              <c:numCache>
                <c:formatCode>0.00%</c:formatCode>
                <c:ptCount val="10"/>
                <c:pt idx="0">
                  <c:v>4.8575266413597461E-2</c:v>
                </c:pt>
                <c:pt idx="1">
                  <c:v>7.017691813725889E-2</c:v>
                </c:pt>
                <c:pt idx="2">
                  <c:v>8.0889345894670103E-2</c:v>
                </c:pt>
                <c:pt idx="3">
                  <c:v>9.4478268291295117E-2</c:v>
                </c:pt>
                <c:pt idx="4">
                  <c:v>0.12138583842045797</c:v>
                </c:pt>
                <c:pt idx="5">
                  <c:v>0.18379286800029263</c:v>
                </c:pt>
                <c:pt idx="6">
                  <c:v>0.11971643513814489</c:v>
                </c:pt>
                <c:pt idx="7">
                  <c:v>0.1021831283581119</c:v>
                </c:pt>
                <c:pt idx="8">
                  <c:v>0.10646281589621454</c:v>
                </c:pt>
                <c:pt idx="9">
                  <c:v>7.2339115449956512E-2</c:v>
                </c:pt>
              </c:numCache>
            </c:numRef>
          </c:val>
          <c:smooth val="0"/>
          <c:extLst>
            <c:ext xmlns:c16="http://schemas.microsoft.com/office/drawing/2014/chart" uri="{C3380CC4-5D6E-409C-BE32-E72D297353CC}">
              <c16:uniqueId val="{00000008-ADC9-4DB3-995A-3041DA199967}"/>
            </c:ext>
          </c:extLst>
        </c:ser>
        <c:ser>
          <c:idx val="10"/>
          <c:order val="9"/>
          <c:spPr>
            <a:ln w="28575" cap="rnd">
              <a:noFill/>
              <a:round/>
            </a:ln>
            <a:effectLst/>
          </c:spPr>
          <c:marker>
            <c:symbol val="circle"/>
            <c:size val="5"/>
            <c:spPr>
              <a:solidFill>
                <a:schemeClr val="accent3">
                  <a:shade val="64000"/>
                </a:schemeClr>
              </a:solidFill>
              <a:ln w="9525">
                <a:solidFill>
                  <a:schemeClr val="accent3">
                    <a:shade val="64000"/>
                  </a:schemeClr>
                </a:solidFill>
              </a:ln>
              <a:effectLst/>
            </c:spPr>
          </c:marker>
          <c:val>
            <c:numRef>
              <c:f>'IMD by ICB'!$N$15:$W$15</c:f>
              <c:numCache>
                <c:formatCode>0.00%</c:formatCode>
                <c:ptCount val="10"/>
                <c:pt idx="0">
                  <c:v>3.0202739795177909E-2</c:v>
                </c:pt>
                <c:pt idx="1">
                  <c:v>0.10137936256538721</c:v>
                </c:pt>
                <c:pt idx="2">
                  <c:v>9.1696691675237724E-2</c:v>
                </c:pt>
                <c:pt idx="3">
                  <c:v>9.655012125686474E-2</c:v>
                </c:pt>
                <c:pt idx="4">
                  <c:v>0.10634532020015271</c:v>
                </c:pt>
                <c:pt idx="5">
                  <c:v>8.4654749209674474E-2</c:v>
                </c:pt>
                <c:pt idx="6">
                  <c:v>0.12278388093480314</c:v>
                </c:pt>
                <c:pt idx="7">
                  <c:v>0.13629566062380505</c:v>
                </c:pt>
                <c:pt idx="8">
                  <c:v>0.1419451998897856</c:v>
                </c:pt>
                <c:pt idx="9">
                  <c:v>8.8146273849111445E-2</c:v>
                </c:pt>
              </c:numCache>
            </c:numRef>
          </c:val>
          <c:smooth val="0"/>
          <c:extLst>
            <c:ext xmlns:c16="http://schemas.microsoft.com/office/drawing/2014/chart" uri="{C3380CC4-5D6E-409C-BE32-E72D297353CC}">
              <c16:uniqueId val="{00000009-ADC9-4DB3-995A-3041DA199967}"/>
            </c:ext>
          </c:extLst>
        </c:ser>
        <c:ser>
          <c:idx val="11"/>
          <c:order val="10"/>
          <c:spPr>
            <a:ln w="28575" cap="rnd">
              <a:noFill/>
              <a:round/>
            </a:ln>
            <a:effectLst/>
          </c:spPr>
          <c:marker>
            <c:symbol val="circle"/>
            <c:size val="5"/>
            <c:spPr>
              <a:solidFill>
                <a:schemeClr val="accent3">
                  <a:shade val="67000"/>
                </a:schemeClr>
              </a:solidFill>
              <a:ln w="9525">
                <a:solidFill>
                  <a:schemeClr val="accent3">
                    <a:shade val="67000"/>
                  </a:schemeClr>
                </a:solidFill>
              </a:ln>
              <a:effectLst/>
            </c:spPr>
          </c:marker>
          <c:val>
            <c:numRef>
              <c:f>'IMD by ICB'!$N$16:$W$16</c:f>
              <c:numCache>
                <c:formatCode>0.00%</c:formatCode>
                <c:ptCount val="10"/>
                <c:pt idx="0">
                  <c:v>1.0954279230727124E-3</c:v>
                </c:pt>
                <c:pt idx="1">
                  <c:v>1.7644431259363678E-2</c:v>
                </c:pt>
                <c:pt idx="2">
                  <c:v>5.5465414954990147E-2</c:v>
                </c:pt>
                <c:pt idx="3">
                  <c:v>9.7074781708448576E-2</c:v>
                </c:pt>
                <c:pt idx="4">
                  <c:v>0.11667827869821805</c:v>
                </c:pt>
                <c:pt idx="5">
                  <c:v>0.12823940202204775</c:v>
                </c:pt>
                <c:pt idx="6">
                  <c:v>0.10715866540252077</c:v>
                </c:pt>
                <c:pt idx="7">
                  <c:v>0.11774262106641023</c:v>
                </c:pt>
                <c:pt idx="8">
                  <c:v>0.14667516338500067</c:v>
                </c:pt>
                <c:pt idx="9">
                  <c:v>0.21222581357992737</c:v>
                </c:pt>
              </c:numCache>
            </c:numRef>
          </c:val>
          <c:smooth val="0"/>
          <c:extLst>
            <c:ext xmlns:c16="http://schemas.microsoft.com/office/drawing/2014/chart" uri="{C3380CC4-5D6E-409C-BE32-E72D297353CC}">
              <c16:uniqueId val="{0000000A-ADC9-4DB3-995A-3041DA199967}"/>
            </c:ext>
          </c:extLst>
        </c:ser>
        <c:ser>
          <c:idx val="12"/>
          <c:order val="11"/>
          <c:spPr>
            <a:ln w="28575" cap="rnd">
              <a:noFill/>
              <a:round/>
            </a:ln>
            <a:effectLst/>
          </c:spPr>
          <c:marker>
            <c:symbol val="circle"/>
            <c:size val="5"/>
            <c:spPr>
              <a:solidFill>
                <a:schemeClr val="accent3">
                  <a:shade val="70000"/>
                </a:schemeClr>
              </a:solidFill>
              <a:ln w="9525">
                <a:solidFill>
                  <a:schemeClr val="accent3">
                    <a:shade val="70000"/>
                  </a:schemeClr>
                </a:solidFill>
              </a:ln>
              <a:effectLst/>
            </c:spPr>
          </c:marker>
          <c:val>
            <c:numRef>
              <c:f>'IMD by ICB'!$N$17:$W$17</c:f>
              <c:numCache>
                <c:formatCode>0.00%</c:formatCode>
                <c:ptCount val="10"/>
                <c:pt idx="0">
                  <c:v>3.8709229446152918E-2</c:v>
                </c:pt>
                <c:pt idx="1">
                  <c:v>6.2382670151286485E-2</c:v>
                </c:pt>
                <c:pt idx="2">
                  <c:v>9.7329815250454255E-2</c:v>
                </c:pt>
                <c:pt idx="3">
                  <c:v>9.6254814497535451E-2</c:v>
                </c:pt>
                <c:pt idx="4">
                  <c:v>0.11364974885974628</c:v>
                </c:pt>
                <c:pt idx="5">
                  <c:v>8.7731773508635147E-2</c:v>
                </c:pt>
                <c:pt idx="6">
                  <c:v>0.11604068438647155</c:v>
                </c:pt>
                <c:pt idx="7">
                  <c:v>0.12333563113001401</c:v>
                </c:pt>
                <c:pt idx="8">
                  <c:v>0.12888296964565968</c:v>
                </c:pt>
                <c:pt idx="9">
                  <c:v>0.1356826631240442</c:v>
                </c:pt>
              </c:numCache>
            </c:numRef>
          </c:val>
          <c:smooth val="0"/>
          <c:extLst>
            <c:ext xmlns:c16="http://schemas.microsoft.com/office/drawing/2014/chart" uri="{C3380CC4-5D6E-409C-BE32-E72D297353CC}">
              <c16:uniqueId val="{0000000B-ADC9-4DB3-995A-3041DA199967}"/>
            </c:ext>
          </c:extLst>
        </c:ser>
        <c:ser>
          <c:idx val="13"/>
          <c:order val="12"/>
          <c:spPr>
            <a:ln w="28575" cap="rnd">
              <a:noFill/>
              <a:round/>
            </a:ln>
            <a:effectLst/>
          </c:spPr>
          <c:marker>
            <c:symbol val="circle"/>
            <c:size val="5"/>
            <c:spPr>
              <a:solidFill>
                <a:schemeClr val="accent3">
                  <a:shade val="73000"/>
                </a:schemeClr>
              </a:solidFill>
              <a:ln w="9525">
                <a:solidFill>
                  <a:schemeClr val="accent3">
                    <a:shade val="73000"/>
                  </a:schemeClr>
                </a:solidFill>
              </a:ln>
              <a:effectLst/>
            </c:spPr>
          </c:marker>
          <c:val>
            <c:numRef>
              <c:f>'IMD by ICB'!$N$18:$W$18</c:f>
              <c:numCache>
                <c:formatCode>0.00%</c:formatCode>
                <c:ptCount val="10"/>
                <c:pt idx="0">
                  <c:v>2.1513329489347199E-2</c:v>
                </c:pt>
                <c:pt idx="1">
                  <c:v>0.10136905166517012</c:v>
                </c:pt>
                <c:pt idx="2">
                  <c:v>0.14393890058510667</c:v>
                </c:pt>
                <c:pt idx="3">
                  <c:v>0.16639769855194539</c:v>
                </c:pt>
                <c:pt idx="4">
                  <c:v>0.15238584620854781</c:v>
                </c:pt>
                <c:pt idx="5">
                  <c:v>0.13382728396710777</c:v>
                </c:pt>
                <c:pt idx="6">
                  <c:v>9.7156036523889364E-2</c:v>
                </c:pt>
                <c:pt idx="7">
                  <c:v>0.10166852131867421</c:v>
                </c:pt>
                <c:pt idx="8">
                  <c:v>6.1379870600588769E-2</c:v>
                </c:pt>
                <c:pt idx="9">
                  <c:v>2.0363461089622711E-2</c:v>
                </c:pt>
              </c:numCache>
            </c:numRef>
          </c:val>
          <c:smooth val="0"/>
          <c:extLst>
            <c:ext xmlns:c16="http://schemas.microsoft.com/office/drawing/2014/chart" uri="{C3380CC4-5D6E-409C-BE32-E72D297353CC}">
              <c16:uniqueId val="{0000000C-ADC9-4DB3-995A-3041DA199967}"/>
            </c:ext>
          </c:extLst>
        </c:ser>
        <c:ser>
          <c:idx val="14"/>
          <c:order val="13"/>
          <c:spPr>
            <a:ln w="28575" cap="rnd">
              <a:noFill/>
              <a:round/>
            </a:ln>
            <a:effectLst/>
          </c:spPr>
          <c:marker>
            <c:symbol val="circle"/>
            <c:size val="5"/>
            <c:spPr>
              <a:solidFill>
                <a:schemeClr val="accent3">
                  <a:shade val="76000"/>
                </a:schemeClr>
              </a:solidFill>
              <a:ln w="9525">
                <a:solidFill>
                  <a:schemeClr val="accent3">
                    <a:shade val="76000"/>
                  </a:schemeClr>
                </a:solidFill>
              </a:ln>
              <a:effectLst/>
            </c:spPr>
          </c:marker>
          <c:val>
            <c:numRef>
              <c:f>'IMD by ICB'!$N$19:$W$19</c:f>
              <c:numCache>
                <c:formatCode>0.00%</c:formatCode>
                <c:ptCount val="10"/>
                <c:pt idx="0">
                  <c:v>3.7084840806827613E-2</c:v>
                </c:pt>
                <c:pt idx="1">
                  <c:v>0.16770717087435449</c:v>
                </c:pt>
                <c:pt idx="2">
                  <c:v>0.17645018619200611</c:v>
                </c:pt>
                <c:pt idx="3">
                  <c:v>0.13134975635521701</c:v>
                </c:pt>
                <c:pt idx="4">
                  <c:v>9.8234319959015257E-2</c:v>
                </c:pt>
                <c:pt idx="5">
                  <c:v>0.12097780919588617</c:v>
                </c:pt>
                <c:pt idx="6">
                  <c:v>8.7970262230888677E-2</c:v>
                </c:pt>
                <c:pt idx="7">
                  <c:v>8.9906314907407039E-2</c:v>
                </c:pt>
                <c:pt idx="8">
                  <c:v>6.9934855964299852E-2</c:v>
                </c:pt>
                <c:pt idx="9">
                  <c:v>2.0384483514097773E-2</c:v>
                </c:pt>
              </c:numCache>
            </c:numRef>
          </c:val>
          <c:smooth val="0"/>
          <c:extLst>
            <c:ext xmlns:c16="http://schemas.microsoft.com/office/drawing/2014/chart" uri="{C3380CC4-5D6E-409C-BE32-E72D297353CC}">
              <c16:uniqueId val="{0000000D-ADC9-4DB3-995A-3041DA199967}"/>
            </c:ext>
          </c:extLst>
        </c:ser>
        <c:ser>
          <c:idx val="15"/>
          <c:order val="14"/>
          <c:spPr>
            <a:ln w="28575" cap="rnd">
              <a:noFill/>
              <a:round/>
            </a:ln>
            <a:effectLst/>
          </c:spPr>
          <c:marker>
            <c:symbol val="circle"/>
            <c:size val="5"/>
            <c:spPr>
              <a:solidFill>
                <a:schemeClr val="accent3">
                  <a:shade val="79000"/>
                </a:schemeClr>
              </a:solidFill>
              <a:ln w="9525">
                <a:solidFill>
                  <a:schemeClr val="accent3">
                    <a:shade val="79000"/>
                  </a:schemeClr>
                </a:solidFill>
              </a:ln>
              <a:effectLst/>
            </c:spPr>
          </c:marker>
          <c:val>
            <c:numRef>
              <c:f>'IMD by ICB'!$N$20:$W$20</c:f>
              <c:numCache>
                <c:formatCode>0.00%</c:formatCode>
                <c:ptCount val="10"/>
                <c:pt idx="0">
                  <c:v>2.5803814700429924E-2</c:v>
                </c:pt>
                <c:pt idx="1">
                  <c:v>0.21495436108734728</c:v>
                </c:pt>
                <c:pt idx="2">
                  <c:v>0.26894413959196062</c:v>
                </c:pt>
                <c:pt idx="3">
                  <c:v>0.15768443245791824</c:v>
                </c:pt>
                <c:pt idx="4">
                  <c:v>0.10837987667189058</c:v>
                </c:pt>
                <c:pt idx="5">
                  <c:v>8.4874193368235276E-2</c:v>
                </c:pt>
                <c:pt idx="6">
                  <c:v>5.1339761182139024E-2</c:v>
                </c:pt>
                <c:pt idx="7">
                  <c:v>3.7646851831808409E-2</c:v>
                </c:pt>
                <c:pt idx="8">
                  <c:v>3.5342789773364705E-2</c:v>
                </c:pt>
                <c:pt idx="9">
                  <c:v>1.5029779334905947E-2</c:v>
                </c:pt>
              </c:numCache>
            </c:numRef>
          </c:val>
          <c:smooth val="0"/>
          <c:extLst>
            <c:ext xmlns:c16="http://schemas.microsoft.com/office/drawing/2014/chart" uri="{C3380CC4-5D6E-409C-BE32-E72D297353CC}">
              <c16:uniqueId val="{0000000E-ADC9-4DB3-995A-3041DA199967}"/>
            </c:ext>
          </c:extLst>
        </c:ser>
        <c:ser>
          <c:idx val="16"/>
          <c:order val="15"/>
          <c:spPr>
            <a:ln w="28575" cap="rnd">
              <a:noFill/>
              <a:round/>
            </a:ln>
            <a:effectLst/>
          </c:spPr>
          <c:marker>
            <c:symbol val="circle"/>
            <c:size val="5"/>
            <c:spPr>
              <a:solidFill>
                <a:schemeClr val="accent3">
                  <a:shade val="82000"/>
                </a:schemeClr>
              </a:solidFill>
              <a:ln w="9525">
                <a:solidFill>
                  <a:schemeClr val="accent3">
                    <a:shade val="82000"/>
                  </a:schemeClr>
                </a:solidFill>
              </a:ln>
              <a:effectLst/>
            </c:spPr>
          </c:marker>
          <c:val>
            <c:numRef>
              <c:f>'IMD by ICB'!$N$21:$W$21</c:f>
              <c:numCache>
                <c:formatCode>0.00%</c:formatCode>
                <c:ptCount val="10"/>
                <c:pt idx="0">
                  <c:v>1.1015401223896824E-2</c:v>
                </c:pt>
                <c:pt idx="1">
                  <c:v>0.15416669644049733</c:v>
                </c:pt>
                <c:pt idx="2">
                  <c:v>0.19632204327997313</c:v>
                </c:pt>
                <c:pt idx="3">
                  <c:v>0.15938252190025565</c:v>
                </c:pt>
                <c:pt idx="4">
                  <c:v>0.12428494710243829</c:v>
                </c:pt>
                <c:pt idx="5">
                  <c:v>9.7460466307658394E-2</c:v>
                </c:pt>
                <c:pt idx="6">
                  <c:v>7.5951851043632307E-2</c:v>
                </c:pt>
                <c:pt idx="7">
                  <c:v>6.6400222946443932E-2</c:v>
                </c:pt>
                <c:pt idx="8">
                  <c:v>7.2577972165774093E-2</c:v>
                </c:pt>
                <c:pt idx="9">
                  <c:v>4.2437877589430052E-2</c:v>
                </c:pt>
              </c:numCache>
            </c:numRef>
          </c:val>
          <c:smooth val="0"/>
          <c:extLst>
            <c:ext xmlns:c16="http://schemas.microsoft.com/office/drawing/2014/chart" uri="{C3380CC4-5D6E-409C-BE32-E72D297353CC}">
              <c16:uniqueId val="{0000000F-ADC9-4DB3-995A-3041DA199967}"/>
            </c:ext>
          </c:extLst>
        </c:ser>
        <c:ser>
          <c:idx val="17"/>
          <c:order val="16"/>
          <c:spPr>
            <a:ln w="28575" cap="rnd">
              <a:noFill/>
              <a:round/>
            </a:ln>
            <a:effectLst/>
          </c:spPr>
          <c:marker>
            <c:symbol val="circle"/>
            <c:size val="5"/>
            <c:spPr>
              <a:solidFill>
                <a:schemeClr val="accent3">
                  <a:shade val="86000"/>
                </a:schemeClr>
              </a:solidFill>
              <a:ln w="9525">
                <a:solidFill>
                  <a:schemeClr val="accent3">
                    <a:shade val="86000"/>
                  </a:schemeClr>
                </a:solidFill>
              </a:ln>
              <a:effectLst/>
            </c:spPr>
          </c:marker>
          <c:val>
            <c:numRef>
              <c:f>'IMD by ICB'!$N$22:$W$22</c:f>
              <c:numCache>
                <c:formatCode>0.00%</c:formatCode>
                <c:ptCount val="10"/>
                <c:pt idx="0">
                  <c:v>6.7716190083797955E-3</c:v>
                </c:pt>
                <c:pt idx="1">
                  <c:v>6.2570689987440281E-2</c:v>
                </c:pt>
                <c:pt idx="2">
                  <c:v>9.6490586851496196E-2</c:v>
                </c:pt>
                <c:pt idx="3">
                  <c:v>8.8437742970873395E-2</c:v>
                </c:pt>
                <c:pt idx="4">
                  <c:v>9.7660834258145549E-2</c:v>
                </c:pt>
                <c:pt idx="5">
                  <c:v>0.11453671892132562</c:v>
                </c:pt>
                <c:pt idx="6">
                  <c:v>0.13863145513387073</c:v>
                </c:pt>
                <c:pt idx="7">
                  <c:v>0.11568703025631143</c:v>
                </c:pt>
                <c:pt idx="8">
                  <c:v>0.16303785860008904</c:v>
                </c:pt>
                <c:pt idx="9">
                  <c:v>0.11617546401206796</c:v>
                </c:pt>
              </c:numCache>
            </c:numRef>
          </c:val>
          <c:smooth val="0"/>
          <c:extLst>
            <c:ext xmlns:c16="http://schemas.microsoft.com/office/drawing/2014/chart" uri="{C3380CC4-5D6E-409C-BE32-E72D297353CC}">
              <c16:uniqueId val="{00000010-ADC9-4DB3-995A-3041DA199967}"/>
            </c:ext>
          </c:extLst>
        </c:ser>
        <c:ser>
          <c:idx val="18"/>
          <c:order val="17"/>
          <c:spPr>
            <a:ln w="28575" cap="rnd">
              <a:noFill/>
              <a:round/>
            </a:ln>
            <a:effectLst/>
          </c:spPr>
          <c:marker>
            <c:symbol val="circle"/>
            <c:size val="5"/>
            <c:spPr>
              <a:solidFill>
                <a:schemeClr val="accent3">
                  <a:shade val="89000"/>
                </a:schemeClr>
              </a:solidFill>
              <a:ln w="9525">
                <a:solidFill>
                  <a:schemeClr val="accent3">
                    <a:shade val="89000"/>
                  </a:schemeClr>
                </a:solidFill>
              </a:ln>
              <a:effectLst/>
            </c:spPr>
          </c:marker>
          <c:val>
            <c:numRef>
              <c:f>'IMD by ICB'!$N$23:$W$23</c:f>
              <c:numCache>
                <c:formatCode>0.00%</c:formatCode>
                <c:ptCount val="10"/>
                <c:pt idx="0">
                  <c:v>6.419993215458647E-2</c:v>
                </c:pt>
                <c:pt idx="1">
                  <c:v>9.636037849354151E-2</c:v>
                </c:pt>
                <c:pt idx="2">
                  <c:v>9.0098386601659794E-2</c:v>
                </c:pt>
                <c:pt idx="3">
                  <c:v>0.10666621508071293</c:v>
                </c:pt>
                <c:pt idx="4">
                  <c:v>0.12918530130728759</c:v>
                </c:pt>
                <c:pt idx="5">
                  <c:v>0.11203793752093288</c:v>
                </c:pt>
                <c:pt idx="6">
                  <c:v>0.12672469546172244</c:v>
                </c:pt>
                <c:pt idx="7">
                  <c:v>9.9383316371979946E-2</c:v>
                </c:pt>
                <c:pt idx="8">
                  <c:v>9.0810172081128487E-2</c:v>
                </c:pt>
                <c:pt idx="9">
                  <c:v>8.4533664926447941E-2</c:v>
                </c:pt>
              </c:numCache>
            </c:numRef>
          </c:val>
          <c:smooth val="0"/>
          <c:extLst>
            <c:ext xmlns:c16="http://schemas.microsoft.com/office/drawing/2014/chart" uri="{C3380CC4-5D6E-409C-BE32-E72D297353CC}">
              <c16:uniqueId val="{00000011-ADC9-4DB3-995A-3041DA199967}"/>
            </c:ext>
          </c:extLst>
        </c:ser>
        <c:ser>
          <c:idx val="19"/>
          <c:order val="18"/>
          <c:spPr>
            <a:ln w="28575" cap="rnd">
              <a:noFill/>
              <a:round/>
            </a:ln>
            <a:effectLst/>
          </c:spPr>
          <c:marker>
            <c:symbol val="circle"/>
            <c:size val="5"/>
            <c:spPr>
              <a:solidFill>
                <a:schemeClr val="accent3">
                  <a:shade val="92000"/>
                </a:schemeClr>
              </a:solidFill>
              <a:ln w="9525">
                <a:solidFill>
                  <a:schemeClr val="accent3">
                    <a:shade val="92000"/>
                  </a:schemeClr>
                </a:solidFill>
              </a:ln>
              <a:effectLst/>
            </c:spPr>
          </c:marker>
          <c:val>
            <c:numRef>
              <c:f>'IMD by ICB'!$N$24:$W$24</c:f>
              <c:numCache>
                <c:formatCode>0.00%</c:formatCode>
                <c:ptCount val="10"/>
                <c:pt idx="0">
                  <c:v>0</c:v>
                </c:pt>
                <c:pt idx="1">
                  <c:v>2.3105504353172057E-2</c:v>
                </c:pt>
                <c:pt idx="2">
                  <c:v>6.2259890949214337E-2</c:v>
                </c:pt>
                <c:pt idx="3">
                  <c:v>9.4251611465635043E-2</c:v>
                </c:pt>
                <c:pt idx="4">
                  <c:v>9.1885085922461723E-2</c:v>
                </c:pt>
                <c:pt idx="5">
                  <c:v>8.0308842993178281E-2</c:v>
                </c:pt>
                <c:pt idx="6">
                  <c:v>9.4232818863477119E-2</c:v>
                </c:pt>
                <c:pt idx="7">
                  <c:v>9.2906598082617642E-2</c:v>
                </c:pt>
                <c:pt idx="8">
                  <c:v>0.11477581767954317</c:v>
                </c:pt>
                <c:pt idx="9">
                  <c:v>0.34627382969070064</c:v>
                </c:pt>
              </c:numCache>
            </c:numRef>
          </c:val>
          <c:smooth val="0"/>
          <c:extLst>
            <c:ext xmlns:c16="http://schemas.microsoft.com/office/drawing/2014/chart" uri="{C3380CC4-5D6E-409C-BE32-E72D297353CC}">
              <c16:uniqueId val="{00000012-ADC9-4DB3-995A-3041DA199967}"/>
            </c:ext>
          </c:extLst>
        </c:ser>
        <c:ser>
          <c:idx val="20"/>
          <c:order val="19"/>
          <c:spPr>
            <a:ln w="28575" cap="rnd">
              <a:noFill/>
              <a:round/>
            </a:ln>
            <a:effectLst/>
          </c:spPr>
          <c:marker>
            <c:symbol val="circle"/>
            <c:size val="5"/>
            <c:spPr>
              <a:solidFill>
                <a:schemeClr val="accent3">
                  <a:shade val="95000"/>
                </a:schemeClr>
              </a:solidFill>
              <a:ln w="9525">
                <a:solidFill>
                  <a:schemeClr val="accent3">
                    <a:shade val="95000"/>
                  </a:schemeClr>
                </a:solidFill>
              </a:ln>
              <a:effectLst/>
            </c:spPr>
          </c:marker>
          <c:val>
            <c:numRef>
              <c:f>'IMD by ICB'!$N$25:$W$25</c:f>
              <c:numCache>
                <c:formatCode>0.00%</c:formatCode>
                <c:ptCount val="10"/>
                <c:pt idx="0">
                  <c:v>4.8044602852036197E-2</c:v>
                </c:pt>
                <c:pt idx="1">
                  <c:v>7.7150831931332875E-2</c:v>
                </c:pt>
                <c:pt idx="2">
                  <c:v>0.11735530830602202</c:v>
                </c:pt>
                <c:pt idx="3">
                  <c:v>0.29001472537696615</c:v>
                </c:pt>
                <c:pt idx="4">
                  <c:v>0.16980528224805089</c:v>
                </c:pt>
                <c:pt idx="5">
                  <c:v>0.13497154609462717</c:v>
                </c:pt>
                <c:pt idx="6">
                  <c:v>9.5080115144752911E-2</c:v>
                </c:pt>
                <c:pt idx="7">
                  <c:v>5.2855708794302923E-2</c:v>
                </c:pt>
                <c:pt idx="8">
                  <c:v>1.4721879251908878E-2</c:v>
                </c:pt>
                <c:pt idx="9">
                  <c:v>0</c:v>
                </c:pt>
              </c:numCache>
            </c:numRef>
          </c:val>
          <c:smooth val="0"/>
          <c:extLst>
            <c:ext xmlns:c16="http://schemas.microsoft.com/office/drawing/2014/chart" uri="{C3380CC4-5D6E-409C-BE32-E72D297353CC}">
              <c16:uniqueId val="{00000013-ADC9-4DB3-995A-3041DA199967}"/>
            </c:ext>
          </c:extLst>
        </c:ser>
        <c:ser>
          <c:idx val="21"/>
          <c:order val="20"/>
          <c:spPr>
            <a:ln w="28575" cap="rnd">
              <a:noFill/>
              <a:round/>
            </a:ln>
            <a:effectLst/>
          </c:spPr>
          <c:marker>
            <c:symbol val="circle"/>
            <c:size val="5"/>
            <c:spPr>
              <a:solidFill>
                <a:schemeClr val="accent3">
                  <a:shade val="98000"/>
                </a:schemeClr>
              </a:solidFill>
              <a:ln w="9525">
                <a:solidFill>
                  <a:schemeClr val="accent3">
                    <a:shade val="98000"/>
                  </a:schemeClr>
                </a:solidFill>
              </a:ln>
              <a:effectLst/>
            </c:spPr>
          </c:marker>
          <c:val>
            <c:numRef>
              <c:f>'IMD by ICB'!$N$26:$W$26</c:f>
              <c:numCache>
                <c:formatCode>0.00%</c:formatCode>
                <c:ptCount val="10"/>
                <c:pt idx="0">
                  <c:v>6.2197530021095342E-2</c:v>
                </c:pt>
                <c:pt idx="1">
                  <c:v>6.2036795673331174E-2</c:v>
                </c:pt>
                <c:pt idx="2">
                  <c:v>9.886578182269419E-2</c:v>
                </c:pt>
                <c:pt idx="3">
                  <c:v>0.13552487259929094</c:v>
                </c:pt>
                <c:pt idx="4">
                  <c:v>0.13973727845934877</c:v>
                </c:pt>
                <c:pt idx="5">
                  <c:v>0.13775016885434721</c:v>
                </c:pt>
                <c:pt idx="6">
                  <c:v>0.11613764523347705</c:v>
                </c:pt>
                <c:pt idx="7">
                  <c:v>9.9816029961548675E-2</c:v>
                </c:pt>
                <c:pt idx="8">
                  <c:v>0.10285665744179209</c:v>
                </c:pt>
                <c:pt idx="9">
                  <c:v>4.5077239933074546E-2</c:v>
                </c:pt>
              </c:numCache>
            </c:numRef>
          </c:val>
          <c:smooth val="0"/>
          <c:extLst>
            <c:ext xmlns:c16="http://schemas.microsoft.com/office/drawing/2014/chart" uri="{C3380CC4-5D6E-409C-BE32-E72D297353CC}">
              <c16:uniqueId val="{00000014-ADC9-4DB3-995A-3041DA199967}"/>
            </c:ext>
          </c:extLst>
        </c:ser>
        <c:ser>
          <c:idx val="22"/>
          <c:order val="21"/>
          <c:spPr>
            <a:ln w="28575" cap="rnd">
              <a:noFill/>
              <a:round/>
            </a:ln>
            <a:effectLst/>
          </c:spPr>
          <c:marker>
            <c:symbol val="circle"/>
            <c:size val="5"/>
            <c:spPr>
              <a:solidFill>
                <a:schemeClr val="accent3">
                  <a:tint val="99000"/>
                </a:schemeClr>
              </a:solidFill>
              <a:ln w="9525">
                <a:solidFill>
                  <a:schemeClr val="accent3">
                    <a:tint val="99000"/>
                  </a:schemeClr>
                </a:solidFill>
              </a:ln>
              <a:effectLst/>
            </c:spPr>
          </c:marker>
          <c:val>
            <c:numRef>
              <c:f>'IMD by ICB'!$N$27:$W$27</c:f>
              <c:numCache>
                <c:formatCode>0.00%</c:formatCode>
                <c:ptCount val="10"/>
                <c:pt idx="0">
                  <c:v>2.5198096847347591E-2</c:v>
                </c:pt>
                <c:pt idx="1">
                  <c:v>5.9721641691493618E-2</c:v>
                </c:pt>
                <c:pt idx="2">
                  <c:v>6.3890791053403881E-2</c:v>
                </c:pt>
                <c:pt idx="3">
                  <c:v>0.14424118457912757</c:v>
                </c:pt>
                <c:pt idx="4">
                  <c:v>0.17372937880741696</c:v>
                </c:pt>
                <c:pt idx="5">
                  <c:v>0.1692044999777669</c:v>
                </c:pt>
                <c:pt idx="6">
                  <c:v>0.14793721374894392</c:v>
                </c:pt>
                <c:pt idx="7">
                  <c:v>0.10089554893503491</c:v>
                </c:pt>
                <c:pt idx="8">
                  <c:v>6.0265907777135488E-2</c:v>
                </c:pt>
                <c:pt idx="9">
                  <c:v>5.4915736582329136E-2</c:v>
                </c:pt>
              </c:numCache>
            </c:numRef>
          </c:val>
          <c:smooth val="0"/>
          <c:extLst>
            <c:ext xmlns:c16="http://schemas.microsoft.com/office/drawing/2014/chart" uri="{C3380CC4-5D6E-409C-BE32-E72D297353CC}">
              <c16:uniqueId val="{00000015-ADC9-4DB3-995A-3041DA199967}"/>
            </c:ext>
          </c:extLst>
        </c:ser>
        <c:ser>
          <c:idx val="23"/>
          <c:order val="22"/>
          <c:spPr>
            <a:ln w="28575" cap="rnd">
              <a:noFill/>
              <a:round/>
            </a:ln>
            <a:effectLst/>
          </c:spPr>
          <c:marker>
            <c:symbol val="circle"/>
            <c:size val="5"/>
            <c:spPr>
              <a:solidFill>
                <a:schemeClr val="accent3">
                  <a:tint val="96000"/>
                </a:schemeClr>
              </a:solidFill>
              <a:ln w="9525">
                <a:solidFill>
                  <a:schemeClr val="accent3">
                    <a:tint val="96000"/>
                  </a:schemeClr>
                </a:solidFill>
              </a:ln>
              <a:effectLst/>
            </c:spPr>
          </c:marker>
          <c:val>
            <c:numRef>
              <c:f>'IMD by ICB'!$N$28:$W$28</c:f>
              <c:numCache>
                <c:formatCode>0.00%</c:formatCode>
                <c:ptCount val="10"/>
                <c:pt idx="0">
                  <c:v>8.6430823582647823E-2</c:v>
                </c:pt>
                <c:pt idx="1">
                  <c:v>8.5852736107738067E-2</c:v>
                </c:pt>
                <c:pt idx="2">
                  <c:v>7.9304883541839205E-2</c:v>
                </c:pt>
                <c:pt idx="3">
                  <c:v>9.56895639123964E-2</c:v>
                </c:pt>
                <c:pt idx="4">
                  <c:v>8.3719935818798122E-2</c:v>
                </c:pt>
                <c:pt idx="5">
                  <c:v>8.8410020736423248E-2</c:v>
                </c:pt>
                <c:pt idx="6">
                  <c:v>0.12643198598475178</c:v>
                </c:pt>
                <c:pt idx="7">
                  <c:v>0.1012161632012554</c:v>
                </c:pt>
                <c:pt idx="8">
                  <c:v>9.5990543028597164E-2</c:v>
                </c:pt>
                <c:pt idx="9">
                  <c:v>0.15695334408555278</c:v>
                </c:pt>
              </c:numCache>
            </c:numRef>
          </c:val>
          <c:smooth val="0"/>
          <c:extLst>
            <c:ext xmlns:c16="http://schemas.microsoft.com/office/drawing/2014/chart" uri="{C3380CC4-5D6E-409C-BE32-E72D297353CC}">
              <c16:uniqueId val="{00000016-ADC9-4DB3-995A-3041DA199967}"/>
            </c:ext>
          </c:extLst>
        </c:ser>
        <c:ser>
          <c:idx val="24"/>
          <c:order val="23"/>
          <c:spPr>
            <a:ln w="28575" cap="rnd">
              <a:noFill/>
              <a:round/>
            </a:ln>
            <a:effectLst/>
          </c:spPr>
          <c:marker>
            <c:symbol val="circle"/>
            <c:size val="5"/>
            <c:spPr>
              <a:solidFill>
                <a:schemeClr val="accent3">
                  <a:tint val="93000"/>
                </a:schemeClr>
              </a:solidFill>
              <a:ln w="9525">
                <a:solidFill>
                  <a:schemeClr val="accent3">
                    <a:tint val="93000"/>
                  </a:schemeClr>
                </a:solidFill>
              </a:ln>
              <a:effectLst/>
            </c:spPr>
          </c:marker>
          <c:val>
            <c:numRef>
              <c:f>'IMD by ICB'!$N$29:$W$29</c:f>
              <c:numCache>
                <c:formatCode>0.00%</c:formatCode>
                <c:ptCount val="10"/>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numCache>
            </c:numRef>
          </c:val>
          <c:smooth val="0"/>
          <c:extLst>
            <c:ext xmlns:c16="http://schemas.microsoft.com/office/drawing/2014/chart" uri="{C3380CC4-5D6E-409C-BE32-E72D297353CC}">
              <c16:uniqueId val="{00000017-ADC9-4DB3-995A-3041DA199967}"/>
            </c:ext>
          </c:extLst>
        </c:ser>
        <c:ser>
          <c:idx val="25"/>
          <c:order val="24"/>
          <c:spPr>
            <a:ln w="28575" cap="rnd">
              <a:noFill/>
              <a:round/>
            </a:ln>
            <a:effectLst/>
          </c:spPr>
          <c:marker>
            <c:symbol val="circle"/>
            <c:size val="5"/>
            <c:spPr>
              <a:solidFill>
                <a:schemeClr val="accent3">
                  <a:tint val="90000"/>
                </a:schemeClr>
              </a:solidFill>
              <a:ln w="9525">
                <a:solidFill>
                  <a:schemeClr val="accent3">
                    <a:tint val="90000"/>
                  </a:schemeClr>
                </a:solidFill>
              </a:ln>
              <a:effectLst/>
            </c:spPr>
          </c:marker>
          <c:val>
            <c:numRef>
              <c:f>'IMD by ICB'!$N$30:$W$30</c:f>
              <c:numCache>
                <c:formatCode>0.00%</c:formatCode>
                <c:ptCount val="10"/>
                <c:pt idx="0">
                  <c:v>3.3686593722983722E-2</c:v>
                </c:pt>
                <c:pt idx="1">
                  <c:v>4.9815271652113684E-2</c:v>
                </c:pt>
                <c:pt idx="2">
                  <c:v>5.4415711795347613E-2</c:v>
                </c:pt>
                <c:pt idx="3">
                  <c:v>0.12060131370995776</c:v>
                </c:pt>
                <c:pt idx="4">
                  <c:v>0.1271401415539925</c:v>
                </c:pt>
                <c:pt idx="5">
                  <c:v>0.14862910760507031</c:v>
                </c:pt>
                <c:pt idx="6">
                  <c:v>0.15092415864281847</c:v>
                </c:pt>
                <c:pt idx="7">
                  <c:v>0.10313127149187364</c:v>
                </c:pt>
                <c:pt idx="8">
                  <c:v>0.10871382807017997</c:v>
                </c:pt>
                <c:pt idx="9">
                  <c:v>0.10294260175566235</c:v>
                </c:pt>
              </c:numCache>
            </c:numRef>
          </c:val>
          <c:smooth val="0"/>
          <c:extLst>
            <c:ext xmlns:c16="http://schemas.microsoft.com/office/drawing/2014/chart" uri="{C3380CC4-5D6E-409C-BE32-E72D297353CC}">
              <c16:uniqueId val="{00000018-ADC9-4DB3-995A-3041DA199967}"/>
            </c:ext>
          </c:extLst>
        </c:ser>
        <c:ser>
          <c:idx val="26"/>
          <c:order val="25"/>
          <c:spPr>
            <a:ln w="28575" cap="rnd">
              <a:noFill/>
              <a:round/>
            </a:ln>
            <a:effectLst/>
          </c:spPr>
          <c:marker>
            <c:symbol val="circle"/>
            <c:size val="5"/>
            <c:spPr>
              <a:solidFill>
                <a:schemeClr val="accent3">
                  <a:tint val="86000"/>
                </a:schemeClr>
              </a:solidFill>
              <a:ln w="9525">
                <a:solidFill>
                  <a:schemeClr val="accent3">
                    <a:tint val="86000"/>
                  </a:schemeClr>
                </a:solidFill>
              </a:ln>
              <a:effectLst/>
            </c:spPr>
          </c:marker>
          <c:val>
            <c:numRef>
              <c:f>'IMD by ICB'!$N$31:$W$31</c:f>
              <c:numCache>
                <c:formatCode>0.00%</c:formatCode>
                <c:ptCount val="10"/>
                <c:pt idx="0">
                  <c:v>4.0986671081498602E-2</c:v>
                </c:pt>
                <c:pt idx="1">
                  <c:v>7.0582308291953416E-2</c:v>
                </c:pt>
                <c:pt idx="2">
                  <c:v>8.1459679391104045E-2</c:v>
                </c:pt>
                <c:pt idx="3">
                  <c:v>0.10799526794338636</c:v>
                </c:pt>
                <c:pt idx="4">
                  <c:v>9.6837766986778526E-2</c:v>
                </c:pt>
                <c:pt idx="5">
                  <c:v>9.6543383946750105E-2</c:v>
                </c:pt>
                <c:pt idx="6">
                  <c:v>9.9751994623260981E-2</c:v>
                </c:pt>
                <c:pt idx="7">
                  <c:v>0.11392678469032769</c:v>
                </c:pt>
                <c:pt idx="8">
                  <c:v>0.13073238334044165</c:v>
                </c:pt>
                <c:pt idx="9">
                  <c:v>0.16118375970449864</c:v>
                </c:pt>
              </c:numCache>
            </c:numRef>
          </c:val>
          <c:smooth val="0"/>
          <c:extLst>
            <c:ext xmlns:c16="http://schemas.microsoft.com/office/drawing/2014/chart" uri="{C3380CC4-5D6E-409C-BE32-E72D297353CC}">
              <c16:uniqueId val="{00000019-ADC9-4DB3-995A-3041DA199967}"/>
            </c:ext>
          </c:extLst>
        </c:ser>
        <c:ser>
          <c:idx val="27"/>
          <c:order val="26"/>
          <c:spPr>
            <a:ln w="28575" cap="rnd">
              <a:noFill/>
              <a:round/>
            </a:ln>
            <a:effectLst/>
          </c:spPr>
          <c:marker>
            <c:symbol val="circle"/>
            <c:size val="5"/>
            <c:spPr>
              <a:solidFill>
                <a:schemeClr val="accent3">
                  <a:tint val="83000"/>
                </a:schemeClr>
              </a:solidFill>
              <a:ln w="9525">
                <a:solidFill>
                  <a:schemeClr val="accent3">
                    <a:tint val="83000"/>
                  </a:schemeClr>
                </a:solidFill>
              </a:ln>
              <a:effectLst/>
            </c:spPr>
          </c:marker>
          <c:val>
            <c:numRef>
              <c:f>'IMD by ICB'!$N$32:$W$32</c:f>
              <c:numCache>
                <c:formatCode>0.00%</c:formatCode>
                <c:ptCount val="10"/>
                <c:pt idx="0">
                  <c:v>3.0754862103065599E-2</c:v>
                </c:pt>
                <c:pt idx="1">
                  <c:v>4.5557003155069303E-2</c:v>
                </c:pt>
                <c:pt idx="2">
                  <c:v>4.413329775377902E-2</c:v>
                </c:pt>
                <c:pt idx="3">
                  <c:v>6.2165853045976112E-2</c:v>
                </c:pt>
                <c:pt idx="4">
                  <c:v>8.4893339821369707E-2</c:v>
                </c:pt>
                <c:pt idx="5">
                  <c:v>0.15228624797902898</c:v>
                </c:pt>
                <c:pt idx="6">
                  <c:v>0.13517352881159056</c:v>
                </c:pt>
                <c:pt idx="7">
                  <c:v>0.13268871552576639</c:v>
                </c:pt>
                <c:pt idx="8">
                  <c:v>0.16400081623683427</c:v>
                </c:pt>
                <c:pt idx="9">
                  <c:v>0.14834633556752005</c:v>
                </c:pt>
              </c:numCache>
            </c:numRef>
          </c:val>
          <c:smooth val="0"/>
          <c:extLst>
            <c:ext xmlns:c16="http://schemas.microsoft.com/office/drawing/2014/chart" uri="{C3380CC4-5D6E-409C-BE32-E72D297353CC}">
              <c16:uniqueId val="{0000001A-ADC9-4DB3-995A-3041DA199967}"/>
            </c:ext>
          </c:extLst>
        </c:ser>
        <c:ser>
          <c:idx val="28"/>
          <c:order val="27"/>
          <c:spPr>
            <a:ln w="28575" cap="rnd">
              <a:noFill/>
              <a:round/>
            </a:ln>
            <a:effectLst/>
          </c:spPr>
          <c:marker>
            <c:symbol val="circle"/>
            <c:size val="5"/>
            <c:spPr>
              <a:solidFill>
                <a:schemeClr val="accent3">
                  <a:tint val="80000"/>
                </a:schemeClr>
              </a:solidFill>
              <a:ln w="9525">
                <a:solidFill>
                  <a:schemeClr val="accent3">
                    <a:tint val="80000"/>
                  </a:schemeClr>
                </a:solidFill>
              </a:ln>
              <a:effectLst/>
            </c:spPr>
          </c:marker>
          <c:val>
            <c:numRef>
              <c:f>'IMD by ICB'!$N$33:$W$33</c:f>
              <c:numCache>
                <c:formatCode>0.00%</c:formatCode>
                <c:ptCount val="10"/>
                <c:pt idx="0">
                  <c:v>4.8093919654451835E-3</c:v>
                </c:pt>
                <c:pt idx="1">
                  <c:v>2.1443330964806964E-2</c:v>
                </c:pt>
                <c:pt idx="2">
                  <c:v>3.7775662049790389E-2</c:v>
                </c:pt>
                <c:pt idx="3">
                  <c:v>5.2844390151130648E-2</c:v>
                </c:pt>
                <c:pt idx="4">
                  <c:v>5.6026732845393563E-2</c:v>
                </c:pt>
                <c:pt idx="5">
                  <c:v>9.1597215173036609E-2</c:v>
                </c:pt>
                <c:pt idx="6">
                  <c:v>0.1183755642751551</c:v>
                </c:pt>
                <c:pt idx="7">
                  <c:v>0.14187122917184417</c:v>
                </c:pt>
                <c:pt idx="8">
                  <c:v>0.17269182438368727</c:v>
                </c:pt>
                <c:pt idx="9">
                  <c:v>0.30256465901971008</c:v>
                </c:pt>
              </c:numCache>
            </c:numRef>
          </c:val>
          <c:smooth val="0"/>
          <c:extLst>
            <c:ext xmlns:c16="http://schemas.microsoft.com/office/drawing/2014/chart" uri="{C3380CC4-5D6E-409C-BE32-E72D297353CC}">
              <c16:uniqueId val="{0000001B-ADC9-4DB3-995A-3041DA199967}"/>
            </c:ext>
          </c:extLst>
        </c:ser>
        <c:ser>
          <c:idx val="29"/>
          <c:order val="28"/>
          <c:spPr>
            <a:ln w="28575" cap="rnd">
              <a:noFill/>
              <a:round/>
            </a:ln>
            <a:effectLst/>
          </c:spPr>
          <c:marker>
            <c:symbol val="circle"/>
            <c:size val="5"/>
            <c:spPr>
              <a:solidFill>
                <a:schemeClr val="accent3">
                  <a:tint val="77000"/>
                </a:schemeClr>
              </a:solidFill>
              <a:ln w="9525">
                <a:solidFill>
                  <a:schemeClr val="accent3">
                    <a:tint val="77000"/>
                  </a:schemeClr>
                </a:solidFill>
              </a:ln>
              <a:effectLst/>
            </c:spPr>
          </c:marker>
          <c:val>
            <c:numRef>
              <c:f>'IMD by ICB'!$N$34:$W$34</c:f>
              <c:numCache>
                <c:formatCode>0.00%</c:formatCode>
                <c:ptCount val="10"/>
                <c:pt idx="0">
                  <c:v>0.18291647966293917</c:v>
                </c:pt>
                <c:pt idx="1">
                  <c:v>0.10806092714138189</c:v>
                </c:pt>
                <c:pt idx="2">
                  <c:v>9.7349078408279319E-2</c:v>
                </c:pt>
                <c:pt idx="3">
                  <c:v>9.3837045197596836E-2</c:v>
                </c:pt>
                <c:pt idx="4">
                  <c:v>7.6602427814595309E-2</c:v>
                </c:pt>
                <c:pt idx="5">
                  <c:v>8.181474511367369E-2</c:v>
                </c:pt>
                <c:pt idx="6">
                  <c:v>0.10269527170044332</c:v>
                </c:pt>
                <c:pt idx="7">
                  <c:v>0.10861176492791043</c:v>
                </c:pt>
                <c:pt idx="8">
                  <c:v>8.8858863445897288E-2</c:v>
                </c:pt>
                <c:pt idx="9">
                  <c:v>5.9253396587282722E-2</c:v>
                </c:pt>
              </c:numCache>
            </c:numRef>
          </c:val>
          <c:smooth val="0"/>
          <c:extLst>
            <c:ext xmlns:c16="http://schemas.microsoft.com/office/drawing/2014/chart" uri="{C3380CC4-5D6E-409C-BE32-E72D297353CC}">
              <c16:uniqueId val="{0000001C-ADC9-4DB3-995A-3041DA199967}"/>
            </c:ext>
          </c:extLst>
        </c:ser>
        <c:ser>
          <c:idx val="30"/>
          <c:order val="29"/>
          <c:spPr>
            <a:ln w="28575" cap="rnd">
              <a:noFill/>
              <a:round/>
            </a:ln>
            <a:effectLst/>
          </c:spPr>
          <c:marker>
            <c:symbol val="circle"/>
            <c:size val="5"/>
            <c:spPr>
              <a:solidFill>
                <a:schemeClr val="accent3">
                  <a:tint val="74000"/>
                </a:schemeClr>
              </a:solidFill>
              <a:ln w="9525">
                <a:solidFill>
                  <a:schemeClr val="accent3">
                    <a:tint val="74000"/>
                  </a:schemeClr>
                </a:solidFill>
              </a:ln>
              <a:effectLst/>
            </c:spPr>
          </c:marker>
          <c:val>
            <c:numRef>
              <c:f>'IMD by ICB'!$N$35:$W$35</c:f>
              <c:numCache>
                <c:formatCode>0.00%</c:formatCode>
                <c:ptCount val="10"/>
                <c:pt idx="0">
                  <c:v>0.18211782510490709</c:v>
                </c:pt>
                <c:pt idx="1">
                  <c:v>0.13769088004196284</c:v>
                </c:pt>
                <c:pt idx="2">
                  <c:v>0.12411752269418515</c:v>
                </c:pt>
                <c:pt idx="3">
                  <c:v>0.10769267309668579</c:v>
                </c:pt>
                <c:pt idx="4">
                  <c:v>8.9779521174102941E-2</c:v>
                </c:pt>
                <c:pt idx="5">
                  <c:v>7.0533286589021152E-2</c:v>
                </c:pt>
                <c:pt idx="6">
                  <c:v>7.8000222124689558E-2</c:v>
                </c:pt>
                <c:pt idx="7">
                  <c:v>7.1427472274556827E-2</c:v>
                </c:pt>
                <c:pt idx="8">
                  <c:v>7.9618320202106699E-2</c:v>
                </c:pt>
                <c:pt idx="9">
                  <c:v>5.9022276697781963E-2</c:v>
                </c:pt>
              </c:numCache>
            </c:numRef>
          </c:val>
          <c:smooth val="0"/>
          <c:extLst>
            <c:ext xmlns:c16="http://schemas.microsoft.com/office/drawing/2014/chart" uri="{C3380CC4-5D6E-409C-BE32-E72D297353CC}">
              <c16:uniqueId val="{0000001D-ADC9-4DB3-995A-3041DA199967}"/>
            </c:ext>
          </c:extLst>
        </c:ser>
        <c:ser>
          <c:idx val="31"/>
          <c:order val="30"/>
          <c:spPr>
            <a:ln w="28575" cap="rnd">
              <a:noFill/>
              <a:round/>
            </a:ln>
            <a:effectLst/>
          </c:spPr>
          <c:marker>
            <c:symbol val="circle"/>
            <c:size val="5"/>
            <c:spPr>
              <a:solidFill>
                <a:schemeClr val="accent3">
                  <a:tint val="71000"/>
                </a:schemeClr>
              </a:solidFill>
              <a:ln w="9525">
                <a:solidFill>
                  <a:schemeClr val="accent3">
                    <a:tint val="71000"/>
                  </a:schemeClr>
                </a:solidFill>
              </a:ln>
              <a:effectLst/>
            </c:spPr>
          </c:marker>
          <c:val>
            <c:numRef>
              <c:f>'IMD by ICB'!$N$36:$W$36</c:f>
              <c:numCache>
                <c:formatCode>0.00%</c:formatCode>
                <c:ptCount val="10"/>
                <c:pt idx="0">
                  <c:v>0.13125874240760038</c:v>
                </c:pt>
                <c:pt idx="1">
                  <c:v>5.0284685648839193E-2</c:v>
                </c:pt>
                <c:pt idx="2">
                  <c:v>6.9243975366359692E-2</c:v>
                </c:pt>
                <c:pt idx="3">
                  <c:v>7.3543010298438807E-2</c:v>
                </c:pt>
                <c:pt idx="4">
                  <c:v>8.3080448925563974E-2</c:v>
                </c:pt>
                <c:pt idx="5">
                  <c:v>0.10404990565240657</c:v>
                </c:pt>
                <c:pt idx="6">
                  <c:v>0.12521415964927105</c:v>
                </c:pt>
                <c:pt idx="7">
                  <c:v>0.11441053876700369</c:v>
                </c:pt>
                <c:pt idx="8">
                  <c:v>0.11543615812844416</c:v>
                </c:pt>
                <c:pt idx="9">
                  <c:v>0.1334783751560725</c:v>
                </c:pt>
              </c:numCache>
            </c:numRef>
          </c:val>
          <c:smooth val="0"/>
          <c:extLst>
            <c:ext xmlns:c16="http://schemas.microsoft.com/office/drawing/2014/chart" uri="{C3380CC4-5D6E-409C-BE32-E72D297353CC}">
              <c16:uniqueId val="{0000001E-ADC9-4DB3-995A-3041DA199967}"/>
            </c:ext>
          </c:extLst>
        </c:ser>
        <c:ser>
          <c:idx val="32"/>
          <c:order val="31"/>
          <c:spPr>
            <a:ln w="28575" cap="rnd">
              <a:noFill/>
              <a:round/>
            </a:ln>
            <a:effectLst/>
          </c:spPr>
          <c:marker>
            <c:symbol val="circle"/>
            <c:size val="5"/>
            <c:spPr>
              <a:solidFill>
                <a:schemeClr val="accent3">
                  <a:tint val="68000"/>
                </a:schemeClr>
              </a:solidFill>
              <a:ln w="9525">
                <a:solidFill>
                  <a:schemeClr val="accent3">
                    <a:tint val="68000"/>
                  </a:schemeClr>
                </a:solidFill>
              </a:ln>
              <a:effectLst/>
            </c:spPr>
          </c:marker>
          <c:val>
            <c:numRef>
              <c:f>'IMD by ICB'!$N$37:$W$37</c:f>
              <c:numCache>
                <c:formatCode>0.00%</c:formatCode>
                <c:ptCount val="10"/>
                <c:pt idx="0">
                  <c:v>0</c:v>
                </c:pt>
                <c:pt idx="1">
                  <c:v>5.8427137642136162E-3</c:v>
                </c:pt>
                <c:pt idx="2">
                  <c:v>1.8344977458371856E-2</c:v>
                </c:pt>
                <c:pt idx="3">
                  <c:v>6.243602085458029E-2</c:v>
                </c:pt>
                <c:pt idx="4">
                  <c:v>6.5337361914656347E-2</c:v>
                </c:pt>
                <c:pt idx="5">
                  <c:v>8.0342556497040515E-2</c:v>
                </c:pt>
                <c:pt idx="6">
                  <c:v>0.110659854932947</c:v>
                </c:pt>
                <c:pt idx="7">
                  <c:v>0.14797030033264391</c:v>
                </c:pt>
                <c:pt idx="8">
                  <c:v>0.1967564836966364</c:v>
                </c:pt>
                <c:pt idx="9">
                  <c:v>0.31230973054891009</c:v>
                </c:pt>
              </c:numCache>
            </c:numRef>
          </c:val>
          <c:smooth val="0"/>
          <c:extLst>
            <c:ext xmlns:c16="http://schemas.microsoft.com/office/drawing/2014/chart" uri="{C3380CC4-5D6E-409C-BE32-E72D297353CC}">
              <c16:uniqueId val="{0000001F-ADC9-4DB3-995A-3041DA199967}"/>
            </c:ext>
          </c:extLst>
        </c:ser>
        <c:ser>
          <c:idx val="33"/>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val>
            <c:numRef>
              <c:f>'IMD by ICB'!$N$38:$W$38</c:f>
              <c:numCache>
                <c:formatCode>0.00%</c:formatCode>
                <c:ptCount val="10"/>
                <c:pt idx="0">
                  <c:v>4.1536873709889288E-2</c:v>
                </c:pt>
                <c:pt idx="1">
                  <c:v>5.3764191217864514E-2</c:v>
                </c:pt>
                <c:pt idx="2">
                  <c:v>7.7491672921748925E-2</c:v>
                </c:pt>
                <c:pt idx="3">
                  <c:v>8.6326585663351468E-2</c:v>
                </c:pt>
                <c:pt idx="4">
                  <c:v>0.11187077781947832</c:v>
                </c:pt>
                <c:pt idx="5">
                  <c:v>0.15351437887033215</c:v>
                </c:pt>
                <c:pt idx="6">
                  <c:v>0.11824333833739914</c:v>
                </c:pt>
                <c:pt idx="7">
                  <c:v>0.12400250985175455</c:v>
                </c:pt>
                <c:pt idx="8">
                  <c:v>0.11555463032463877</c:v>
                </c:pt>
                <c:pt idx="9">
                  <c:v>0.11769504128354288</c:v>
                </c:pt>
              </c:numCache>
            </c:numRef>
          </c:val>
          <c:smooth val="0"/>
          <c:extLst>
            <c:ext xmlns:c16="http://schemas.microsoft.com/office/drawing/2014/chart" uri="{C3380CC4-5D6E-409C-BE32-E72D297353CC}">
              <c16:uniqueId val="{00000020-ADC9-4DB3-995A-3041DA199967}"/>
            </c:ext>
          </c:extLst>
        </c:ser>
        <c:ser>
          <c:idx val="34"/>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val>
            <c:numRef>
              <c:f>'IMD by ICB'!$N$39:$W$39</c:f>
              <c:numCache>
                <c:formatCode>0.00%</c:formatCode>
                <c:ptCount val="10"/>
                <c:pt idx="0">
                  <c:v>0.22133844941714068</c:v>
                </c:pt>
                <c:pt idx="1">
                  <c:v>0.14000538682342714</c:v>
                </c:pt>
                <c:pt idx="2">
                  <c:v>0.11316021100908963</c:v>
                </c:pt>
                <c:pt idx="3">
                  <c:v>7.4015541237308025E-2</c:v>
                </c:pt>
                <c:pt idx="4">
                  <c:v>8.9222829055619374E-2</c:v>
                </c:pt>
                <c:pt idx="5">
                  <c:v>8.068446220287516E-2</c:v>
                </c:pt>
                <c:pt idx="6">
                  <c:v>8.837411069166981E-2</c:v>
                </c:pt>
                <c:pt idx="7">
                  <c:v>8.3547785403051023E-2</c:v>
                </c:pt>
                <c:pt idx="8">
                  <c:v>6.1449642850250501E-2</c:v>
                </c:pt>
                <c:pt idx="9">
                  <c:v>4.8201581309568663E-2</c:v>
                </c:pt>
              </c:numCache>
            </c:numRef>
          </c:val>
          <c:smooth val="0"/>
          <c:extLst>
            <c:ext xmlns:c16="http://schemas.microsoft.com/office/drawing/2014/chart" uri="{C3380CC4-5D6E-409C-BE32-E72D297353CC}">
              <c16:uniqueId val="{00000021-ADC9-4DB3-995A-3041DA199967}"/>
            </c:ext>
          </c:extLst>
        </c:ser>
        <c:ser>
          <c:idx val="35"/>
          <c:order val="34"/>
          <c:spPr>
            <a:ln w="28575" cap="rnd">
              <a:noFill/>
              <a:round/>
            </a:ln>
            <a:effectLst/>
          </c:spPr>
          <c:marker>
            <c:symbol val="circle"/>
            <c:size val="5"/>
            <c:spPr>
              <a:solidFill>
                <a:schemeClr val="accent3">
                  <a:tint val="58000"/>
                </a:schemeClr>
              </a:solidFill>
              <a:ln w="9525">
                <a:solidFill>
                  <a:schemeClr val="accent3">
                    <a:tint val="58000"/>
                  </a:schemeClr>
                </a:solidFill>
              </a:ln>
              <a:effectLst/>
            </c:spPr>
          </c:marker>
          <c:val>
            <c:numRef>
              <c:f>'IMD by ICB'!$N$40:$W$40</c:f>
              <c:numCache>
                <c:formatCode>0.00%</c:formatCode>
                <c:ptCount val="10"/>
                <c:pt idx="0">
                  <c:v>0.3779750992129231</c:v>
                </c:pt>
                <c:pt idx="1">
                  <c:v>0.13698819752759187</c:v>
                </c:pt>
                <c:pt idx="2">
                  <c:v>9.8193919849211081E-2</c:v>
                </c:pt>
                <c:pt idx="3">
                  <c:v>9.1884051568631789E-2</c:v>
                </c:pt>
                <c:pt idx="4">
                  <c:v>8.2537052989640619E-2</c:v>
                </c:pt>
                <c:pt idx="5">
                  <c:v>5.3649342139170511E-2</c:v>
                </c:pt>
                <c:pt idx="6">
                  <c:v>3.9838314227022727E-2</c:v>
                </c:pt>
                <c:pt idx="7">
                  <c:v>3.2147195900426299E-2</c:v>
                </c:pt>
                <c:pt idx="8">
                  <c:v>3.3105088389695107E-2</c:v>
                </c:pt>
                <c:pt idx="9">
                  <c:v>5.3681738195686904E-2</c:v>
                </c:pt>
              </c:numCache>
            </c:numRef>
          </c:val>
          <c:smooth val="0"/>
          <c:extLst>
            <c:ext xmlns:c16="http://schemas.microsoft.com/office/drawing/2014/chart" uri="{C3380CC4-5D6E-409C-BE32-E72D297353CC}">
              <c16:uniqueId val="{00000022-ADC9-4DB3-995A-3041DA199967}"/>
            </c:ext>
          </c:extLst>
        </c:ser>
        <c:ser>
          <c:idx val="36"/>
          <c:order val="35"/>
          <c:spPr>
            <a:ln w="28575" cap="rnd">
              <a:noFill/>
              <a:round/>
            </a:ln>
            <a:effectLst/>
          </c:spPr>
          <c:marker>
            <c:symbol val="circle"/>
            <c:size val="5"/>
            <c:spPr>
              <a:solidFill>
                <a:schemeClr val="accent3">
                  <a:tint val="55000"/>
                </a:schemeClr>
              </a:solidFill>
              <a:ln w="9525">
                <a:solidFill>
                  <a:schemeClr val="accent3">
                    <a:tint val="55000"/>
                  </a:schemeClr>
                </a:solidFill>
              </a:ln>
              <a:effectLst/>
            </c:spPr>
          </c:marker>
          <c:val>
            <c:numRef>
              <c:f>'IMD by ICB'!$N$41:$W$41</c:f>
              <c:numCache>
                <c:formatCode>0.00%</c:formatCode>
                <c:ptCount val="10"/>
                <c:pt idx="0">
                  <c:v>3.9575452734681944E-2</c:v>
                </c:pt>
                <c:pt idx="1">
                  <c:v>8.8143924857920802E-2</c:v>
                </c:pt>
                <c:pt idx="2">
                  <c:v>5.5187032874659647E-2</c:v>
                </c:pt>
                <c:pt idx="3">
                  <c:v>6.4791084187635906E-2</c:v>
                </c:pt>
                <c:pt idx="4">
                  <c:v>0.10938385139703598</c:v>
                </c:pt>
                <c:pt idx="5">
                  <c:v>0.12323314694004349</c:v>
                </c:pt>
                <c:pt idx="6">
                  <c:v>0.11261718107559893</c:v>
                </c:pt>
                <c:pt idx="7">
                  <c:v>0.12918585421120918</c:v>
                </c:pt>
                <c:pt idx="8">
                  <c:v>0.14492420919905707</c:v>
                </c:pt>
                <c:pt idx="9">
                  <c:v>0.13295826252215703</c:v>
                </c:pt>
              </c:numCache>
            </c:numRef>
          </c:val>
          <c:smooth val="0"/>
          <c:extLst>
            <c:ext xmlns:c16="http://schemas.microsoft.com/office/drawing/2014/chart" uri="{C3380CC4-5D6E-409C-BE32-E72D297353CC}">
              <c16:uniqueId val="{00000023-ADC9-4DB3-995A-3041DA199967}"/>
            </c:ext>
          </c:extLst>
        </c:ser>
        <c:ser>
          <c:idx val="37"/>
          <c:order val="36"/>
          <c:spPr>
            <a:ln w="28575" cap="rnd">
              <a:noFill/>
              <a:round/>
            </a:ln>
            <a:effectLst/>
          </c:spPr>
          <c:marker>
            <c:symbol val="circle"/>
            <c:size val="5"/>
            <c:spPr>
              <a:solidFill>
                <a:schemeClr val="accent3">
                  <a:tint val="52000"/>
                </a:schemeClr>
              </a:solidFill>
              <a:ln w="9525">
                <a:solidFill>
                  <a:schemeClr val="accent3">
                    <a:tint val="52000"/>
                  </a:schemeClr>
                </a:solidFill>
              </a:ln>
              <a:effectLst/>
            </c:spPr>
          </c:marker>
          <c:val>
            <c:numRef>
              <c:f>'IMD by ICB'!$N$42:$W$42</c:f>
              <c:numCache>
                <c:formatCode>0.00%</c:formatCode>
                <c:ptCount val="10"/>
                <c:pt idx="0">
                  <c:v>0.24969725138820026</c:v>
                </c:pt>
                <c:pt idx="1">
                  <c:v>0.15201859444240301</c:v>
                </c:pt>
                <c:pt idx="2">
                  <c:v>0.12091500963082655</c:v>
                </c:pt>
                <c:pt idx="3">
                  <c:v>9.3164405367872183E-2</c:v>
                </c:pt>
                <c:pt idx="4">
                  <c:v>7.2286564873543832E-2</c:v>
                </c:pt>
                <c:pt idx="5">
                  <c:v>6.2501278350282782E-2</c:v>
                </c:pt>
                <c:pt idx="6">
                  <c:v>6.4677471342031528E-2</c:v>
                </c:pt>
                <c:pt idx="7">
                  <c:v>7.1511091143377656E-2</c:v>
                </c:pt>
                <c:pt idx="8">
                  <c:v>6.3362445630440037E-2</c:v>
                </c:pt>
                <c:pt idx="9">
                  <c:v>4.9865887831022193E-2</c:v>
                </c:pt>
              </c:numCache>
            </c:numRef>
          </c:val>
          <c:smooth val="0"/>
          <c:extLst>
            <c:ext xmlns:c16="http://schemas.microsoft.com/office/drawing/2014/chart" uri="{C3380CC4-5D6E-409C-BE32-E72D297353CC}">
              <c16:uniqueId val="{00000024-ADC9-4DB3-995A-3041DA199967}"/>
            </c:ext>
          </c:extLst>
        </c:ser>
        <c:ser>
          <c:idx val="38"/>
          <c:order val="37"/>
          <c:spPr>
            <a:ln w="28575" cap="rnd">
              <a:noFill/>
              <a:round/>
            </a:ln>
            <a:effectLst/>
          </c:spPr>
          <c:marker>
            <c:symbol val="circle"/>
            <c:size val="5"/>
            <c:spPr>
              <a:solidFill>
                <a:schemeClr val="accent3">
                  <a:tint val="49000"/>
                </a:schemeClr>
              </a:solidFill>
              <a:ln w="9525">
                <a:solidFill>
                  <a:schemeClr val="accent3">
                    <a:tint val="49000"/>
                  </a:schemeClr>
                </a:solidFill>
              </a:ln>
              <a:effectLst/>
            </c:spPr>
          </c:marker>
          <c:val>
            <c:numRef>
              <c:f>'IMD by ICB'!$N$43:$W$43</c:f>
              <c:numCache>
                <c:formatCode>0.00%</c:formatCode>
                <c:ptCount val="10"/>
                <c:pt idx="0">
                  <c:v>7.9468224408393989E-2</c:v>
                </c:pt>
                <c:pt idx="1">
                  <c:v>0.10661360986267873</c:v>
                </c:pt>
                <c:pt idx="2">
                  <c:v>9.8389050524718955E-2</c:v>
                </c:pt>
                <c:pt idx="3">
                  <c:v>8.5161642119404218E-2</c:v>
                </c:pt>
                <c:pt idx="4">
                  <c:v>0.12084102204159261</c:v>
                </c:pt>
                <c:pt idx="5">
                  <c:v>9.2831482382952385E-2</c:v>
                </c:pt>
                <c:pt idx="6">
                  <c:v>8.7079573885184475E-2</c:v>
                </c:pt>
                <c:pt idx="7">
                  <c:v>0.10774568960637587</c:v>
                </c:pt>
                <c:pt idx="8">
                  <c:v>0.11538345427718595</c:v>
                </c:pt>
                <c:pt idx="9">
                  <c:v>0.1064862508915128</c:v>
                </c:pt>
              </c:numCache>
            </c:numRef>
          </c:val>
          <c:smooth val="0"/>
          <c:extLst>
            <c:ext xmlns:c16="http://schemas.microsoft.com/office/drawing/2014/chart" uri="{C3380CC4-5D6E-409C-BE32-E72D297353CC}">
              <c16:uniqueId val="{00000025-ADC9-4DB3-995A-3041DA199967}"/>
            </c:ext>
          </c:extLst>
        </c:ser>
        <c:ser>
          <c:idx val="39"/>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val>
            <c:numRef>
              <c:f>'IMD by ICB'!$N$44:$W$44</c:f>
              <c:numCache>
                <c:formatCode>0.00%</c:formatCode>
                <c:ptCount val="10"/>
                <c:pt idx="0">
                  <c:v>5.4662422107110524E-2</c:v>
                </c:pt>
                <c:pt idx="1">
                  <c:v>8.5413353370203296E-2</c:v>
                </c:pt>
                <c:pt idx="2">
                  <c:v>0.11830559235766874</c:v>
                </c:pt>
                <c:pt idx="3">
                  <c:v>6.6676578899158082E-2</c:v>
                </c:pt>
                <c:pt idx="4">
                  <c:v>7.1715887096131845E-2</c:v>
                </c:pt>
                <c:pt idx="5">
                  <c:v>0.10329652532000139</c:v>
                </c:pt>
                <c:pt idx="6">
                  <c:v>0.1080650171649776</c:v>
                </c:pt>
                <c:pt idx="7">
                  <c:v>0.14997517516773357</c:v>
                </c:pt>
                <c:pt idx="8">
                  <c:v>0.12044557255090418</c:v>
                </c:pt>
                <c:pt idx="9">
                  <c:v>0.12144387596611078</c:v>
                </c:pt>
              </c:numCache>
            </c:numRef>
          </c:val>
          <c:smooth val="0"/>
          <c:extLst>
            <c:ext xmlns:c16="http://schemas.microsoft.com/office/drawing/2014/chart" uri="{C3380CC4-5D6E-409C-BE32-E72D297353CC}">
              <c16:uniqueId val="{00000026-ADC9-4DB3-995A-3041DA199967}"/>
            </c:ext>
          </c:extLst>
        </c:ser>
        <c:ser>
          <c:idx val="40"/>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val>
            <c:numRef>
              <c:f>'IMD by ICB'!$N$45:$W$45</c:f>
              <c:numCache>
                <c:formatCode>0.00%</c:formatCode>
                <c:ptCount val="10"/>
                <c:pt idx="0">
                  <c:v>0.12873646570047642</c:v>
                </c:pt>
                <c:pt idx="1">
                  <c:v>0.14111843351786718</c:v>
                </c:pt>
                <c:pt idx="2">
                  <c:v>9.6170607101394856E-2</c:v>
                </c:pt>
                <c:pt idx="3">
                  <c:v>9.682256158687616E-2</c:v>
                </c:pt>
                <c:pt idx="4">
                  <c:v>8.7962181472435327E-2</c:v>
                </c:pt>
                <c:pt idx="5">
                  <c:v>0.10198221723089007</c:v>
                </c:pt>
                <c:pt idx="6">
                  <c:v>8.158818524119732E-2</c:v>
                </c:pt>
                <c:pt idx="7">
                  <c:v>7.9993179023084532E-2</c:v>
                </c:pt>
                <c:pt idx="8">
                  <c:v>8.9416806473727184E-2</c:v>
                </c:pt>
                <c:pt idx="9">
                  <c:v>9.6209362652050948E-2</c:v>
                </c:pt>
              </c:numCache>
            </c:numRef>
          </c:val>
          <c:smooth val="0"/>
          <c:extLst>
            <c:ext xmlns:c16="http://schemas.microsoft.com/office/drawing/2014/chart" uri="{C3380CC4-5D6E-409C-BE32-E72D297353CC}">
              <c16:uniqueId val="{00000027-ADC9-4DB3-995A-3041DA199967}"/>
            </c:ext>
          </c:extLst>
        </c:ser>
        <c:ser>
          <c:idx val="41"/>
          <c:order val="40"/>
          <c:spPr>
            <a:ln w="28575" cap="rnd">
              <a:noFill/>
              <a:round/>
            </a:ln>
            <a:effectLst/>
          </c:spPr>
          <c:marker>
            <c:symbol val="circle"/>
            <c:size val="5"/>
            <c:spPr>
              <a:solidFill>
                <a:schemeClr val="accent3">
                  <a:tint val="40000"/>
                </a:schemeClr>
              </a:solidFill>
              <a:ln w="9525">
                <a:solidFill>
                  <a:schemeClr val="accent3">
                    <a:tint val="40000"/>
                  </a:schemeClr>
                </a:solidFill>
              </a:ln>
              <a:effectLst/>
            </c:spPr>
          </c:marker>
          <c:val>
            <c:numRef>
              <c:f>'IMD by ICB'!$N$46:$W$46</c:f>
              <c:numCache>
                <c:formatCode>0.00%</c:formatCode>
                <c:ptCount val="10"/>
                <c:pt idx="0">
                  <c:v>0.23321528438205277</c:v>
                </c:pt>
                <c:pt idx="1">
                  <c:v>0.1393578515564009</c:v>
                </c:pt>
                <c:pt idx="2">
                  <c:v>0.10907084356503101</c:v>
                </c:pt>
                <c:pt idx="3">
                  <c:v>8.6094590566493018E-2</c:v>
                </c:pt>
                <c:pt idx="4">
                  <c:v>8.0604249762246102E-2</c:v>
                </c:pt>
                <c:pt idx="5">
                  <c:v>9.257356176633405E-2</c:v>
                </c:pt>
                <c:pt idx="6">
                  <c:v>8.1590751018438351E-2</c:v>
                </c:pt>
                <c:pt idx="7">
                  <c:v>6.9771898198748072E-2</c:v>
                </c:pt>
                <c:pt idx="8">
                  <c:v>6.3114079289151331E-2</c:v>
                </c:pt>
                <c:pt idx="9">
                  <c:v>4.4606889895104397E-2</c:v>
                </c:pt>
              </c:numCache>
            </c:numRef>
          </c:val>
          <c:smooth val="0"/>
          <c:extLst>
            <c:ext xmlns:c16="http://schemas.microsoft.com/office/drawing/2014/chart" uri="{C3380CC4-5D6E-409C-BE32-E72D297353CC}">
              <c16:uniqueId val="{00000028-ADC9-4DB3-995A-3041DA199967}"/>
            </c:ext>
          </c:extLst>
        </c:ser>
        <c:ser>
          <c:idx val="42"/>
          <c:order val="41"/>
          <c:spPr>
            <a:ln w="28575" cap="rnd">
              <a:noFill/>
              <a:round/>
            </a:ln>
            <a:effectLst/>
          </c:spPr>
          <c:marker>
            <c:symbol val="circle"/>
            <c:size val="5"/>
            <c:spPr>
              <a:solidFill>
                <a:schemeClr val="accent3">
                  <a:tint val="37000"/>
                </a:schemeClr>
              </a:solidFill>
              <a:ln w="9525">
                <a:solidFill>
                  <a:schemeClr val="accent3">
                    <a:tint val="37000"/>
                  </a:schemeClr>
                </a:solidFill>
              </a:ln>
              <a:effectLst/>
            </c:spPr>
          </c:marker>
          <c:val>
            <c:numRef>
              <c:f>'IMD by ICB'!$N$47:$W$47</c:f>
              <c:numCache>
                <c:formatCode>0.00%</c:formatCode>
                <c:ptCount val="10"/>
                <c:pt idx="0">
                  <c:v>0.20990073243299376</c:v>
                </c:pt>
                <c:pt idx="1">
                  <c:v>0.27856392752908754</c:v>
                </c:pt>
                <c:pt idx="2">
                  <c:v>0.11766305413131078</c:v>
                </c:pt>
                <c:pt idx="3">
                  <c:v>8.1823800694147297E-2</c:v>
                </c:pt>
                <c:pt idx="4">
                  <c:v>7.4651278984319544E-2</c:v>
                </c:pt>
                <c:pt idx="5">
                  <c:v>5.50246438136896E-2</c:v>
                </c:pt>
                <c:pt idx="6">
                  <c:v>5.5941331958718171E-2</c:v>
                </c:pt>
                <c:pt idx="7">
                  <c:v>4.9442772051604786E-2</c:v>
                </c:pt>
                <c:pt idx="8">
                  <c:v>4.4352191752142209E-2</c:v>
                </c:pt>
                <c:pt idx="9">
                  <c:v>3.2636266651986309E-2</c:v>
                </c:pt>
              </c:numCache>
            </c:numRef>
          </c:val>
          <c:smooth val="0"/>
          <c:extLst>
            <c:ext xmlns:c16="http://schemas.microsoft.com/office/drawing/2014/chart" uri="{C3380CC4-5D6E-409C-BE32-E72D297353CC}">
              <c16:uniqueId val="{00000029-ADC9-4DB3-995A-3041DA199967}"/>
            </c:ext>
          </c:extLst>
        </c:ser>
        <c:ser>
          <c:idx val="43"/>
          <c:order val="42"/>
          <c:spPr>
            <a:ln w="28575" cap="rnd">
              <a:noFill/>
              <a:round/>
            </a:ln>
            <a:effectLst/>
          </c:spPr>
          <c:marker>
            <c:symbol val="circle"/>
            <c:size val="5"/>
            <c:spPr>
              <a:solidFill>
                <a:schemeClr val="accent3">
                  <a:tint val="34000"/>
                </a:schemeClr>
              </a:solidFill>
              <a:ln w="9525">
                <a:solidFill>
                  <a:schemeClr val="accent3">
                    <a:tint val="34000"/>
                  </a:schemeClr>
                </a:solidFill>
              </a:ln>
              <a:effectLst/>
            </c:spPr>
          </c:marker>
          <c:val>
            <c:numRef>
              <c:f>'IMD by ICB'!$N$48:$W$48</c:f>
              <c:numCache>
                <c:formatCode>0.00%</c:formatCode>
                <c:ptCount val="10"/>
                <c:pt idx="0">
                  <c:v>9.9278605572612103E-2</c:v>
                </c:pt>
                <c:pt idx="1">
                  <c:v>0.10086597142808972</c:v>
                </c:pt>
                <c:pt idx="2">
                  <c:v>0.10321939391966818</c:v>
                </c:pt>
                <c:pt idx="3">
                  <c:v>0.10245100992395023</c:v>
                </c:pt>
                <c:pt idx="4">
                  <c:v>0.10113500354016271</c:v>
                </c:pt>
                <c:pt idx="5">
                  <c:v>0.10186215240861911</c:v>
                </c:pt>
                <c:pt idx="6">
                  <c:v>9.8843460388632454E-2</c:v>
                </c:pt>
                <c:pt idx="7">
                  <c:v>9.8674646868925825E-2</c:v>
                </c:pt>
                <c:pt idx="8">
                  <c:v>9.748538387069787E-2</c:v>
                </c:pt>
                <c:pt idx="9">
                  <c:v>9.6184372078641805E-2</c:v>
                </c:pt>
              </c:numCache>
            </c:numRef>
          </c:val>
          <c:smooth val="0"/>
          <c:extLst>
            <c:ext xmlns:c16="http://schemas.microsoft.com/office/drawing/2014/chart" uri="{C3380CC4-5D6E-409C-BE32-E72D297353CC}">
              <c16:uniqueId val="{0000002A-ADC9-4DB3-995A-3041DA199967}"/>
            </c:ext>
          </c:extLst>
        </c:ser>
        <c:ser>
          <c:idx val="0"/>
          <c:order val="43"/>
          <c:spPr>
            <a:ln w="25400" cap="rnd">
              <a:noFill/>
              <a:round/>
            </a:ln>
            <a:effectLst/>
          </c:spPr>
          <c:marker>
            <c:symbol val="circle"/>
            <c:size val="12"/>
            <c:spPr>
              <a:solidFill>
                <a:srgbClr val="FF0000"/>
              </a:solidFill>
              <a:ln w="9525">
                <a:solidFill>
                  <a:schemeClr val="bg1">
                    <a:lumMod val="85000"/>
                  </a:schemeClr>
                </a:solidFill>
              </a:ln>
              <a:effectLst/>
            </c:spPr>
          </c:marker>
          <c:val>
            <c:numRef>
              <c:f>'IMD by ICB'!$N$50:$W$50</c:f>
              <c:numCache>
                <c:formatCode>0.00%</c:formatCode>
                <c:ptCount val="10"/>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numCache>
            </c:numRef>
          </c:val>
          <c:smooth val="0"/>
          <c:extLst>
            <c:ext xmlns:c16="http://schemas.microsoft.com/office/drawing/2014/chart" uri="{C3380CC4-5D6E-409C-BE32-E72D297353CC}">
              <c16:uniqueId val="{0000002B-ADC9-4DB3-995A-3041DA199967}"/>
            </c:ext>
          </c:extLst>
        </c:ser>
        <c:dLbls>
          <c:showLegendKey val="0"/>
          <c:showVal val="0"/>
          <c:showCatName val="0"/>
          <c:showSerName val="0"/>
          <c:showPercent val="0"/>
          <c:showBubbleSize val="0"/>
        </c:dLbls>
        <c:marker val="1"/>
        <c:smooth val="0"/>
        <c:axId val="1473728008"/>
        <c:axId val="1473724728"/>
      </c:lineChart>
      <c:catAx>
        <c:axId val="1473728008"/>
        <c:scaling>
          <c:orientation val="minMax"/>
        </c:scaling>
        <c:delete val="0"/>
        <c:axPos val="b"/>
        <c:title>
          <c:tx>
            <c:rich>
              <a:bodyPr rot="0" spcFirstLastPara="1" vertOverflow="ellipsis" vert="horz" wrap="square" anchor="ctr" anchorCtr="1"/>
              <a:lstStyle/>
              <a:p>
                <a:pPr>
                  <a:defRPr sz="1000" b="1" i="0" u="none" strike="noStrike" kern="1200" baseline="0">
                    <a:solidFill>
                      <a:srgbClr val="FF0000"/>
                    </a:solidFill>
                    <a:latin typeface="Arial" panose="020B0604020202020204" pitchFamily="34" charset="0"/>
                    <a:ea typeface="+mn-ea"/>
                    <a:cs typeface="Arial" panose="020B0604020202020204" pitchFamily="34" charset="0"/>
                  </a:defRPr>
                </a:pPr>
                <a:r>
                  <a:rPr lang="en-GB" b="1">
                    <a:solidFill>
                      <a:srgbClr val="FF0000"/>
                    </a:solidFill>
                  </a:rPr>
                  <a:t>&lt;&lt;&lt; Most Deprived                                    Least Deprived &gt;&gt;&gt;</a:t>
                </a:r>
              </a:p>
            </c:rich>
          </c:tx>
          <c:layout>
            <c:manualLayout>
              <c:xMode val="edge"/>
              <c:yMode val="edge"/>
              <c:x val="0.13389698162729657"/>
              <c:y val="0.89583333333333337"/>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4728"/>
        <c:crosses val="autoZero"/>
        <c:auto val="1"/>
        <c:lblAlgn val="ctr"/>
        <c:lblOffset val="100"/>
        <c:noMultiLvlLbl val="0"/>
      </c:catAx>
      <c:valAx>
        <c:axId val="1473724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8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 of population in IMD Decile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7455995966605865E-2"/>
          <c:y val="0.17502333041703122"/>
          <c:w val="0.87190048118985131"/>
          <c:h val="0.66195939049285502"/>
        </c:manualLayout>
      </c:layout>
      <c:lineChart>
        <c:grouping val="standard"/>
        <c:varyColors val="0"/>
        <c:ser>
          <c:idx val="1"/>
          <c:order val="0"/>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ICB'!$N$6:$Z$6</c:f>
              <c:numCache>
                <c:formatCode>0.00%</c:formatCode>
                <c:ptCount val="13"/>
                <c:pt idx="0">
                  <c:v>0.23273091701891846</c:v>
                </c:pt>
                <c:pt idx="1">
                  <c:v>0.11661580328428311</c:v>
                </c:pt>
                <c:pt idx="2">
                  <c:v>8.4310912989368963E-2</c:v>
                </c:pt>
                <c:pt idx="3">
                  <c:v>7.5959411301244076E-2</c:v>
                </c:pt>
                <c:pt idx="4">
                  <c:v>7.4929593035528527E-2</c:v>
                </c:pt>
                <c:pt idx="5">
                  <c:v>7.0242337747545916E-2</c:v>
                </c:pt>
                <c:pt idx="6">
                  <c:v>8.0821707655783545E-2</c:v>
                </c:pt>
                <c:pt idx="7">
                  <c:v>9.1570911459261689E-2</c:v>
                </c:pt>
                <c:pt idx="8">
                  <c:v>8.2316566375211939E-2</c:v>
                </c:pt>
                <c:pt idx="9">
                  <c:v>9.050183913285377E-2</c:v>
                </c:pt>
                <c:pt idx="11">
                  <c:v>7.8109572503251484E-2</c:v>
                </c:pt>
                <c:pt idx="12">
                  <c:v>0.53733762137215368</c:v>
                </c:pt>
              </c:numCache>
            </c:numRef>
          </c:val>
          <c:smooth val="0"/>
          <c:extLst>
            <c:ext xmlns:c16="http://schemas.microsoft.com/office/drawing/2014/chart" uri="{C3380CC4-5D6E-409C-BE32-E72D297353CC}">
              <c16:uniqueId val="{00000000-8D94-4DB3-9618-D50378233DDB}"/>
            </c:ext>
          </c:extLst>
        </c:ser>
        <c:ser>
          <c:idx val="2"/>
          <c:order val="1"/>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ICB'!$N$7:$Z$7</c:f>
              <c:numCache>
                <c:formatCode>0.00%</c:formatCode>
                <c:ptCount val="13"/>
                <c:pt idx="0">
                  <c:v>8.8409988247566976E-2</c:v>
                </c:pt>
                <c:pt idx="1">
                  <c:v>0.10195653800613591</c:v>
                </c:pt>
                <c:pt idx="2">
                  <c:v>9.6845330058498061E-2</c:v>
                </c:pt>
                <c:pt idx="3">
                  <c:v>8.8935546488135328E-2</c:v>
                </c:pt>
                <c:pt idx="4">
                  <c:v>8.4670337651362088E-2</c:v>
                </c:pt>
                <c:pt idx="5">
                  <c:v>0.11636845418091704</c:v>
                </c:pt>
                <c:pt idx="6">
                  <c:v>0.10908282604198304</c:v>
                </c:pt>
                <c:pt idx="7">
                  <c:v>0.11601720168847689</c:v>
                </c:pt>
                <c:pt idx="8">
                  <c:v>0.11664487844815065</c:v>
                </c:pt>
                <c:pt idx="9">
                  <c:v>8.106889918877401E-2</c:v>
                </c:pt>
                <c:pt idx="11">
                  <c:v>0.18770264143634979</c:v>
                </c:pt>
                <c:pt idx="12">
                  <c:v>0</c:v>
                </c:pt>
              </c:numCache>
            </c:numRef>
          </c:val>
          <c:smooth val="0"/>
          <c:extLst>
            <c:ext xmlns:c16="http://schemas.microsoft.com/office/drawing/2014/chart" uri="{C3380CC4-5D6E-409C-BE32-E72D297353CC}">
              <c16:uniqueId val="{00000001-8D94-4DB3-9618-D50378233DDB}"/>
            </c:ext>
          </c:extLst>
        </c:ser>
        <c:ser>
          <c:idx val="3"/>
          <c:order val="2"/>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ICB'!$N$8:$Z$8</c:f>
              <c:numCache>
                <c:formatCode>0.00%</c:formatCode>
                <c:ptCount val="13"/>
                <c:pt idx="0">
                  <c:v>6.3066860176146641E-2</c:v>
                </c:pt>
                <c:pt idx="1">
                  <c:v>5.5780433010596632E-2</c:v>
                </c:pt>
                <c:pt idx="2">
                  <c:v>6.0770591860673177E-2</c:v>
                </c:pt>
                <c:pt idx="3">
                  <c:v>0.17254617388019641</c:v>
                </c:pt>
                <c:pt idx="4">
                  <c:v>0.14561323286745265</c:v>
                </c:pt>
                <c:pt idx="5">
                  <c:v>0.13608620449710729</c:v>
                </c:pt>
                <c:pt idx="6">
                  <c:v>0.13535457961390882</c:v>
                </c:pt>
                <c:pt idx="7">
                  <c:v>0.10678144694725542</c:v>
                </c:pt>
                <c:pt idx="8">
                  <c:v>6.4969482494681804E-2</c:v>
                </c:pt>
                <c:pt idx="9">
                  <c:v>5.9030994651981153E-2</c:v>
                </c:pt>
                <c:pt idx="11">
                  <c:v>0.38721246943279192</c:v>
                </c:pt>
                <c:pt idx="12">
                  <c:v>0</c:v>
                </c:pt>
              </c:numCache>
            </c:numRef>
          </c:val>
          <c:smooth val="0"/>
          <c:extLst>
            <c:ext xmlns:c16="http://schemas.microsoft.com/office/drawing/2014/chart" uri="{C3380CC4-5D6E-409C-BE32-E72D297353CC}">
              <c16:uniqueId val="{00000002-8D94-4DB3-9618-D50378233DDB}"/>
            </c:ext>
          </c:extLst>
        </c:ser>
        <c:ser>
          <c:idx val="4"/>
          <c:order val="3"/>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ICB'!$N$9:$Z$9</c:f>
              <c:numCache>
                <c:formatCode>0.00%</c:formatCode>
                <c:ptCount val="13"/>
                <c:pt idx="0">
                  <c:v>6.6517871217933219E-2</c:v>
                </c:pt>
                <c:pt idx="1">
                  <c:v>7.7539594127352784E-2</c:v>
                </c:pt>
                <c:pt idx="2">
                  <c:v>0.10274373903082404</c:v>
                </c:pt>
                <c:pt idx="3">
                  <c:v>0.13283606402320472</c:v>
                </c:pt>
                <c:pt idx="4">
                  <c:v>9.1473731779344841E-2</c:v>
                </c:pt>
                <c:pt idx="5">
                  <c:v>0.12525485271089717</c:v>
                </c:pt>
                <c:pt idx="6">
                  <c:v>0.11495696404737633</c:v>
                </c:pt>
                <c:pt idx="7">
                  <c:v>0.10005464882872847</c:v>
                </c:pt>
                <c:pt idx="8">
                  <c:v>0.12187345643332317</c:v>
                </c:pt>
                <c:pt idx="9">
                  <c:v>6.6749077801015202E-2</c:v>
                </c:pt>
                <c:pt idx="11">
                  <c:v>0.46259839416518661</c:v>
                </c:pt>
                <c:pt idx="12">
                  <c:v>0.12322391306632476</c:v>
                </c:pt>
              </c:numCache>
            </c:numRef>
          </c:val>
          <c:smooth val="0"/>
          <c:extLst>
            <c:ext xmlns:c16="http://schemas.microsoft.com/office/drawing/2014/chart" uri="{C3380CC4-5D6E-409C-BE32-E72D297353CC}">
              <c16:uniqueId val="{00000003-8D94-4DB3-9618-D50378233DDB}"/>
            </c:ext>
          </c:extLst>
        </c:ser>
        <c:ser>
          <c:idx val="5"/>
          <c:order val="4"/>
          <c:spPr>
            <a:ln w="28575" cap="rnd">
              <a:noFill/>
              <a:round/>
            </a:ln>
            <a:effectLst/>
          </c:spPr>
          <c:marker>
            <c:symbol val="circle"/>
            <c:size val="5"/>
            <c:spPr>
              <a:solidFill>
                <a:schemeClr val="accent3">
                  <a:shade val="48000"/>
                </a:schemeClr>
              </a:solidFill>
              <a:ln w="9525">
                <a:solidFill>
                  <a:schemeClr val="accent3">
                    <a:shade val="4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ICB'!$N$10:$Z$10</c:f>
              <c:numCache>
                <c:formatCode>0.00%</c:formatCode>
                <c:ptCount val="13"/>
                <c:pt idx="0">
                  <c:v>6.8155585809765648E-2</c:v>
                </c:pt>
                <c:pt idx="1">
                  <c:v>5.4352152946543962E-2</c:v>
                </c:pt>
                <c:pt idx="2">
                  <c:v>0.10754099314190779</c:v>
                </c:pt>
                <c:pt idx="3">
                  <c:v>8.166455513284486E-2</c:v>
                </c:pt>
                <c:pt idx="4">
                  <c:v>8.6305082404349337E-2</c:v>
                </c:pt>
                <c:pt idx="5">
                  <c:v>8.4100241205628257E-2</c:v>
                </c:pt>
                <c:pt idx="6">
                  <c:v>0.11096913040554172</c:v>
                </c:pt>
                <c:pt idx="7">
                  <c:v>0.14108438925171726</c:v>
                </c:pt>
                <c:pt idx="8">
                  <c:v>0.12923859362759088</c:v>
                </c:pt>
                <c:pt idx="9">
                  <c:v>0.13658927607411028</c:v>
                </c:pt>
                <c:pt idx="11">
                  <c:v>0.2194662212148257</c:v>
                </c:pt>
                <c:pt idx="12">
                  <c:v>0</c:v>
                </c:pt>
              </c:numCache>
            </c:numRef>
          </c:val>
          <c:smooth val="0"/>
          <c:extLst>
            <c:ext xmlns:c16="http://schemas.microsoft.com/office/drawing/2014/chart" uri="{C3380CC4-5D6E-409C-BE32-E72D297353CC}">
              <c16:uniqueId val="{00000004-8D94-4DB3-9618-D50378233DDB}"/>
            </c:ext>
          </c:extLst>
        </c:ser>
        <c:ser>
          <c:idx val="6"/>
          <c:order val="5"/>
          <c:spPr>
            <a:ln w="28575" cap="rnd">
              <a:noFill/>
              <a:round/>
            </a:ln>
            <a:effectLst/>
          </c:spPr>
          <c:marker>
            <c:symbol val="circle"/>
            <c:size val="5"/>
            <c:spPr>
              <a:solidFill>
                <a:schemeClr val="accent3">
                  <a:shade val="51000"/>
                </a:schemeClr>
              </a:solidFill>
              <a:ln w="9525">
                <a:solidFill>
                  <a:schemeClr val="accent3">
                    <a:shade val="51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ICB'!$N$11:$Z$11</c:f>
              <c:numCache>
                <c:formatCode>0.00%</c:formatCode>
                <c:ptCount val="13"/>
                <c:pt idx="0">
                  <c:v>7.0254061808155008E-2</c:v>
                </c:pt>
                <c:pt idx="1">
                  <c:v>7.1639068348756232E-2</c:v>
                </c:pt>
                <c:pt idx="2">
                  <c:v>0.10428519970425107</c:v>
                </c:pt>
                <c:pt idx="3">
                  <c:v>9.9726790344766572E-2</c:v>
                </c:pt>
                <c:pt idx="4">
                  <c:v>0.10510356478565576</c:v>
                </c:pt>
                <c:pt idx="5">
                  <c:v>0.12366581214045125</c:v>
                </c:pt>
                <c:pt idx="6">
                  <c:v>0.11916533081118201</c:v>
                </c:pt>
                <c:pt idx="7">
                  <c:v>0.1243893858996855</c:v>
                </c:pt>
                <c:pt idx="8">
                  <c:v>9.653864220910123E-2</c:v>
                </c:pt>
                <c:pt idx="9">
                  <c:v>8.5232143947995373E-2</c:v>
                </c:pt>
                <c:pt idx="11">
                  <c:v>0.20095760300130391</c:v>
                </c:pt>
                <c:pt idx="12">
                  <c:v>0</c:v>
                </c:pt>
              </c:numCache>
            </c:numRef>
          </c:val>
          <c:smooth val="0"/>
          <c:extLst>
            <c:ext xmlns:c16="http://schemas.microsoft.com/office/drawing/2014/chart" uri="{C3380CC4-5D6E-409C-BE32-E72D297353CC}">
              <c16:uniqueId val="{00000005-8D94-4DB3-9618-D50378233DDB}"/>
            </c:ext>
          </c:extLst>
        </c:ser>
        <c:ser>
          <c:idx val="7"/>
          <c:order val="6"/>
          <c:spPr>
            <a:ln w="28575" cap="rnd">
              <a:noFill/>
              <a:round/>
            </a:ln>
            <a:effectLst/>
          </c:spPr>
          <c:marker>
            <c:symbol val="circle"/>
            <c:size val="5"/>
            <c:spPr>
              <a:solidFill>
                <a:schemeClr val="accent3">
                  <a:shade val="54000"/>
                </a:schemeClr>
              </a:solidFill>
              <a:ln w="9525">
                <a:solidFill>
                  <a:schemeClr val="accent3">
                    <a:shade val="54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ICB'!$N$12:$Z$12</c:f>
              <c:numCache>
                <c:formatCode>0.00%</c:formatCode>
                <c:ptCount val="13"/>
                <c:pt idx="0">
                  <c:v>3.7784036510873246E-2</c:v>
                </c:pt>
                <c:pt idx="1">
                  <c:v>7.7205178376006711E-2</c:v>
                </c:pt>
                <c:pt idx="2">
                  <c:v>7.2276109040600472E-2</c:v>
                </c:pt>
                <c:pt idx="3">
                  <c:v>8.475539160549185E-2</c:v>
                </c:pt>
                <c:pt idx="4">
                  <c:v>0.17683020389633611</c:v>
                </c:pt>
                <c:pt idx="5">
                  <c:v>0.11560804324697212</c:v>
                </c:pt>
                <c:pt idx="6">
                  <c:v>0.11292222671689997</c:v>
                </c:pt>
                <c:pt idx="7">
                  <c:v>0.12643500336678135</c:v>
                </c:pt>
                <c:pt idx="8">
                  <c:v>0.10696727184191472</c:v>
                </c:pt>
                <c:pt idx="9">
                  <c:v>8.9216535398123478E-2</c:v>
                </c:pt>
                <c:pt idx="11">
                  <c:v>0.32869042984477298</c:v>
                </c:pt>
                <c:pt idx="12">
                  <c:v>0</c:v>
                </c:pt>
              </c:numCache>
            </c:numRef>
          </c:val>
          <c:smooth val="0"/>
          <c:extLst>
            <c:ext xmlns:c16="http://schemas.microsoft.com/office/drawing/2014/chart" uri="{C3380CC4-5D6E-409C-BE32-E72D297353CC}">
              <c16:uniqueId val="{00000006-8D94-4DB3-9618-D50378233DDB}"/>
            </c:ext>
          </c:extLst>
        </c:ser>
        <c:ser>
          <c:idx val="8"/>
          <c:order val="7"/>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ICB'!$N$13:$Z$13</c:f>
              <c:numCache>
                <c:formatCode>0.00%</c:formatCode>
                <c:ptCount val="13"/>
                <c:pt idx="0">
                  <c:v>8.2610191260318475E-2</c:v>
                </c:pt>
                <c:pt idx="1">
                  <c:v>7.6079256046377247E-2</c:v>
                </c:pt>
                <c:pt idx="2">
                  <c:v>8.7350040392012024E-2</c:v>
                </c:pt>
                <c:pt idx="3">
                  <c:v>0.13809293183640894</c:v>
                </c:pt>
                <c:pt idx="4">
                  <c:v>0.16067737745238955</c:v>
                </c:pt>
                <c:pt idx="5">
                  <c:v>0.14848279027434411</c:v>
                </c:pt>
                <c:pt idx="6">
                  <c:v>9.4285382964023334E-2</c:v>
                </c:pt>
                <c:pt idx="7">
                  <c:v>8.7701826069754907E-2</c:v>
                </c:pt>
                <c:pt idx="8">
                  <c:v>7.0508179260626413E-2</c:v>
                </c:pt>
                <c:pt idx="9">
                  <c:v>5.421202444374499E-2</c:v>
                </c:pt>
                <c:pt idx="11">
                  <c:v>0.46420507643299069</c:v>
                </c:pt>
                <c:pt idx="12">
                  <c:v>0.26870286583517916</c:v>
                </c:pt>
              </c:numCache>
            </c:numRef>
          </c:val>
          <c:smooth val="0"/>
          <c:extLst>
            <c:ext xmlns:c16="http://schemas.microsoft.com/office/drawing/2014/chart" uri="{C3380CC4-5D6E-409C-BE32-E72D297353CC}">
              <c16:uniqueId val="{00000007-8D94-4DB3-9618-D50378233DDB}"/>
            </c:ext>
          </c:extLst>
        </c:ser>
        <c:ser>
          <c:idx val="9"/>
          <c:order val="8"/>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ICB'!$N$14:$Z$14</c:f>
              <c:numCache>
                <c:formatCode>0.00%</c:formatCode>
                <c:ptCount val="13"/>
                <c:pt idx="0">
                  <c:v>4.8575266413597461E-2</c:v>
                </c:pt>
                <c:pt idx="1">
                  <c:v>7.017691813725889E-2</c:v>
                </c:pt>
                <c:pt idx="2">
                  <c:v>8.0889345894670103E-2</c:v>
                </c:pt>
                <c:pt idx="3">
                  <c:v>9.4478268291295117E-2</c:v>
                </c:pt>
                <c:pt idx="4">
                  <c:v>0.12138583842045797</c:v>
                </c:pt>
                <c:pt idx="5">
                  <c:v>0.18379286800029263</c:v>
                </c:pt>
                <c:pt idx="6">
                  <c:v>0.11971643513814489</c:v>
                </c:pt>
                <c:pt idx="7">
                  <c:v>0.1021831283581119</c:v>
                </c:pt>
                <c:pt idx="8">
                  <c:v>0.10646281589621454</c:v>
                </c:pt>
                <c:pt idx="9">
                  <c:v>7.2339115449956512E-2</c:v>
                </c:pt>
                <c:pt idx="11">
                  <c:v>0.3824518585955472</c:v>
                </c:pt>
                <c:pt idx="12">
                  <c:v>0.38777606626403194</c:v>
                </c:pt>
              </c:numCache>
            </c:numRef>
          </c:val>
          <c:smooth val="0"/>
          <c:extLst>
            <c:ext xmlns:c16="http://schemas.microsoft.com/office/drawing/2014/chart" uri="{C3380CC4-5D6E-409C-BE32-E72D297353CC}">
              <c16:uniqueId val="{00000008-8D94-4DB3-9618-D50378233DDB}"/>
            </c:ext>
          </c:extLst>
        </c:ser>
        <c:ser>
          <c:idx val="10"/>
          <c:order val="9"/>
          <c:spPr>
            <a:ln w="28575" cap="rnd">
              <a:noFill/>
              <a:round/>
            </a:ln>
            <a:effectLst/>
          </c:spPr>
          <c:marker>
            <c:symbol val="circle"/>
            <c:size val="5"/>
            <c:spPr>
              <a:solidFill>
                <a:schemeClr val="accent3">
                  <a:shade val="64000"/>
                </a:schemeClr>
              </a:solidFill>
              <a:ln w="9525">
                <a:solidFill>
                  <a:schemeClr val="accent3">
                    <a:shade val="64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ICB'!$N$15:$Z$15</c:f>
              <c:numCache>
                <c:formatCode>0.00%</c:formatCode>
                <c:ptCount val="13"/>
                <c:pt idx="0">
                  <c:v>3.0202739795177909E-2</c:v>
                </c:pt>
                <c:pt idx="1">
                  <c:v>0.10137936256538721</c:v>
                </c:pt>
                <c:pt idx="2">
                  <c:v>9.1696691675237724E-2</c:v>
                </c:pt>
                <c:pt idx="3">
                  <c:v>9.655012125686474E-2</c:v>
                </c:pt>
                <c:pt idx="4">
                  <c:v>0.10634532020015271</c:v>
                </c:pt>
                <c:pt idx="5">
                  <c:v>8.4654749209674474E-2</c:v>
                </c:pt>
                <c:pt idx="6">
                  <c:v>0.12278388093480314</c:v>
                </c:pt>
                <c:pt idx="7">
                  <c:v>0.13629566062380505</c:v>
                </c:pt>
                <c:pt idx="8">
                  <c:v>0.1419451998897856</c:v>
                </c:pt>
                <c:pt idx="9">
                  <c:v>8.8146273849111445E-2</c:v>
                </c:pt>
                <c:pt idx="11">
                  <c:v>0.20269562528789303</c:v>
                </c:pt>
                <c:pt idx="12">
                  <c:v>0</c:v>
                </c:pt>
              </c:numCache>
            </c:numRef>
          </c:val>
          <c:smooth val="0"/>
          <c:extLst>
            <c:ext xmlns:c16="http://schemas.microsoft.com/office/drawing/2014/chart" uri="{C3380CC4-5D6E-409C-BE32-E72D297353CC}">
              <c16:uniqueId val="{00000009-8D94-4DB3-9618-D50378233DDB}"/>
            </c:ext>
          </c:extLst>
        </c:ser>
        <c:ser>
          <c:idx val="11"/>
          <c:order val="10"/>
          <c:spPr>
            <a:ln w="28575" cap="rnd">
              <a:noFill/>
              <a:round/>
            </a:ln>
            <a:effectLst/>
          </c:spPr>
          <c:marker>
            <c:symbol val="circle"/>
            <c:size val="5"/>
            <c:spPr>
              <a:solidFill>
                <a:schemeClr val="accent3">
                  <a:shade val="67000"/>
                </a:schemeClr>
              </a:solidFill>
              <a:ln w="9525">
                <a:solidFill>
                  <a:schemeClr val="accent3">
                    <a:shade val="67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ICB'!$N$16:$Z$16</c:f>
              <c:numCache>
                <c:formatCode>0.00%</c:formatCode>
                <c:ptCount val="13"/>
                <c:pt idx="0">
                  <c:v>1.0954279230727124E-3</c:v>
                </c:pt>
                <c:pt idx="1">
                  <c:v>1.7644431259363678E-2</c:v>
                </c:pt>
                <c:pt idx="2">
                  <c:v>5.5465414954990147E-2</c:v>
                </c:pt>
                <c:pt idx="3">
                  <c:v>9.7074781708448576E-2</c:v>
                </c:pt>
                <c:pt idx="4">
                  <c:v>0.11667827869821805</c:v>
                </c:pt>
                <c:pt idx="5">
                  <c:v>0.12823940202204775</c:v>
                </c:pt>
                <c:pt idx="6">
                  <c:v>0.10715866540252077</c:v>
                </c:pt>
                <c:pt idx="7">
                  <c:v>0.11774262106641023</c:v>
                </c:pt>
                <c:pt idx="8">
                  <c:v>0.14667516338500067</c:v>
                </c:pt>
                <c:pt idx="9">
                  <c:v>0.21222581357992737</c:v>
                </c:pt>
                <c:pt idx="11">
                  <c:v>0.16118603555782016</c:v>
                </c:pt>
                <c:pt idx="12">
                  <c:v>0</c:v>
                </c:pt>
              </c:numCache>
            </c:numRef>
          </c:val>
          <c:smooth val="0"/>
          <c:extLst>
            <c:ext xmlns:c16="http://schemas.microsoft.com/office/drawing/2014/chart" uri="{C3380CC4-5D6E-409C-BE32-E72D297353CC}">
              <c16:uniqueId val="{0000000A-8D94-4DB3-9618-D50378233DDB}"/>
            </c:ext>
          </c:extLst>
        </c:ser>
        <c:ser>
          <c:idx val="12"/>
          <c:order val="11"/>
          <c:spPr>
            <a:ln w="28575" cap="rnd">
              <a:noFill/>
              <a:round/>
            </a:ln>
            <a:effectLst/>
          </c:spPr>
          <c:marker>
            <c:symbol val="circle"/>
            <c:size val="5"/>
            <c:spPr>
              <a:solidFill>
                <a:schemeClr val="accent3">
                  <a:shade val="70000"/>
                </a:schemeClr>
              </a:solidFill>
              <a:ln w="9525">
                <a:solidFill>
                  <a:schemeClr val="accent3">
                    <a:shade val="70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ICB'!$N$17:$Z$17</c:f>
              <c:numCache>
                <c:formatCode>0.00%</c:formatCode>
                <c:ptCount val="13"/>
                <c:pt idx="0">
                  <c:v>3.8709229446152918E-2</c:v>
                </c:pt>
                <c:pt idx="1">
                  <c:v>6.2382670151286485E-2</c:v>
                </c:pt>
                <c:pt idx="2">
                  <c:v>9.7329815250454255E-2</c:v>
                </c:pt>
                <c:pt idx="3">
                  <c:v>9.6254814497535451E-2</c:v>
                </c:pt>
                <c:pt idx="4">
                  <c:v>0.11364974885974628</c:v>
                </c:pt>
                <c:pt idx="5">
                  <c:v>8.7731773508635147E-2</c:v>
                </c:pt>
                <c:pt idx="6">
                  <c:v>0.11604068438647155</c:v>
                </c:pt>
                <c:pt idx="7">
                  <c:v>0.12333563113001401</c:v>
                </c:pt>
                <c:pt idx="8">
                  <c:v>0.12888296964565968</c:v>
                </c:pt>
                <c:pt idx="9">
                  <c:v>0.1356826631240442</c:v>
                </c:pt>
                <c:pt idx="11">
                  <c:v>0.1552175600745557</c:v>
                </c:pt>
                <c:pt idx="12">
                  <c:v>0.4264415049006649</c:v>
                </c:pt>
              </c:numCache>
            </c:numRef>
          </c:val>
          <c:smooth val="0"/>
          <c:extLst>
            <c:ext xmlns:c16="http://schemas.microsoft.com/office/drawing/2014/chart" uri="{C3380CC4-5D6E-409C-BE32-E72D297353CC}">
              <c16:uniqueId val="{0000000B-8D94-4DB3-9618-D50378233DDB}"/>
            </c:ext>
          </c:extLst>
        </c:ser>
        <c:ser>
          <c:idx val="13"/>
          <c:order val="12"/>
          <c:spPr>
            <a:ln w="28575" cap="rnd">
              <a:noFill/>
              <a:round/>
            </a:ln>
            <a:effectLst/>
          </c:spPr>
          <c:marker>
            <c:symbol val="circle"/>
            <c:size val="5"/>
            <c:spPr>
              <a:solidFill>
                <a:schemeClr val="accent3">
                  <a:shade val="73000"/>
                </a:schemeClr>
              </a:solidFill>
              <a:ln w="9525">
                <a:solidFill>
                  <a:schemeClr val="accent3">
                    <a:shade val="73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ICB'!$N$18:$Z$18</c:f>
              <c:numCache>
                <c:formatCode>0.00%</c:formatCode>
                <c:ptCount val="13"/>
                <c:pt idx="0">
                  <c:v>2.1513329489347199E-2</c:v>
                </c:pt>
                <c:pt idx="1">
                  <c:v>0.10136905166517012</c:v>
                </c:pt>
                <c:pt idx="2">
                  <c:v>0.14393890058510667</c:v>
                </c:pt>
                <c:pt idx="3">
                  <c:v>0.16639769855194539</c:v>
                </c:pt>
                <c:pt idx="4">
                  <c:v>0.15238584620854781</c:v>
                </c:pt>
                <c:pt idx="5">
                  <c:v>0.13382728396710777</c:v>
                </c:pt>
                <c:pt idx="6">
                  <c:v>9.7156036523889364E-2</c:v>
                </c:pt>
                <c:pt idx="7">
                  <c:v>0.10166852131867421</c:v>
                </c:pt>
                <c:pt idx="8">
                  <c:v>6.1379870600588769E-2</c:v>
                </c:pt>
                <c:pt idx="9">
                  <c:v>2.0363461089622711E-2</c:v>
                </c:pt>
                <c:pt idx="11">
                  <c:v>3.6582832593136248E-3</c:v>
                </c:pt>
                <c:pt idx="12">
                  <c:v>0</c:v>
                </c:pt>
              </c:numCache>
            </c:numRef>
          </c:val>
          <c:smooth val="0"/>
          <c:extLst>
            <c:ext xmlns:c16="http://schemas.microsoft.com/office/drawing/2014/chart" uri="{C3380CC4-5D6E-409C-BE32-E72D297353CC}">
              <c16:uniqueId val="{0000000C-8D94-4DB3-9618-D50378233DDB}"/>
            </c:ext>
          </c:extLst>
        </c:ser>
        <c:ser>
          <c:idx val="14"/>
          <c:order val="13"/>
          <c:spPr>
            <a:ln w="28575" cap="rnd">
              <a:noFill/>
              <a:round/>
            </a:ln>
            <a:effectLst/>
          </c:spPr>
          <c:marker>
            <c:symbol val="circle"/>
            <c:size val="5"/>
            <c:spPr>
              <a:solidFill>
                <a:schemeClr val="accent3">
                  <a:shade val="76000"/>
                </a:schemeClr>
              </a:solidFill>
              <a:ln w="9525">
                <a:solidFill>
                  <a:schemeClr val="accent3">
                    <a:shade val="7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ICB'!$N$19:$Z$19</c:f>
              <c:numCache>
                <c:formatCode>0.00%</c:formatCode>
                <c:ptCount val="13"/>
                <c:pt idx="0">
                  <c:v>3.7084840806827613E-2</c:v>
                </c:pt>
                <c:pt idx="1">
                  <c:v>0.16770717087435449</c:v>
                </c:pt>
                <c:pt idx="2">
                  <c:v>0.17645018619200611</c:v>
                </c:pt>
                <c:pt idx="3">
                  <c:v>0.13134975635521701</c:v>
                </c:pt>
                <c:pt idx="4">
                  <c:v>9.8234319959015257E-2</c:v>
                </c:pt>
                <c:pt idx="5">
                  <c:v>0.12097780919588617</c:v>
                </c:pt>
                <c:pt idx="6">
                  <c:v>8.7970262230888677E-2</c:v>
                </c:pt>
                <c:pt idx="7">
                  <c:v>8.9906314907407039E-2</c:v>
                </c:pt>
                <c:pt idx="8">
                  <c:v>6.9934855964299852E-2</c:v>
                </c:pt>
                <c:pt idx="9">
                  <c:v>2.0384483514097773E-2</c:v>
                </c:pt>
                <c:pt idx="11">
                  <c:v>1.1708981828242673E-3</c:v>
                </c:pt>
                <c:pt idx="12">
                  <c:v>0</c:v>
                </c:pt>
              </c:numCache>
            </c:numRef>
          </c:val>
          <c:smooth val="0"/>
          <c:extLst>
            <c:ext xmlns:c16="http://schemas.microsoft.com/office/drawing/2014/chart" uri="{C3380CC4-5D6E-409C-BE32-E72D297353CC}">
              <c16:uniqueId val="{0000000D-8D94-4DB3-9618-D50378233DDB}"/>
            </c:ext>
          </c:extLst>
        </c:ser>
        <c:ser>
          <c:idx val="15"/>
          <c:order val="14"/>
          <c:spPr>
            <a:ln w="28575" cap="rnd">
              <a:noFill/>
              <a:round/>
            </a:ln>
            <a:effectLst/>
          </c:spPr>
          <c:marker>
            <c:symbol val="circle"/>
            <c:size val="5"/>
            <c:spPr>
              <a:solidFill>
                <a:schemeClr val="accent3">
                  <a:shade val="79000"/>
                </a:schemeClr>
              </a:solidFill>
              <a:ln w="9525">
                <a:solidFill>
                  <a:schemeClr val="accent3">
                    <a:shade val="7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ICB'!$N$20:$Z$20</c:f>
              <c:numCache>
                <c:formatCode>0.00%</c:formatCode>
                <c:ptCount val="13"/>
                <c:pt idx="0">
                  <c:v>2.5803814700429924E-2</c:v>
                </c:pt>
                <c:pt idx="1">
                  <c:v>0.21495436108734728</c:v>
                </c:pt>
                <c:pt idx="2">
                  <c:v>0.26894413959196062</c:v>
                </c:pt>
                <c:pt idx="3">
                  <c:v>0.15768443245791824</c:v>
                </c:pt>
                <c:pt idx="4">
                  <c:v>0.10837987667189058</c:v>
                </c:pt>
                <c:pt idx="5">
                  <c:v>8.4874193368235276E-2</c:v>
                </c:pt>
                <c:pt idx="6">
                  <c:v>5.1339761182139024E-2</c:v>
                </c:pt>
                <c:pt idx="7">
                  <c:v>3.7646851831808409E-2</c:v>
                </c:pt>
                <c:pt idx="8">
                  <c:v>3.5342789773364705E-2</c:v>
                </c:pt>
                <c:pt idx="9">
                  <c:v>1.5029779334905947E-2</c:v>
                </c:pt>
                <c:pt idx="11">
                  <c:v>0</c:v>
                </c:pt>
                <c:pt idx="12">
                  <c:v>0</c:v>
                </c:pt>
              </c:numCache>
            </c:numRef>
          </c:val>
          <c:smooth val="0"/>
          <c:extLst>
            <c:ext xmlns:c16="http://schemas.microsoft.com/office/drawing/2014/chart" uri="{C3380CC4-5D6E-409C-BE32-E72D297353CC}">
              <c16:uniqueId val="{0000000E-8D94-4DB3-9618-D50378233DDB}"/>
            </c:ext>
          </c:extLst>
        </c:ser>
        <c:ser>
          <c:idx val="16"/>
          <c:order val="15"/>
          <c:spPr>
            <a:ln w="28575" cap="rnd">
              <a:noFill/>
              <a:round/>
            </a:ln>
            <a:effectLst/>
          </c:spPr>
          <c:marker>
            <c:symbol val="circle"/>
            <c:size val="5"/>
            <c:spPr>
              <a:solidFill>
                <a:schemeClr val="accent3">
                  <a:shade val="82000"/>
                </a:schemeClr>
              </a:solidFill>
              <a:ln w="9525">
                <a:solidFill>
                  <a:schemeClr val="accent3">
                    <a:shade val="8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ICB'!$N$21:$Z$21</c:f>
              <c:numCache>
                <c:formatCode>0.00%</c:formatCode>
                <c:ptCount val="13"/>
                <c:pt idx="0">
                  <c:v>1.1015401223896824E-2</c:v>
                </c:pt>
                <c:pt idx="1">
                  <c:v>0.15416669644049733</c:v>
                </c:pt>
                <c:pt idx="2">
                  <c:v>0.19632204327997313</c:v>
                </c:pt>
                <c:pt idx="3">
                  <c:v>0.15938252190025565</c:v>
                </c:pt>
                <c:pt idx="4">
                  <c:v>0.12428494710243829</c:v>
                </c:pt>
                <c:pt idx="5">
                  <c:v>9.7460466307658394E-2</c:v>
                </c:pt>
                <c:pt idx="6">
                  <c:v>7.5951851043632307E-2</c:v>
                </c:pt>
                <c:pt idx="7">
                  <c:v>6.6400222946443932E-2</c:v>
                </c:pt>
                <c:pt idx="8">
                  <c:v>7.2577972165774093E-2</c:v>
                </c:pt>
                <c:pt idx="9">
                  <c:v>4.2437877589430052E-2</c:v>
                </c:pt>
                <c:pt idx="11">
                  <c:v>1.810615350874059E-3</c:v>
                </c:pt>
                <c:pt idx="12">
                  <c:v>0</c:v>
                </c:pt>
              </c:numCache>
            </c:numRef>
          </c:val>
          <c:smooth val="0"/>
          <c:extLst>
            <c:ext xmlns:c16="http://schemas.microsoft.com/office/drawing/2014/chart" uri="{C3380CC4-5D6E-409C-BE32-E72D297353CC}">
              <c16:uniqueId val="{0000000F-8D94-4DB3-9618-D50378233DDB}"/>
            </c:ext>
          </c:extLst>
        </c:ser>
        <c:ser>
          <c:idx val="17"/>
          <c:order val="16"/>
          <c:spPr>
            <a:ln w="28575" cap="rnd">
              <a:noFill/>
              <a:round/>
            </a:ln>
            <a:effectLst/>
          </c:spPr>
          <c:marker>
            <c:symbol val="circle"/>
            <c:size val="5"/>
            <c:spPr>
              <a:solidFill>
                <a:schemeClr val="accent3">
                  <a:shade val="86000"/>
                </a:schemeClr>
              </a:solidFill>
              <a:ln w="9525">
                <a:solidFill>
                  <a:schemeClr val="accent3">
                    <a:shade val="8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ICB'!$N$22:$Z$22</c:f>
              <c:numCache>
                <c:formatCode>0.00%</c:formatCode>
                <c:ptCount val="13"/>
                <c:pt idx="0">
                  <c:v>6.7716190083797955E-3</c:v>
                </c:pt>
                <c:pt idx="1">
                  <c:v>6.2570689987440281E-2</c:v>
                </c:pt>
                <c:pt idx="2">
                  <c:v>9.6490586851496196E-2</c:v>
                </c:pt>
                <c:pt idx="3">
                  <c:v>8.8437742970873395E-2</c:v>
                </c:pt>
                <c:pt idx="4">
                  <c:v>9.7660834258145549E-2</c:v>
                </c:pt>
                <c:pt idx="5">
                  <c:v>0.11453671892132562</c:v>
                </c:pt>
                <c:pt idx="6">
                  <c:v>0.13863145513387073</c:v>
                </c:pt>
                <c:pt idx="7">
                  <c:v>0.11568703025631143</c:v>
                </c:pt>
                <c:pt idx="8">
                  <c:v>0.16303785860008904</c:v>
                </c:pt>
                <c:pt idx="9">
                  <c:v>0.11617546401206796</c:v>
                </c:pt>
                <c:pt idx="11">
                  <c:v>0</c:v>
                </c:pt>
                <c:pt idx="12">
                  <c:v>0</c:v>
                </c:pt>
              </c:numCache>
            </c:numRef>
          </c:val>
          <c:smooth val="0"/>
          <c:extLst>
            <c:ext xmlns:c16="http://schemas.microsoft.com/office/drawing/2014/chart" uri="{C3380CC4-5D6E-409C-BE32-E72D297353CC}">
              <c16:uniqueId val="{00000010-8D94-4DB3-9618-D50378233DDB}"/>
            </c:ext>
          </c:extLst>
        </c:ser>
        <c:ser>
          <c:idx val="18"/>
          <c:order val="17"/>
          <c:spPr>
            <a:ln w="28575" cap="rnd">
              <a:noFill/>
              <a:round/>
            </a:ln>
            <a:effectLst/>
          </c:spPr>
          <c:marker>
            <c:symbol val="circle"/>
            <c:size val="5"/>
            <c:spPr>
              <a:solidFill>
                <a:schemeClr val="accent3">
                  <a:shade val="89000"/>
                </a:schemeClr>
              </a:solidFill>
              <a:ln w="9525">
                <a:solidFill>
                  <a:schemeClr val="accent3">
                    <a:shade val="8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ICB'!$N$23:$Z$23</c:f>
              <c:numCache>
                <c:formatCode>0.00%</c:formatCode>
                <c:ptCount val="13"/>
                <c:pt idx="0">
                  <c:v>6.419993215458647E-2</c:v>
                </c:pt>
                <c:pt idx="1">
                  <c:v>9.636037849354151E-2</c:v>
                </c:pt>
                <c:pt idx="2">
                  <c:v>9.0098386601659794E-2</c:v>
                </c:pt>
                <c:pt idx="3">
                  <c:v>0.10666621508071293</c:v>
                </c:pt>
                <c:pt idx="4">
                  <c:v>0.12918530130728759</c:v>
                </c:pt>
                <c:pt idx="5">
                  <c:v>0.11203793752093288</c:v>
                </c:pt>
                <c:pt idx="6">
                  <c:v>0.12672469546172244</c:v>
                </c:pt>
                <c:pt idx="7">
                  <c:v>9.9383316371979946E-2</c:v>
                </c:pt>
                <c:pt idx="8">
                  <c:v>9.0810172081128487E-2</c:v>
                </c:pt>
                <c:pt idx="9">
                  <c:v>8.4533664926447941E-2</c:v>
                </c:pt>
                <c:pt idx="11">
                  <c:v>0.24341020508991129</c:v>
                </c:pt>
                <c:pt idx="12">
                  <c:v>0.50566175889503373</c:v>
                </c:pt>
              </c:numCache>
            </c:numRef>
          </c:val>
          <c:smooth val="0"/>
          <c:extLst>
            <c:ext xmlns:c16="http://schemas.microsoft.com/office/drawing/2014/chart" uri="{C3380CC4-5D6E-409C-BE32-E72D297353CC}">
              <c16:uniqueId val="{00000011-8D94-4DB3-9618-D50378233DDB}"/>
            </c:ext>
          </c:extLst>
        </c:ser>
        <c:ser>
          <c:idx val="19"/>
          <c:order val="18"/>
          <c:spPr>
            <a:ln w="28575" cap="rnd">
              <a:noFill/>
              <a:round/>
            </a:ln>
            <a:effectLst/>
          </c:spPr>
          <c:marker>
            <c:symbol val="circle"/>
            <c:size val="5"/>
            <c:spPr>
              <a:solidFill>
                <a:schemeClr val="accent3">
                  <a:shade val="92000"/>
                </a:schemeClr>
              </a:solidFill>
              <a:ln w="9525">
                <a:solidFill>
                  <a:schemeClr val="accent3">
                    <a:shade val="9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ICB'!$N$24:$Z$24</c:f>
              <c:numCache>
                <c:formatCode>0.00%</c:formatCode>
                <c:ptCount val="13"/>
                <c:pt idx="0">
                  <c:v>0</c:v>
                </c:pt>
                <c:pt idx="1">
                  <c:v>2.3105504353172057E-2</c:v>
                </c:pt>
                <c:pt idx="2">
                  <c:v>6.2259890949214337E-2</c:v>
                </c:pt>
                <c:pt idx="3">
                  <c:v>9.4251611465635043E-2</c:v>
                </c:pt>
                <c:pt idx="4">
                  <c:v>9.1885085922461723E-2</c:v>
                </c:pt>
                <c:pt idx="5">
                  <c:v>8.0308842993178281E-2</c:v>
                </c:pt>
                <c:pt idx="6">
                  <c:v>9.4232818863477119E-2</c:v>
                </c:pt>
                <c:pt idx="7">
                  <c:v>9.2906598082617642E-2</c:v>
                </c:pt>
                <c:pt idx="8">
                  <c:v>0.11477581767954317</c:v>
                </c:pt>
                <c:pt idx="9">
                  <c:v>0.34627382969070064</c:v>
                </c:pt>
                <c:pt idx="11">
                  <c:v>5.315755986114952E-2</c:v>
                </c:pt>
                <c:pt idx="12">
                  <c:v>0</c:v>
                </c:pt>
              </c:numCache>
            </c:numRef>
          </c:val>
          <c:smooth val="0"/>
          <c:extLst>
            <c:ext xmlns:c16="http://schemas.microsoft.com/office/drawing/2014/chart" uri="{C3380CC4-5D6E-409C-BE32-E72D297353CC}">
              <c16:uniqueId val="{00000012-8D94-4DB3-9618-D50378233DDB}"/>
            </c:ext>
          </c:extLst>
        </c:ser>
        <c:ser>
          <c:idx val="20"/>
          <c:order val="19"/>
          <c:spPr>
            <a:ln w="28575" cap="rnd">
              <a:noFill/>
              <a:round/>
            </a:ln>
            <a:effectLst/>
          </c:spPr>
          <c:marker>
            <c:symbol val="circle"/>
            <c:size val="5"/>
            <c:spPr>
              <a:solidFill>
                <a:schemeClr val="accent3">
                  <a:shade val="95000"/>
                </a:schemeClr>
              </a:solidFill>
              <a:ln w="9525">
                <a:solidFill>
                  <a:schemeClr val="accent3">
                    <a:shade val="95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ICB'!$N$25:$Z$25</c:f>
              <c:numCache>
                <c:formatCode>0.00%</c:formatCode>
                <c:ptCount val="13"/>
                <c:pt idx="0">
                  <c:v>4.8044602852036197E-2</c:v>
                </c:pt>
                <c:pt idx="1">
                  <c:v>7.7150831931332875E-2</c:v>
                </c:pt>
                <c:pt idx="2">
                  <c:v>0.11735530830602202</c:v>
                </c:pt>
                <c:pt idx="3">
                  <c:v>0.29001472537696615</c:v>
                </c:pt>
                <c:pt idx="4">
                  <c:v>0.16980528224805089</c:v>
                </c:pt>
                <c:pt idx="5">
                  <c:v>0.13497154609462717</c:v>
                </c:pt>
                <c:pt idx="6">
                  <c:v>9.5080115144752911E-2</c:v>
                </c:pt>
                <c:pt idx="7">
                  <c:v>5.2855708794302923E-2</c:v>
                </c:pt>
                <c:pt idx="8">
                  <c:v>1.4721879251908878E-2</c:v>
                </c:pt>
                <c:pt idx="9">
                  <c:v>0</c:v>
                </c:pt>
                <c:pt idx="11">
                  <c:v>0.60243580819934173</c:v>
                </c:pt>
                <c:pt idx="12">
                  <c:v>0.5216823305969549</c:v>
                </c:pt>
              </c:numCache>
            </c:numRef>
          </c:val>
          <c:smooth val="0"/>
          <c:extLst>
            <c:ext xmlns:c16="http://schemas.microsoft.com/office/drawing/2014/chart" uri="{C3380CC4-5D6E-409C-BE32-E72D297353CC}">
              <c16:uniqueId val="{00000013-8D94-4DB3-9618-D50378233DDB}"/>
            </c:ext>
          </c:extLst>
        </c:ser>
        <c:ser>
          <c:idx val="21"/>
          <c:order val="20"/>
          <c:spPr>
            <a:ln w="28575" cap="rnd">
              <a:noFill/>
              <a:round/>
            </a:ln>
            <a:effectLst/>
          </c:spPr>
          <c:marker>
            <c:symbol val="circle"/>
            <c:size val="5"/>
            <c:spPr>
              <a:solidFill>
                <a:schemeClr val="accent3">
                  <a:shade val="98000"/>
                </a:schemeClr>
              </a:solidFill>
              <a:ln w="9525">
                <a:solidFill>
                  <a:schemeClr val="accent3">
                    <a:shade val="9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ICB'!$N$26:$Z$26</c:f>
              <c:numCache>
                <c:formatCode>0.00%</c:formatCode>
                <c:ptCount val="13"/>
                <c:pt idx="0">
                  <c:v>6.2197530021095342E-2</c:v>
                </c:pt>
                <c:pt idx="1">
                  <c:v>6.2036795673331174E-2</c:v>
                </c:pt>
                <c:pt idx="2">
                  <c:v>9.886578182269419E-2</c:v>
                </c:pt>
                <c:pt idx="3">
                  <c:v>0.13552487259929094</c:v>
                </c:pt>
                <c:pt idx="4">
                  <c:v>0.13973727845934877</c:v>
                </c:pt>
                <c:pt idx="5">
                  <c:v>0.13775016885434721</c:v>
                </c:pt>
                <c:pt idx="6">
                  <c:v>0.11613764523347705</c:v>
                </c:pt>
                <c:pt idx="7">
                  <c:v>9.9816029961548675E-2</c:v>
                </c:pt>
                <c:pt idx="8">
                  <c:v>0.10285665744179209</c:v>
                </c:pt>
                <c:pt idx="9">
                  <c:v>4.5077239933074546E-2</c:v>
                </c:pt>
                <c:pt idx="11">
                  <c:v>0.34138476388290878</c:v>
                </c:pt>
                <c:pt idx="12">
                  <c:v>0.54499437429782827</c:v>
                </c:pt>
              </c:numCache>
            </c:numRef>
          </c:val>
          <c:smooth val="0"/>
          <c:extLst>
            <c:ext xmlns:c16="http://schemas.microsoft.com/office/drawing/2014/chart" uri="{C3380CC4-5D6E-409C-BE32-E72D297353CC}">
              <c16:uniqueId val="{00000014-8D94-4DB3-9618-D50378233DDB}"/>
            </c:ext>
          </c:extLst>
        </c:ser>
        <c:ser>
          <c:idx val="22"/>
          <c:order val="21"/>
          <c:spPr>
            <a:ln w="28575" cap="rnd">
              <a:noFill/>
              <a:round/>
            </a:ln>
            <a:effectLst/>
          </c:spPr>
          <c:marker>
            <c:symbol val="circle"/>
            <c:size val="5"/>
            <c:spPr>
              <a:solidFill>
                <a:schemeClr val="accent3">
                  <a:tint val="99000"/>
                </a:schemeClr>
              </a:solidFill>
              <a:ln w="9525">
                <a:solidFill>
                  <a:schemeClr val="accent3">
                    <a:tint val="9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ICB'!$N$27:$Z$27</c:f>
              <c:numCache>
                <c:formatCode>0.00%</c:formatCode>
                <c:ptCount val="13"/>
                <c:pt idx="0">
                  <c:v>2.5198096847347591E-2</c:v>
                </c:pt>
                <c:pt idx="1">
                  <c:v>5.9721641691493618E-2</c:v>
                </c:pt>
                <c:pt idx="2">
                  <c:v>6.3890791053403881E-2</c:v>
                </c:pt>
                <c:pt idx="3">
                  <c:v>0.14424118457912757</c:v>
                </c:pt>
                <c:pt idx="4">
                  <c:v>0.17372937880741696</c:v>
                </c:pt>
                <c:pt idx="5">
                  <c:v>0.1692044999777669</c:v>
                </c:pt>
                <c:pt idx="6">
                  <c:v>0.14793721374894392</c:v>
                </c:pt>
                <c:pt idx="7">
                  <c:v>0.10089554893503491</c:v>
                </c:pt>
                <c:pt idx="8">
                  <c:v>6.0265907777135488E-2</c:v>
                </c:pt>
                <c:pt idx="9">
                  <c:v>5.4915736582329136E-2</c:v>
                </c:pt>
                <c:pt idx="11">
                  <c:v>0.469797678865223</c:v>
                </c:pt>
                <c:pt idx="12">
                  <c:v>8.5844635154964655E-2</c:v>
                </c:pt>
              </c:numCache>
            </c:numRef>
          </c:val>
          <c:smooth val="0"/>
          <c:extLst>
            <c:ext xmlns:c16="http://schemas.microsoft.com/office/drawing/2014/chart" uri="{C3380CC4-5D6E-409C-BE32-E72D297353CC}">
              <c16:uniqueId val="{00000015-8D94-4DB3-9618-D50378233DDB}"/>
            </c:ext>
          </c:extLst>
        </c:ser>
        <c:ser>
          <c:idx val="23"/>
          <c:order val="22"/>
          <c:spPr>
            <a:ln w="28575" cap="rnd">
              <a:noFill/>
              <a:round/>
            </a:ln>
            <a:effectLst/>
          </c:spPr>
          <c:marker>
            <c:symbol val="circle"/>
            <c:size val="5"/>
            <c:spPr>
              <a:solidFill>
                <a:schemeClr val="accent3">
                  <a:tint val="96000"/>
                </a:schemeClr>
              </a:solidFill>
              <a:ln w="9525">
                <a:solidFill>
                  <a:schemeClr val="accent3">
                    <a:tint val="9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ICB'!$N$28:$Z$28</c:f>
              <c:numCache>
                <c:formatCode>0.00%</c:formatCode>
                <c:ptCount val="13"/>
                <c:pt idx="0">
                  <c:v>8.6430823582647823E-2</c:v>
                </c:pt>
                <c:pt idx="1">
                  <c:v>8.5852736107738067E-2</c:v>
                </c:pt>
                <c:pt idx="2">
                  <c:v>7.9304883541839205E-2</c:v>
                </c:pt>
                <c:pt idx="3">
                  <c:v>9.56895639123964E-2</c:v>
                </c:pt>
                <c:pt idx="4">
                  <c:v>8.3719935818798122E-2</c:v>
                </c:pt>
                <c:pt idx="5">
                  <c:v>8.8410020736423248E-2</c:v>
                </c:pt>
                <c:pt idx="6">
                  <c:v>0.12643198598475178</c:v>
                </c:pt>
                <c:pt idx="7">
                  <c:v>0.1012161632012554</c:v>
                </c:pt>
                <c:pt idx="8">
                  <c:v>9.5990543028597164E-2</c:v>
                </c:pt>
                <c:pt idx="9">
                  <c:v>0.15695334408555278</c:v>
                </c:pt>
                <c:pt idx="11">
                  <c:v>7.8205790838195705E-2</c:v>
                </c:pt>
                <c:pt idx="12">
                  <c:v>0.79688891379750537</c:v>
                </c:pt>
              </c:numCache>
            </c:numRef>
          </c:val>
          <c:smooth val="0"/>
          <c:extLst>
            <c:ext xmlns:c16="http://schemas.microsoft.com/office/drawing/2014/chart" uri="{C3380CC4-5D6E-409C-BE32-E72D297353CC}">
              <c16:uniqueId val="{00000016-8D94-4DB3-9618-D50378233DDB}"/>
            </c:ext>
          </c:extLst>
        </c:ser>
        <c:ser>
          <c:idx val="24"/>
          <c:order val="23"/>
          <c:spPr>
            <a:ln w="28575" cap="rnd">
              <a:noFill/>
              <a:round/>
            </a:ln>
            <a:effectLst/>
          </c:spPr>
          <c:marker>
            <c:symbol val="circle"/>
            <c:size val="5"/>
            <c:spPr>
              <a:solidFill>
                <a:schemeClr val="accent3">
                  <a:tint val="93000"/>
                </a:schemeClr>
              </a:solidFill>
              <a:ln w="9525">
                <a:solidFill>
                  <a:schemeClr val="accent3">
                    <a:tint val="93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ICB'!$N$29:$Z$29</c:f>
              <c:numCache>
                <c:formatCode>0.00%</c:formatCode>
                <c:ptCount val="13"/>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pt idx="11">
                  <c:v>0.33148645702378848</c:v>
                </c:pt>
                <c:pt idx="12">
                  <c:v>3.9211772860246637E-3</c:v>
                </c:pt>
              </c:numCache>
            </c:numRef>
          </c:val>
          <c:smooth val="0"/>
          <c:extLst>
            <c:ext xmlns:c16="http://schemas.microsoft.com/office/drawing/2014/chart" uri="{C3380CC4-5D6E-409C-BE32-E72D297353CC}">
              <c16:uniqueId val="{00000017-8D94-4DB3-9618-D50378233DDB}"/>
            </c:ext>
          </c:extLst>
        </c:ser>
        <c:ser>
          <c:idx val="25"/>
          <c:order val="24"/>
          <c:spPr>
            <a:ln w="28575" cap="rnd">
              <a:noFill/>
              <a:round/>
            </a:ln>
            <a:effectLst/>
          </c:spPr>
          <c:marker>
            <c:symbol val="circle"/>
            <c:size val="5"/>
            <c:spPr>
              <a:solidFill>
                <a:schemeClr val="accent3">
                  <a:tint val="90000"/>
                </a:schemeClr>
              </a:solidFill>
              <a:ln w="9525">
                <a:solidFill>
                  <a:schemeClr val="accent3">
                    <a:tint val="90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ICB'!$N$30:$Z$30</c:f>
              <c:numCache>
                <c:formatCode>0.00%</c:formatCode>
                <c:ptCount val="13"/>
                <c:pt idx="0">
                  <c:v>3.3686593722983722E-2</c:v>
                </c:pt>
                <c:pt idx="1">
                  <c:v>4.9815271652113684E-2</c:v>
                </c:pt>
                <c:pt idx="2">
                  <c:v>5.4415711795347613E-2</c:v>
                </c:pt>
                <c:pt idx="3">
                  <c:v>0.12060131370995776</c:v>
                </c:pt>
                <c:pt idx="4">
                  <c:v>0.1271401415539925</c:v>
                </c:pt>
                <c:pt idx="5">
                  <c:v>0.14862910760507031</c:v>
                </c:pt>
                <c:pt idx="6">
                  <c:v>0.15092415864281847</c:v>
                </c:pt>
                <c:pt idx="7">
                  <c:v>0.10313127149187364</c:v>
                </c:pt>
                <c:pt idx="8">
                  <c:v>0.10871382807017997</c:v>
                </c:pt>
                <c:pt idx="9">
                  <c:v>0.10294260175566235</c:v>
                </c:pt>
                <c:pt idx="11">
                  <c:v>0.22186397945825939</c:v>
                </c:pt>
                <c:pt idx="12">
                  <c:v>0.68263165852328456</c:v>
                </c:pt>
              </c:numCache>
            </c:numRef>
          </c:val>
          <c:smooth val="0"/>
          <c:extLst>
            <c:ext xmlns:c16="http://schemas.microsoft.com/office/drawing/2014/chart" uri="{C3380CC4-5D6E-409C-BE32-E72D297353CC}">
              <c16:uniqueId val="{00000018-8D94-4DB3-9618-D50378233DDB}"/>
            </c:ext>
          </c:extLst>
        </c:ser>
        <c:ser>
          <c:idx val="26"/>
          <c:order val="25"/>
          <c:spPr>
            <a:ln w="28575" cap="rnd">
              <a:noFill/>
              <a:round/>
            </a:ln>
            <a:effectLst/>
          </c:spPr>
          <c:marker>
            <c:symbol val="circle"/>
            <c:size val="5"/>
            <c:spPr>
              <a:solidFill>
                <a:schemeClr val="accent3">
                  <a:tint val="86000"/>
                </a:schemeClr>
              </a:solidFill>
              <a:ln w="9525">
                <a:solidFill>
                  <a:schemeClr val="accent3">
                    <a:tint val="8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ICB'!$N$31:$Z$31</c:f>
              <c:numCache>
                <c:formatCode>0.00%</c:formatCode>
                <c:ptCount val="13"/>
                <c:pt idx="0">
                  <c:v>4.0986671081498602E-2</c:v>
                </c:pt>
                <c:pt idx="1">
                  <c:v>7.0582308291953416E-2</c:v>
                </c:pt>
                <c:pt idx="2">
                  <c:v>8.1459679391104045E-2</c:v>
                </c:pt>
                <c:pt idx="3">
                  <c:v>0.10799526794338636</c:v>
                </c:pt>
                <c:pt idx="4">
                  <c:v>9.6837766986778526E-2</c:v>
                </c:pt>
                <c:pt idx="5">
                  <c:v>9.6543383946750105E-2</c:v>
                </c:pt>
                <c:pt idx="6">
                  <c:v>9.9751994623260981E-2</c:v>
                </c:pt>
                <c:pt idx="7">
                  <c:v>0.11392678469032769</c:v>
                </c:pt>
                <c:pt idx="8">
                  <c:v>0.13073238334044165</c:v>
                </c:pt>
                <c:pt idx="9">
                  <c:v>0.16118375970449864</c:v>
                </c:pt>
                <c:pt idx="11">
                  <c:v>0.18258655793315695</c:v>
                </c:pt>
                <c:pt idx="12">
                  <c:v>0.58716478981489506</c:v>
                </c:pt>
              </c:numCache>
            </c:numRef>
          </c:val>
          <c:smooth val="0"/>
          <c:extLst>
            <c:ext xmlns:c16="http://schemas.microsoft.com/office/drawing/2014/chart" uri="{C3380CC4-5D6E-409C-BE32-E72D297353CC}">
              <c16:uniqueId val="{00000019-8D94-4DB3-9618-D50378233DDB}"/>
            </c:ext>
          </c:extLst>
        </c:ser>
        <c:ser>
          <c:idx val="27"/>
          <c:order val="26"/>
          <c:spPr>
            <a:ln w="28575" cap="rnd">
              <a:noFill/>
              <a:round/>
            </a:ln>
            <a:effectLst/>
          </c:spPr>
          <c:marker>
            <c:symbol val="circle"/>
            <c:size val="5"/>
            <c:spPr>
              <a:solidFill>
                <a:schemeClr val="accent3">
                  <a:tint val="83000"/>
                </a:schemeClr>
              </a:solidFill>
              <a:ln w="9525">
                <a:solidFill>
                  <a:schemeClr val="accent3">
                    <a:tint val="83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ICB'!$N$32:$Z$32</c:f>
              <c:numCache>
                <c:formatCode>0.00%</c:formatCode>
                <c:ptCount val="13"/>
                <c:pt idx="0">
                  <c:v>3.0754862103065599E-2</c:v>
                </c:pt>
                <c:pt idx="1">
                  <c:v>4.5557003155069303E-2</c:v>
                </c:pt>
                <c:pt idx="2">
                  <c:v>4.413329775377902E-2</c:v>
                </c:pt>
                <c:pt idx="3">
                  <c:v>6.2165853045976112E-2</c:v>
                </c:pt>
                <c:pt idx="4">
                  <c:v>8.4893339821369707E-2</c:v>
                </c:pt>
                <c:pt idx="5">
                  <c:v>0.15228624797902898</c:v>
                </c:pt>
                <c:pt idx="6">
                  <c:v>0.13517352881159056</c:v>
                </c:pt>
                <c:pt idx="7">
                  <c:v>0.13268871552576639</c:v>
                </c:pt>
                <c:pt idx="8">
                  <c:v>0.16400081623683427</c:v>
                </c:pt>
                <c:pt idx="9">
                  <c:v>0.14834633556752005</c:v>
                </c:pt>
                <c:pt idx="11">
                  <c:v>0.29228028317139404</c:v>
                </c:pt>
                <c:pt idx="12">
                  <c:v>1.6682625143233869E-2</c:v>
                </c:pt>
              </c:numCache>
            </c:numRef>
          </c:val>
          <c:smooth val="0"/>
          <c:extLst>
            <c:ext xmlns:c16="http://schemas.microsoft.com/office/drawing/2014/chart" uri="{C3380CC4-5D6E-409C-BE32-E72D297353CC}">
              <c16:uniqueId val="{0000001A-8D94-4DB3-9618-D50378233DDB}"/>
            </c:ext>
          </c:extLst>
        </c:ser>
        <c:ser>
          <c:idx val="28"/>
          <c:order val="27"/>
          <c:spPr>
            <a:ln w="28575" cap="rnd">
              <a:noFill/>
              <a:round/>
            </a:ln>
            <a:effectLst/>
          </c:spPr>
          <c:marker>
            <c:symbol val="circle"/>
            <c:size val="5"/>
            <c:spPr>
              <a:solidFill>
                <a:schemeClr val="accent3">
                  <a:tint val="80000"/>
                </a:schemeClr>
              </a:solidFill>
              <a:ln w="9525">
                <a:solidFill>
                  <a:schemeClr val="accent3">
                    <a:tint val="80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ICB'!$N$33:$Z$33</c:f>
              <c:numCache>
                <c:formatCode>0.00%</c:formatCode>
                <c:ptCount val="13"/>
                <c:pt idx="0">
                  <c:v>4.8093919654451835E-3</c:v>
                </c:pt>
                <c:pt idx="1">
                  <c:v>2.1443330964806964E-2</c:v>
                </c:pt>
                <c:pt idx="2">
                  <c:v>3.7775662049790389E-2</c:v>
                </c:pt>
                <c:pt idx="3">
                  <c:v>5.2844390151130648E-2</c:v>
                </c:pt>
                <c:pt idx="4">
                  <c:v>5.6026732845393563E-2</c:v>
                </c:pt>
                <c:pt idx="5">
                  <c:v>9.1597215173036609E-2</c:v>
                </c:pt>
                <c:pt idx="6">
                  <c:v>0.1183755642751551</c:v>
                </c:pt>
                <c:pt idx="7">
                  <c:v>0.14187122917184417</c:v>
                </c:pt>
                <c:pt idx="8">
                  <c:v>0.17269182438368727</c:v>
                </c:pt>
                <c:pt idx="9">
                  <c:v>0.30256465901971008</c:v>
                </c:pt>
                <c:pt idx="11">
                  <c:v>0.28086405708731926</c:v>
                </c:pt>
                <c:pt idx="12">
                  <c:v>0</c:v>
                </c:pt>
              </c:numCache>
            </c:numRef>
          </c:val>
          <c:smooth val="0"/>
          <c:extLst>
            <c:ext xmlns:c16="http://schemas.microsoft.com/office/drawing/2014/chart" uri="{C3380CC4-5D6E-409C-BE32-E72D297353CC}">
              <c16:uniqueId val="{0000001B-8D94-4DB3-9618-D50378233DDB}"/>
            </c:ext>
          </c:extLst>
        </c:ser>
        <c:ser>
          <c:idx val="29"/>
          <c:order val="28"/>
          <c:spPr>
            <a:ln w="28575" cap="rnd">
              <a:noFill/>
              <a:round/>
            </a:ln>
            <a:effectLst/>
          </c:spPr>
          <c:marker>
            <c:symbol val="circle"/>
            <c:size val="5"/>
            <c:spPr>
              <a:solidFill>
                <a:schemeClr val="accent3">
                  <a:tint val="77000"/>
                </a:schemeClr>
              </a:solidFill>
              <a:ln w="9525">
                <a:solidFill>
                  <a:schemeClr val="accent3">
                    <a:tint val="77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ICB'!$N$34:$Z$34</c:f>
              <c:numCache>
                <c:formatCode>0.00%</c:formatCode>
                <c:ptCount val="13"/>
                <c:pt idx="0">
                  <c:v>0.18291647966293917</c:v>
                </c:pt>
                <c:pt idx="1">
                  <c:v>0.10806092714138189</c:v>
                </c:pt>
                <c:pt idx="2">
                  <c:v>9.7349078408279319E-2</c:v>
                </c:pt>
                <c:pt idx="3">
                  <c:v>9.3837045197596836E-2</c:v>
                </c:pt>
                <c:pt idx="4">
                  <c:v>7.6602427814595309E-2</c:v>
                </c:pt>
                <c:pt idx="5">
                  <c:v>8.181474511367369E-2</c:v>
                </c:pt>
                <c:pt idx="6">
                  <c:v>0.10269527170044332</c:v>
                </c:pt>
                <c:pt idx="7">
                  <c:v>0.10861176492791043</c:v>
                </c:pt>
                <c:pt idx="8">
                  <c:v>8.8858863445897288E-2</c:v>
                </c:pt>
                <c:pt idx="9">
                  <c:v>5.9253396587282722E-2</c:v>
                </c:pt>
                <c:pt idx="11">
                  <c:v>0.20479960179264084</c:v>
                </c:pt>
                <c:pt idx="12">
                  <c:v>0.25744412446574927</c:v>
                </c:pt>
              </c:numCache>
            </c:numRef>
          </c:val>
          <c:smooth val="0"/>
          <c:extLst>
            <c:ext xmlns:c16="http://schemas.microsoft.com/office/drawing/2014/chart" uri="{C3380CC4-5D6E-409C-BE32-E72D297353CC}">
              <c16:uniqueId val="{0000001C-8D94-4DB3-9618-D50378233DDB}"/>
            </c:ext>
          </c:extLst>
        </c:ser>
        <c:ser>
          <c:idx val="30"/>
          <c:order val="29"/>
          <c:spPr>
            <a:ln w="28575" cap="rnd">
              <a:noFill/>
              <a:round/>
            </a:ln>
            <a:effectLst/>
          </c:spPr>
          <c:marker>
            <c:symbol val="circle"/>
            <c:size val="5"/>
            <c:spPr>
              <a:solidFill>
                <a:schemeClr val="accent3">
                  <a:tint val="74000"/>
                </a:schemeClr>
              </a:solidFill>
              <a:ln w="9525">
                <a:solidFill>
                  <a:schemeClr val="accent3">
                    <a:tint val="74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ICB'!$N$35:$Z$35</c:f>
              <c:numCache>
                <c:formatCode>0.00%</c:formatCode>
                <c:ptCount val="13"/>
                <c:pt idx="0">
                  <c:v>0.18211782510490709</c:v>
                </c:pt>
                <c:pt idx="1">
                  <c:v>0.13769088004196284</c:v>
                </c:pt>
                <c:pt idx="2">
                  <c:v>0.12411752269418515</c:v>
                </c:pt>
                <c:pt idx="3">
                  <c:v>0.10769267309668579</c:v>
                </c:pt>
                <c:pt idx="4">
                  <c:v>8.9779521174102941E-2</c:v>
                </c:pt>
                <c:pt idx="5">
                  <c:v>7.0533286589021152E-2</c:v>
                </c:pt>
                <c:pt idx="6">
                  <c:v>7.8000222124689558E-2</c:v>
                </c:pt>
                <c:pt idx="7">
                  <c:v>7.1427472274556827E-2</c:v>
                </c:pt>
                <c:pt idx="8">
                  <c:v>7.9618320202106699E-2</c:v>
                </c:pt>
                <c:pt idx="9">
                  <c:v>5.9022276697781963E-2</c:v>
                </c:pt>
                <c:pt idx="11">
                  <c:v>0.21805853654620194</c:v>
                </c:pt>
                <c:pt idx="12">
                  <c:v>0.4704928759527276</c:v>
                </c:pt>
              </c:numCache>
            </c:numRef>
          </c:val>
          <c:smooth val="0"/>
          <c:extLst>
            <c:ext xmlns:c16="http://schemas.microsoft.com/office/drawing/2014/chart" uri="{C3380CC4-5D6E-409C-BE32-E72D297353CC}">
              <c16:uniqueId val="{0000001D-8D94-4DB3-9618-D50378233DDB}"/>
            </c:ext>
          </c:extLst>
        </c:ser>
        <c:ser>
          <c:idx val="31"/>
          <c:order val="30"/>
          <c:spPr>
            <a:ln w="28575" cap="rnd">
              <a:noFill/>
              <a:round/>
            </a:ln>
            <a:effectLst/>
          </c:spPr>
          <c:marker>
            <c:symbol val="circle"/>
            <c:size val="5"/>
            <c:spPr>
              <a:solidFill>
                <a:schemeClr val="accent3">
                  <a:tint val="71000"/>
                </a:schemeClr>
              </a:solidFill>
              <a:ln w="9525">
                <a:solidFill>
                  <a:schemeClr val="accent3">
                    <a:tint val="71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ICB'!$N$36:$Z$36</c:f>
              <c:numCache>
                <c:formatCode>0.00%</c:formatCode>
                <c:ptCount val="13"/>
                <c:pt idx="0">
                  <c:v>0.13125874240760038</c:v>
                </c:pt>
                <c:pt idx="1">
                  <c:v>5.0284685648839193E-2</c:v>
                </c:pt>
                <c:pt idx="2">
                  <c:v>6.9243975366359692E-2</c:v>
                </c:pt>
                <c:pt idx="3">
                  <c:v>7.3543010298438807E-2</c:v>
                </c:pt>
                <c:pt idx="4">
                  <c:v>8.3080448925563974E-2</c:v>
                </c:pt>
                <c:pt idx="5">
                  <c:v>0.10404990565240657</c:v>
                </c:pt>
                <c:pt idx="6">
                  <c:v>0.12521415964927105</c:v>
                </c:pt>
                <c:pt idx="7">
                  <c:v>0.11441053876700369</c:v>
                </c:pt>
                <c:pt idx="8">
                  <c:v>0.11543615812844416</c:v>
                </c:pt>
                <c:pt idx="9">
                  <c:v>0.1334783751560725</c:v>
                </c:pt>
                <c:pt idx="11">
                  <c:v>0.33638789534457997</c:v>
                </c:pt>
                <c:pt idx="12">
                  <c:v>0.40339287558321835</c:v>
                </c:pt>
              </c:numCache>
            </c:numRef>
          </c:val>
          <c:smooth val="0"/>
          <c:extLst>
            <c:ext xmlns:c16="http://schemas.microsoft.com/office/drawing/2014/chart" uri="{C3380CC4-5D6E-409C-BE32-E72D297353CC}">
              <c16:uniqueId val="{0000001E-8D94-4DB3-9618-D50378233DDB}"/>
            </c:ext>
          </c:extLst>
        </c:ser>
        <c:ser>
          <c:idx val="32"/>
          <c:order val="31"/>
          <c:spPr>
            <a:ln w="28575" cap="rnd">
              <a:noFill/>
              <a:round/>
            </a:ln>
            <a:effectLst/>
          </c:spPr>
          <c:marker>
            <c:symbol val="circle"/>
            <c:size val="5"/>
            <c:spPr>
              <a:solidFill>
                <a:schemeClr val="accent3">
                  <a:tint val="68000"/>
                </a:schemeClr>
              </a:solidFill>
              <a:ln w="9525">
                <a:solidFill>
                  <a:schemeClr val="accent3">
                    <a:tint val="6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ICB'!$N$37:$Z$37</c:f>
              <c:numCache>
                <c:formatCode>0.00%</c:formatCode>
                <c:ptCount val="13"/>
                <c:pt idx="0">
                  <c:v>0</c:v>
                </c:pt>
                <c:pt idx="1">
                  <c:v>5.8427137642136162E-3</c:v>
                </c:pt>
                <c:pt idx="2">
                  <c:v>1.8344977458371856E-2</c:v>
                </c:pt>
                <c:pt idx="3">
                  <c:v>6.243602085458029E-2</c:v>
                </c:pt>
                <c:pt idx="4">
                  <c:v>6.5337361914656347E-2</c:v>
                </c:pt>
                <c:pt idx="5">
                  <c:v>8.0342556497040515E-2</c:v>
                </c:pt>
                <c:pt idx="6">
                  <c:v>0.110659854932947</c:v>
                </c:pt>
                <c:pt idx="7">
                  <c:v>0.14797030033264391</c:v>
                </c:pt>
                <c:pt idx="8">
                  <c:v>0.1967564836966364</c:v>
                </c:pt>
                <c:pt idx="9">
                  <c:v>0.31230973054891009</c:v>
                </c:pt>
                <c:pt idx="11">
                  <c:v>0.12232145410181382</c:v>
                </c:pt>
                <c:pt idx="12">
                  <c:v>0</c:v>
                </c:pt>
              </c:numCache>
            </c:numRef>
          </c:val>
          <c:smooth val="0"/>
          <c:extLst>
            <c:ext xmlns:c16="http://schemas.microsoft.com/office/drawing/2014/chart" uri="{C3380CC4-5D6E-409C-BE32-E72D297353CC}">
              <c16:uniqueId val="{0000001F-8D94-4DB3-9618-D50378233DDB}"/>
            </c:ext>
          </c:extLst>
        </c:ser>
        <c:ser>
          <c:idx val="33"/>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ICB'!$N$38:$Z$38</c:f>
              <c:numCache>
                <c:formatCode>0.00%</c:formatCode>
                <c:ptCount val="13"/>
                <c:pt idx="0">
                  <c:v>4.1536873709889288E-2</c:v>
                </c:pt>
                <c:pt idx="1">
                  <c:v>5.3764191217864514E-2</c:v>
                </c:pt>
                <c:pt idx="2">
                  <c:v>7.7491672921748925E-2</c:v>
                </c:pt>
                <c:pt idx="3">
                  <c:v>8.6326585663351468E-2</c:v>
                </c:pt>
                <c:pt idx="4">
                  <c:v>0.11187077781947832</c:v>
                </c:pt>
                <c:pt idx="5">
                  <c:v>0.15351437887033215</c:v>
                </c:pt>
                <c:pt idx="6">
                  <c:v>0.11824333833739914</c:v>
                </c:pt>
                <c:pt idx="7">
                  <c:v>0.12400250985175455</c:v>
                </c:pt>
                <c:pt idx="8">
                  <c:v>0.11555463032463877</c:v>
                </c:pt>
                <c:pt idx="9">
                  <c:v>0.11769504128354288</c:v>
                </c:pt>
                <c:pt idx="11">
                  <c:v>0.199447011634453</c:v>
                </c:pt>
                <c:pt idx="12">
                  <c:v>0.5787917526740477</c:v>
                </c:pt>
              </c:numCache>
            </c:numRef>
          </c:val>
          <c:smooth val="0"/>
          <c:extLst>
            <c:ext xmlns:c16="http://schemas.microsoft.com/office/drawing/2014/chart" uri="{C3380CC4-5D6E-409C-BE32-E72D297353CC}">
              <c16:uniqueId val="{00000020-8D94-4DB3-9618-D50378233DDB}"/>
            </c:ext>
          </c:extLst>
        </c:ser>
        <c:ser>
          <c:idx val="34"/>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ICB'!$N$39:$Z$39</c:f>
              <c:numCache>
                <c:formatCode>0.00%</c:formatCode>
                <c:ptCount val="13"/>
                <c:pt idx="0">
                  <c:v>0.22133844941714068</c:v>
                </c:pt>
                <c:pt idx="1">
                  <c:v>0.14000538682342714</c:v>
                </c:pt>
                <c:pt idx="2">
                  <c:v>0.11316021100908963</c:v>
                </c:pt>
                <c:pt idx="3">
                  <c:v>7.4015541237308025E-2</c:v>
                </c:pt>
                <c:pt idx="4">
                  <c:v>8.9222829055619374E-2</c:v>
                </c:pt>
                <c:pt idx="5">
                  <c:v>8.068446220287516E-2</c:v>
                </c:pt>
                <c:pt idx="6">
                  <c:v>8.837411069166981E-2</c:v>
                </c:pt>
                <c:pt idx="7">
                  <c:v>8.3547785403051023E-2</c:v>
                </c:pt>
                <c:pt idx="8">
                  <c:v>6.1449642850250501E-2</c:v>
                </c:pt>
                <c:pt idx="9">
                  <c:v>4.8201581309568663E-2</c:v>
                </c:pt>
                <c:pt idx="11">
                  <c:v>9.7803149361846017E-2</c:v>
                </c:pt>
                <c:pt idx="12">
                  <c:v>0</c:v>
                </c:pt>
              </c:numCache>
            </c:numRef>
          </c:val>
          <c:smooth val="0"/>
          <c:extLst>
            <c:ext xmlns:c16="http://schemas.microsoft.com/office/drawing/2014/chart" uri="{C3380CC4-5D6E-409C-BE32-E72D297353CC}">
              <c16:uniqueId val="{00000021-8D94-4DB3-9618-D50378233DDB}"/>
            </c:ext>
          </c:extLst>
        </c:ser>
        <c:ser>
          <c:idx val="35"/>
          <c:order val="34"/>
          <c:spPr>
            <a:ln w="28575" cap="rnd">
              <a:noFill/>
              <a:round/>
            </a:ln>
            <a:effectLst/>
          </c:spPr>
          <c:marker>
            <c:symbol val="circle"/>
            <c:size val="5"/>
            <c:spPr>
              <a:solidFill>
                <a:schemeClr val="accent3">
                  <a:tint val="58000"/>
                </a:schemeClr>
              </a:solidFill>
              <a:ln w="9525">
                <a:solidFill>
                  <a:schemeClr val="accent3">
                    <a:tint val="5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ICB'!$N$40:$Z$40</c:f>
              <c:numCache>
                <c:formatCode>0.00%</c:formatCode>
                <c:ptCount val="13"/>
                <c:pt idx="0">
                  <c:v>0.3779750992129231</c:v>
                </c:pt>
                <c:pt idx="1">
                  <c:v>0.13698819752759187</c:v>
                </c:pt>
                <c:pt idx="2">
                  <c:v>9.8193919849211081E-2</c:v>
                </c:pt>
                <c:pt idx="3">
                  <c:v>9.1884051568631789E-2</c:v>
                </c:pt>
                <c:pt idx="4">
                  <c:v>8.2537052989640619E-2</c:v>
                </c:pt>
                <c:pt idx="5">
                  <c:v>5.3649342139170511E-2</c:v>
                </c:pt>
                <c:pt idx="6">
                  <c:v>3.9838314227022727E-2</c:v>
                </c:pt>
                <c:pt idx="7">
                  <c:v>3.2147195900426299E-2</c:v>
                </c:pt>
                <c:pt idx="8">
                  <c:v>3.3105088389695107E-2</c:v>
                </c:pt>
                <c:pt idx="9">
                  <c:v>5.3681738195686904E-2</c:v>
                </c:pt>
                <c:pt idx="11">
                  <c:v>1.5976409780663971E-2</c:v>
                </c:pt>
                <c:pt idx="12">
                  <c:v>0</c:v>
                </c:pt>
              </c:numCache>
            </c:numRef>
          </c:val>
          <c:smooth val="0"/>
          <c:extLst>
            <c:ext xmlns:c16="http://schemas.microsoft.com/office/drawing/2014/chart" uri="{C3380CC4-5D6E-409C-BE32-E72D297353CC}">
              <c16:uniqueId val="{00000022-8D94-4DB3-9618-D50378233DDB}"/>
            </c:ext>
          </c:extLst>
        </c:ser>
        <c:ser>
          <c:idx val="36"/>
          <c:order val="35"/>
          <c:spPr>
            <a:ln w="28575" cap="rnd">
              <a:noFill/>
              <a:round/>
            </a:ln>
            <a:effectLst/>
          </c:spPr>
          <c:marker>
            <c:symbol val="circle"/>
            <c:size val="5"/>
            <c:spPr>
              <a:solidFill>
                <a:schemeClr val="accent3">
                  <a:tint val="55000"/>
                </a:schemeClr>
              </a:solidFill>
              <a:ln w="9525">
                <a:solidFill>
                  <a:schemeClr val="accent3">
                    <a:tint val="55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ICB'!$N$41:$Z$41</c:f>
              <c:numCache>
                <c:formatCode>0.00%</c:formatCode>
                <c:ptCount val="13"/>
                <c:pt idx="0">
                  <c:v>3.9575452734681944E-2</c:v>
                </c:pt>
                <c:pt idx="1">
                  <c:v>8.8143924857920802E-2</c:v>
                </c:pt>
                <c:pt idx="2">
                  <c:v>5.5187032874659647E-2</c:v>
                </c:pt>
                <c:pt idx="3">
                  <c:v>6.4791084187635906E-2</c:v>
                </c:pt>
                <c:pt idx="4">
                  <c:v>0.10938385139703598</c:v>
                </c:pt>
                <c:pt idx="5">
                  <c:v>0.12323314694004349</c:v>
                </c:pt>
                <c:pt idx="6">
                  <c:v>0.11261718107559893</c:v>
                </c:pt>
                <c:pt idx="7">
                  <c:v>0.12918585421120918</c:v>
                </c:pt>
                <c:pt idx="8">
                  <c:v>0.14492420919905707</c:v>
                </c:pt>
                <c:pt idx="9">
                  <c:v>0.13295826252215703</c:v>
                </c:pt>
                <c:pt idx="11">
                  <c:v>0.37861479633792006</c:v>
                </c:pt>
                <c:pt idx="12">
                  <c:v>0</c:v>
                </c:pt>
              </c:numCache>
            </c:numRef>
          </c:val>
          <c:smooth val="0"/>
          <c:extLst>
            <c:ext xmlns:c16="http://schemas.microsoft.com/office/drawing/2014/chart" uri="{C3380CC4-5D6E-409C-BE32-E72D297353CC}">
              <c16:uniqueId val="{00000023-8D94-4DB3-9618-D50378233DDB}"/>
            </c:ext>
          </c:extLst>
        </c:ser>
        <c:ser>
          <c:idx val="37"/>
          <c:order val="36"/>
          <c:spPr>
            <a:ln w="28575" cap="rnd">
              <a:noFill/>
              <a:round/>
            </a:ln>
            <a:effectLst/>
          </c:spPr>
          <c:marker>
            <c:symbol val="circle"/>
            <c:size val="5"/>
            <c:spPr>
              <a:solidFill>
                <a:schemeClr val="accent3">
                  <a:tint val="52000"/>
                </a:schemeClr>
              </a:solidFill>
              <a:ln w="9525">
                <a:solidFill>
                  <a:schemeClr val="accent3">
                    <a:tint val="5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ICB'!$N$42:$Z$42</c:f>
              <c:numCache>
                <c:formatCode>0.00%</c:formatCode>
                <c:ptCount val="13"/>
                <c:pt idx="0">
                  <c:v>0.24969725138820026</c:v>
                </c:pt>
                <c:pt idx="1">
                  <c:v>0.15201859444240301</c:v>
                </c:pt>
                <c:pt idx="2">
                  <c:v>0.12091500963082655</c:v>
                </c:pt>
                <c:pt idx="3">
                  <c:v>9.3164405367872183E-2</c:v>
                </c:pt>
                <c:pt idx="4">
                  <c:v>7.2286564873543832E-2</c:v>
                </c:pt>
                <c:pt idx="5">
                  <c:v>6.2501278350282782E-2</c:v>
                </c:pt>
                <c:pt idx="6">
                  <c:v>6.4677471342031528E-2</c:v>
                </c:pt>
                <c:pt idx="7">
                  <c:v>7.1511091143377656E-2</c:v>
                </c:pt>
                <c:pt idx="8">
                  <c:v>6.3362445630440037E-2</c:v>
                </c:pt>
                <c:pt idx="9">
                  <c:v>4.9865887831022193E-2</c:v>
                </c:pt>
                <c:pt idx="11">
                  <c:v>6.9894903737578841E-3</c:v>
                </c:pt>
                <c:pt idx="12">
                  <c:v>0</c:v>
                </c:pt>
              </c:numCache>
            </c:numRef>
          </c:val>
          <c:smooth val="0"/>
          <c:extLst>
            <c:ext xmlns:c16="http://schemas.microsoft.com/office/drawing/2014/chart" uri="{C3380CC4-5D6E-409C-BE32-E72D297353CC}">
              <c16:uniqueId val="{00000024-8D94-4DB3-9618-D50378233DDB}"/>
            </c:ext>
          </c:extLst>
        </c:ser>
        <c:ser>
          <c:idx val="38"/>
          <c:order val="37"/>
          <c:spPr>
            <a:ln w="28575" cap="rnd">
              <a:noFill/>
              <a:round/>
            </a:ln>
            <a:effectLst/>
          </c:spPr>
          <c:marker>
            <c:symbol val="circle"/>
            <c:size val="5"/>
            <c:spPr>
              <a:solidFill>
                <a:schemeClr val="accent3">
                  <a:tint val="49000"/>
                </a:schemeClr>
              </a:solidFill>
              <a:ln w="9525">
                <a:solidFill>
                  <a:schemeClr val="accent3">
                    <a:tint val="4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ICB'!$N$43:$Z$43</c:f>
              <c:numCache>
                <c:formatCode>0.00%</c:formatCode>
                <c:ptCount val="13"/>
                <c:pt idx="0">
                  <c:v>7.9468224408393989E-2</c:v>
                </c:pt>
                <c:pt idx="1">
                  <c:v>0.10661360986267873</c:v>
                </c:pt>
                <c:pt idx="2">
                  <c:v>9.8389050524718955E-2</c:v>
                </c:pt>
                <c:pt idx="3">
                  <c:v>8.5161642119404218E-2</c:v>
                </c:pt>
                <c:pt idx="4">
                  <c:v>0.12084102204159261</c:v>
                </c:pt>
                <c:pt idx="5">
                  <c:v>9.2831482382952385E-2</c:v>
                </c:pt>
                <c:pt idx="6">
                  <c:v>8.7079573885184475E-2</c:v>
                </c:pt>
                <c:pt idx="7">
                  <c:v>0.10774568960637587</c:v>
                </c:pt>
                <c:pt idx="8">
                  <c:v>0.11538345427718595</c:v>
                </c:pt>
                <c:pt idx="9">
                  <c:v>0.1064862508915128</c:v>
                </c:pt>
                <c:pt idx="11">
                  <c:v>0.19987716934780886</c:v>
                </c:pt>
                <c:pt idx="12">
                  <c:v>0</c:v>
                </c:pt>
              </c:numCache>
            </c:numRef>
          </c:val>
          <c:smooth val="0"/>
          <c:extLst>
            <c:ext xmlns:c16="http://schemas.microsoft.com/office/drawing/2014/chart" uri="{C3380CC4-5D6E-409C-BE32-E72D297353CC}">
              <c16:uniqueId val="{00000025-8D94-4DB3-9618-D50378233DDB}"/>
            </c:ext>
          </c:extLst>
        </c:ser>
        <c:ser>
          <c:idx val="39"/>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ICB'!$N$44:$Z$44</c:f>
              <c:numCache>
                <c:formatCode>0.00%</c:formatCode>
                <c:ptCount val="13"/>
                <c:pt idx="0">
                  <c:v>5.4662422107110524E-2</c:v>
                </c:pt>
                <c:pt idx="1">
                  <c:v>8.5413353370203296E-2</c:v>
                </c:pt>
                <c:pt idx="2">
                  <c:v>0.11830559235766874</c:v>
                </c:pt>
                <c:pt idx="3">
                  <c:v>6.6676578899158082E-2</c:v>
                </c:pt>
                <c:pt idx="4">
                  <c:v>7.1715887096131845E-2</c:v>
                </c:pt>
                <c:pt idx="5">
                  <c:v>0.10329652532000139</c:v>
                </c:pt>
                <c:pt idx="6">
                  <c:v>0.1080650171649776</c:v>
                </c:pt>
                <c:pt idx="7">
                  <c:v>0.14997517516773357</c:v>
                </c:pt>
                <c:pt idx="8">
                  <c:v>0.12044557255090418</c:v>
                </c:pt>
                <c:pt idx="9">
                  <c:v>0.12144387596611078</c:v>
                </c:pt>
                <c:pt idx="11">
                  <c:v>0.31368631501251865</c:v>
                </c:pt>
                <c:pt idx="12">
                  <c:v>0</c:v>
                </c:pt>
              </c:numCache>
            </c:numRef>
          </c:val>
          <c:smooth val="0"/>
          <c:extLst>
            <c:ext xmlns:c16="http://schemas.microsoft.com/office/drawing/2014/chart" uri="{C3380CC4-5D6E-409C-BE32-E72D297353CC}">
              <c16:uniqueId val="{00000026-8D94-4DB3-9618-D50378233DDB}"/>
            </c:ext>
          </c:extLst>
        </c:ser>
        <c:ser>
          <c:idx val="40"/>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ICB'!$N$45:$Z$45</c:f>
              <c:numCache>
                <c:formatCode>0.00%</c:formatCode>
                <c:ptCount val="13"/>
                <c:pt idx="0">
                  <c:v>0.12873646570047642</c:v>
                </c:pt>
                <c:pt idx="1">
                  <c:v>0.14111843351786718</c:v>
                </c:pt>
                <c:pt idx="2">
                  <c:v>9.6170607101394856E-2</c:v>
                </c:pt>
                <c:pt idx="3">
                  <c:v>9.682256158687616E-2</c:v>
                </c:pt>
                <c:pt idx="4">
                  <c:v>8.7962181472435327E-2</c:v>
                </c:pt>
                <c:pt idx="5">
                  <c:v>0.10198221723089007</c:v>
                </c:pt>
                <c:pt idx="6">
                  <c:v>8.158818524119732E-2</c:v>
                </c:pt>
                <c:pt idx="7">
                  <c:v>7.9993179023084532E-2</c:v>
                </c:pt>
                <c:pt idx="8">
                  <c:v>8.9416806473727184E-2</c:v>
                </c:pt>
                <c:pt idx="9">
                  <c:v>9.6209362652050948E-2</c:v>
                </c:pt>
                <c:pt idx="11">
                  <c:v>0.18832183298252383</c:v>
                </c:pt>
                <c:pt idx="12">
                  <c:v>0</c:v>
                </c:pt>
              </c:numCache>
            </c:numRef>
          </c:val>
          <c:smooth val="0"/>
          <c:extLst>
            <c:ext xmlns:c16="http://schemas.microsoft.com/office/drawing/2014/chart" uri="{C3380CC4-5D6E-409C-BE32-E72D297353CC}">
              <c16:uniqueId val="{00000027-8D94-4DB3-9618-D50378233DDB}"/>
            </c:ext>
          </c:extLst>
        </c:ser>
        <c:ser>
          <c:idx val="41"/>
          <c:order val="40"/>
          <c:spPr>
            <a:ln w="28575" cap="rnd">
              <a:noFill/>
              <a:round/>
            </a:ln>
            <a:effectLst/>
          </c:spPr>
          <c:marker>
            <c:symbol val="circle"/>
            <c:size val="5"/>
            <c:spPr>
              <a:solidFill>
                <a:schemeClr val="accent3">
                  <a:tint val="40000"/>
                </a:schemeClr>
              </a:solidFill>
              <a:ln w="9525">
                <a:solidFill>
                  <a:schemeClr val="accent3">
                    <a:tint val="40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ICB'!$N$46:$Z$46</c:f>
              <c:numCache>
                <c:formatCode>0.00%</c:formatCode>
                <c:ptCount val="13"/>
                <c:pt idx="0">
                  <c:v>0.23321528438205277</c:v>
                </c:pt>
                <c:pt idx="1">
                  <c:v>0.1393578515564009</c:v>
                </c:pt>
                <c:pt idx="2">
                  <c:v>0.10907084356503101</c:v>
                </c:pt>
                <c:pt idx="3">
                  <c:v>8.6094590566493018E-2</c:v>
                </c:pt>
                <c:pt idx="4">
                  <c:v>8.0604249762246102E-2</c:v>
                </c:pt>
                <c:pt idx="5">
                  <c:v>9.257356176633405E-2</c:v>
                </c:pt>
                <c:pt idx="6">
                  <c:v>8.1590751018438351E-2</c:v>
                </c:pt>
                <c:pt idx="7">
                  <c:v>6.9771898198748072E-2</c:v>
                </c:pt>
                <c:pt idx="8">
                  <c:v>6.3114079289151331E-2</c:v>
                </c:pt>
                <c:pt idx="9">
                  <c:v>4.4606889895104397E-2</c:v>
                </c:pt>
                <c:pt idx="11">
                  <c:v>7.0759109168074263E-2</c:v>
                </c:pt>
                <c:pt idx="12">
                  <c:v>0</c:v>
                </c:pt>
              </c:numCache>
            </c:numRef>
          </c:val>
          <c:smooth val="0"/>
          <c:extLst>
            <c:ext xmlns:c16="http://schemas.microsoft.com/office/drawing/2014/chart" uri="{C3380CC4-5D6E-409C-BE32-E72D297353CC}">
              <c16:uniqueId val="{00000028-8D94-4DB3-9618-D50378233DDB}"/>
            </c:ext>
          </c:extLst>
        </c:ser>
        <c:ser>
          <c:idx val="42"/>
          <c:order val="41"/>
          <c:spPr>
            <a:ln w="28575" cap="rnd">
              <a:noFill/>
              <a:round/>
            </a:ln>
            <a:effectLst/>
          </c:spPr>
          <c:marker>
            <c:symbol val="circle"/>
            <c:size val="5"/>
            <c:spPr>
              <a:solidFill>
                <a:schemeClr val="accent3">
                  <a:tint val="37000"/>
                </a:schemeClr>
              </a:solidFill>
              <a:ln w="9525">
                <a:solidFill>
                  <a:schemeClr val="accent3">
                    <a:tint val="37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ICB'!$N$47:$Z$47</c:f>
              <c:numCache>
                <c:formatCode>0.00%</c:formatCode>
                <c:ptCount val="13"/>
                <c:pt idx="0">
                  <c:v>0.20990073243299376</c:v>
                </c:pt>
                <c:pt idx="1">
                  <c:v>0.27856392752908754</c:v>
                </c:pt>
                <c:pt idx="2">
                  <c:v>0.11766305413131078</c:v>
                </c:pt>
                <c:pt idx="3">
                  <c:v>8.1823800694147297E-2</c:v>
                </c:pt>
                <c:pt idx="4">
                  <c:v>7.4651278984319544E-2</c:v>
                </c:pt>
                <c:pt idx="5">
                  <c:v>5.50246438136896E-2</c:v>
                </c:pt>
                <c:pt idx="6">
                  <c:v>5.5941331958718171E-2</c:v>
                </c:pt>
                <c:pt idx="7">
                  <c:v>4.9442772051604786E-2</c:v>
                </c:pt>
                <c:pt idx="8">
                  <c:v>4.4352191752142209E-2</c:v>
                </c:pt>
                <c:pt idx="9">
                  <c:v>3.2636266651986309E-2</c:v>
                </c:pt>
                <c:pt idx="11">
                  <c:v>1.2745218249350853E-3</c:v>
                </c:pt>
                <c:pt idx="12">
                  <c:v>0</c:v>
                </c:pt>
              </c:numCache>
            </c:numRef>
          </c:val>
          <c:smooth val="0"/>
          <c:extLst>
            <c:ext xmlns:c16="http://schemas.microsoft.com/office/drawing/2014/chart" uri="{C3380CC4-5D6E-409C-BE32-E72D297353CC}">
              <c16:uniqueId val="{00000029-8D94-4DB3-9618-D50378233DDB}"/>
            </c:ext>
          </c:extLst>
        </c:ser>
        <c:ser>
          <c:idx val="43"/>
          <c:order val="42"/>
          <c:spPr>
            <a:ln w="28575" cap="rnd">
              <a:noFill/>
              <a:round/>
            </a:ln>
            <a:effectLst/>
          </c:spPr>
          <c:marker>
            <c:symbol val="circle"/>
            <c:size val="5"/>
            <c:spPr>
              <a:solidFill>
                <a:schemeClr val="accent3">
                  <a:tint val="34000"/>
                </a:schemeClr>
              </a:solidFill>
              <a:ln w="9525">
                <a:solidFill>
                  <a:schemeClr val="accent3">
                    <a:tint val="34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ICB'!$N$48:$Z$48</c:f>
              <c:numCache>
                <c:formatCode>0.00%</c:formatCode>
                <c:ptCount val="13"/>
                <c:pt idx="0">
                  <c:v>9.9278605572612103E-2</c:v>
                </c:pt>
                <c:pt idx="1">
                  <c:v>0.10086597142808972</c:v>
                </c:pt>
                <c:pt idx="2">
                  <c:v>0.10321939391966818</c:v>
                </c:pt>
                <c:pt idx="3">
                  <c:v>0.10245100992395023</c:v>
                </c:pt>
                <c:pt idx="4">
                  <c:v>0.10113500354016271</c:v>
                </c:pt>
                <c:pt idx="5">
                  <c:v>0.10186215240861911</c:v>
                </c:pt>
                <c:pt idx="6">
                  <c:v>9.8843460388632454E-2</c:v>
                </c:pt>
                <c:pt idx="7">
                  <c:v>9.8674646868925825E-2</c:v>
                </c:pt>
                <c:pt idx="8">
                  <c:v>9.748538387069787E-2</c:v>
                </c:pt>
                <c:pt idx="9">
                  <c:v>9.6184372078641805E-2</c:v>
                </c:pt>
                <c:pt idx="11">
                  <c:v>0.17070115048492315</c:v>
                </c:pt>
                <c:pt idx="12">
                  <c:v>0.18552877637149393</c:v>
                </c:pt>
              </c:numCache>
            </c:numRef>
          </c:val>
          <c:smooth val="0"/>
          <c:extLst>
            <c:ext xmlns:c16="http://schemas.microsoft.com/office/drawing/2014/chart" uri="{C3380CC4-5D6E-409C-BE32-E72D297353CC}">
              <c16:uniqueId val="{0000002A-8D94-4DB3-9618-D50378233DDB}"/>
            </c:ext>
          </c:extLst>
        </c:ser>
        <c:ser>
          <c:idx val="0"/>
          <c:order val="43"/>
          <c:spPr>
            <a:ln w="25400" cap="rnd">
              <a:noFill/>
              <a:round/>
            </a:ln>
            <a:effectLst/>
          </c:spPr>
          <c:marker>
            <c:symbol val="circle"/>
            <c:size val="5"/>
            <c:spPr>
              <a:solidFill>
                <a:schemeClr val="accent3">
                  <a:shade val="33000"/>
                </a:schemeClr>
              </a:solidFill>
              <a:ln w="9525">
                <a:solidFill>
                  <a:schemeClr val="accent3">
                    <a:shade val="33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ICB'!$N$50:$Z$50</c:f>
              <c:numCache>
                <c:formatCode>0.00%</c:formatCode>
                <c:ptCount val="13"/>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pt idx="11">
                  <c:v>0.33148645702378848</c:v>
                </c:pt>
                <c:pt idx="12">
                  <c:v>3.9211772860246637E-3</c:v>
                </c:pt>
              </c:numCache>
            </c:numRef>
          </c:val>
          <c:smooth val="0"/>
          <c:extLst>
            <c:ext xmlns:c16="http://schemas.microsoft.com/office/drawing/2014/chart" uri="{C3380CC4-5D6E-409C-BE32-E72D297353CC}">
              <c16:uniqueId val="{0000002B-8D94-4DB3-9618-D50378233DDB}"/>
            </c:ext>
          </c:extLst>
        </c:ser>
        <c:dLbls>
          <c:showLegendKey val="0"/>
          <c:showVal val="0"/>
          <c:showCatName val="0"/>
          <c:showSerName val="0"/>
          <c:showPercent val="0"/>
          <c:showBubbleSize val="0"/>
        </c:dLbls>
        <c:marker val="1"/>
        <c:smooth val="0"/>
        <c:axId val="1473728008"/>
        <c:axId val="1473724728"/>
      </c:lineChart>
      <c:catAx>
        <c:axId val="1473728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&lt;&lt;&lt; Most Deprived                         Least Deprived &gt;&gt;&gt;</a:t>
                </a:r>
              </a:p>
            </c:rich>
          </c:tx>
          <c:layout>
            <c:manualLayout>
              <c:xMode val="edge"/>
              <c:yMode val="edge"/>
              <c:x val="0.12363341587951224"/>
              <c:y val="0.905092592592592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4728"/>
        <c:crosses val="autoZero"/>
        <c:auto val="1"/>
        <c:lblAlgn val="ctr"/>
        <c:lblOffset val="100"/>
        <c:noMultiLvlLbl val="0"/>
      </c:catAx>
      <c:valAx>
        <c:axId val="1473724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8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solidFill>
                  <a:srgbClr val="00B050"/>
                </a:solidFill>
              </a:rPr>
              <a:t>Rural </a:t>
            </a:r>
            <a:r>
              <a:rPr lang="en-GB">
                <a:solidFill>
                  <a:srgbClr val="00B0F0"/>
                </a:solidFill>
              </a:rPr>
              <a:t>Coastal</a:t>
            </a:r>
          </a:p>
        </c:rich>
      </c:tx>
      <c:layout>
        <c:manualLayout>
          <c:xMode val="edge"/>
          <c:yMode val="edge"/>
          <c:x val="0.21011099516174936"/>
          <c:y val="1.327866274780168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8655282547512884"/>
          <c:y val="7.3079816635823733E-2"/>
          <c:w val="0.86742623615001124"/>
          <c:h val="0.78793400824896898"/>
        </c:manualLayout>
      </c:layout>
      <c:lineChart>
        <c:grouping val="standard"/>
        <c:varyColors val="0"/>
        <c:ser>
          <c:idx val="1"/>
          <c:order val="0"/>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cat>
            <c:strRef>
              <c:f>'IMD by ICB'!$Y$5:$Z$5</c:f>
              <c:strCache>
                <c:ptCount val="2"/>
                <c:pt idx="0">
                  <c:v>R</c:v>
                </c:pt>
                <c:pt idx="1">
                  <c:v>C</c:v>
                </c:pt>
              </c:strCache>
            </c:strRef>
          </c:cat>
          <c:val>
            <c:numRef>
              <c:f>'IMD by ICB'!$Y$6:$Z$6</c:f>
              <c:numCache>
                <c:formatCode>0.00%</c:formatCode>
                <c:ptCount val="2"/>
                <c:pt idx="0">
                  <c:v>7.8109572503251484E-2</c:v>
                </c:pt>
                <c:pt idx="1">
                  <c:v>0.53733762137215368</c:v>
                </c:pt>
              </c:numCache>
            </c:numRef>
          </c:val>
          <c:smooth val="0"/>
          <c:extLst>
            <c:ext xmlns:c16="http://schemas.microsoft.com/office/drawing/2014/chart" uri="{C3380CC4-5D6E-409C-BE32-E72D297353CC}">
              <c16:uniqueId val="{00000000-4E2D-46E0-87E7-E46057711B66}"/>
            </c:ext>
          </c:extLst>
        </c:ser>
        <c:ser>
          <c:idx val="2"/>
          <c:order val="1"/>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cat>
            <c:strRef>
              <c:f>'IMD by ICB'!$Y$5:$Z$5</c:f>
              <c:strCache>
                <c:ptCount val="2"/>
                <c:pt idx="0">
                  <c:v>R</c:v>
                </c:pt>
                <c:pt idx="1">
                  <c:v>C</c:v>
                </c:pt>
              </c:strCache>
            </c:strRef>
          </c:cat>
          <c:val>
            <c:numRef>
              <c:f>'IMD by ICB'!$Y$7:$Z$7</c:f>
              <c:numCache>
                <c:formatCode>0.00%</c:formatCode>
                <c:ptCount val="2"/>
                <c:pt idx="0">
                  <c:v>0.18770264143634979</c:v>
                </c:pt>
                <c:pt idx="1">
                  <c:v>0</c:v>
                </c:pt>
              </c:numCache>
            </c:numRef>
          </c:val>
          <c:smooth val="0"/>
          <c:extLst>
            <c:ext xmlns:c16="http://schemas.microsoft.com/office/drawing/2014/chart" uri="{C3380CC4-5D6E-409C-BE32-E72D297353CC}">
              <c16:uniqueId val="{00000001-4E2D-46E0-87E7-E46057711B66}"/>
            </c:ext>
          </c:extLst>
        </c:ser>
        <c:ser>
          <c:idx val="3"/>
          <c:order val="2"/>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cat>
            <c:strRef>
              <c:f>'IMD by ICB'!$Y$5:$Z$5</c:f>
              <c:strCache>
                <c:ptCount val="2"/>
                <c:pt idx="0">
                  <c:v>R</c:v>
                </c:pt>
                <c:pt idx="1">
                  <c:v>C</c:v>
                </c:pt>
              </c:strCache>
            </c:strRef>
          </c:cat>
          <c:val>
            <c:numRef>
              <c:f>'IMD by ICB'!$Y$8:$Z$8</c:f>
              <c:numCache>
                <c:formatCode>0.00%</c:formatCode>
                <c:ptCount val="2"/>
                <c:pt idx="0">
                  <c:v>0.38721246943279192</c:v>
                </c:pt>
                <c:pt idx="1">
                  <c:v>0</c:v>
                </c:pt>
              </c:numCache>
            </c:numRef>
          </c:val>
          <c:smooth val="0"/>
          <c:extLst>
            <c:ext xmlns:c16="http://schemas.microsoft.com/office/drawing/2014/chart" uri="{C3380CC4-5D6E-409C-BE32-E72D297353CC}">
              <c16:uniqueId val="{00000002-4E2D-46E0-87E7-E46057711B66}"/>
            </c:ext>
          </c:extLst>
        </c:ser>
        <c:ser>
          <c:idx val="4"/>
          <c:order val="3"/>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cat>
            <c:strRef>
              <c:f>'IMD by ICB'!$Y$5:$Z$5</c:f>
              <c:strCache>
                <c:ptCount val="2"/>
                <c:pt idx="0">
                  <c:v>R</c:v>
                </c:pt>
                <c:pt idx="1">
                  <c:v>C</c:v>
                </c:pt>
              </c:strCache>
            </c:strRef>
          </c:cat>
          <c:val>
            <c:numRef>
              <c:f>'IMD by ICB'!$Y$9:$Z$9</c:f>
              <c:numCache>
                <c:formatCode>0.00%</c:formatCode>
                <c:ptCount val="2"/>
                <c:pt idx="0">
                  <c:v>0.46259839416518661</c:v>
                </c:pt>
                <c:pt idx="1">
                  <c:v>0.12322391306632476</c:v>
                </c:pt>
              </c:numCache>
            </c:numRef>
          </c:val>
          <c:smooth val="0"/>
          <c:extLst>
            <c:ext xmlns:c16="http://schemas.microsoft.com/office/drawing/2014/chart" uri="{C3380CC4-5D6E-409C-BE32-E72D297353CC}">
              <c16:uniqueId val="{00000003-4E2D-46E0-87E7-E46057711B66}"/>
            </c:ext>
          </c:extLst>
        </c:ser>
        <c:ser>
          <c:idx val="5"/>
          <c:order val="4"/>
          <c:spPr>
            <a:ln w="28575" cap="rnd">
              <a:noFill/>
              <a:round/>
            </a:ln>
            <a:effectLst/>
          </c:spPr>
          <c:marker>
            <c:symbol val="circle"/>
            <c:size val="5"/>
            <c:spPr>
              <a:solidFill>
                <a:schemeClr val="accent3">
                  <a:shade val="48000"/>
                </a:schemeClr>
              </a:solidFill>
              <a:ln w="9525">
                <a:solidFill>
                  <a:schemeClr val="accent3">
                    <a:shade val="48000"/>
                  </a:schemeClr>
                </a:solidFill>
              </a:ln>
              <a:effectLst/>
            </c:spPr>
          </c:marker>
          <c:cat>
            <c:strRef>
              <c:f>'IMD by ICB'!$Y$5:$Z$5</c:f>
              <c:strCache>
                <c:ptCount val="2"/>
                <c:pt idx="0">
                  <c:v>R</c:v>
                </c:pt>
                <c:pt idx="1">
                  <c:v>C</c:v>
                </c:pt>
              </c:strCache>
            </c:strRef>
          </c:cat>
          <c:val>
            <c:numRef>
              <c:f>'IMD by ICB'!$Y$10:$Z$10</c:f>
              <c:numCache>
                <c:formatCode>0.00%</c:formatCode>
                <c:ptCount val="2"/>
                <c:pt idx="0">
                  <c:v>0.2194662212148257</c:v>
                </c:pt>
                <c:pt idx="1">
                  <c:v>0</c:v>
                </c:pt>
              </c:numCache>
            </c:numRef>
          </c:val>
          <c:smooth val="0"/>
          <c:extLst>
            <c:ext xmlns:c16="http://schemas.microsoft.com/office/drawing/2014/chart" uri="{C3380CC4-5D6E-409C-BE32-E72D297353CC}">
              <c16:uniqueId val="{00000004-4E2D-46E0-87E7-E46057711B66}"/>
            </c:ext>
          </c:extLst>
        </c:ser>
        <c:ser>
          <c:idx val="6"/>
          <c:order val="5"/>
          <c:spPr>
            <a:ln w="28575" cap="rnd">
              <a:noFill/>
              <a:round/>
            </a:ln>
            <a:effectLst/>
          </c:spPr>
          <c:marker>
            <c:symbol val="circle"/>
            <c:size val="5"/>
            <c:spPr>
              <a:solidFill>
                <a:schemeClr val="accent3">
                  <a:shade val="51000"/>
                </a:schemeClr>
              </a:solidFill>
              <a:ln w="9525">
                <a:solidFill>
                  <a:schemeClr val="accent3">
                    <a:shade val="51000"/>
                  </a:schemeClr>
                </a:solidFill>
              </a:ln>
              <a:effectLst/>
            </c:spPr>
          </c:marker>
          <c:cat>
            <c:strRef>
              <c:f>'IMD by ICB'!$Y$5:$Z$5</c:f>
              <c:strCache>
                <c:ptCount val="2"/>
                <c:pt idx="0">
                  <c:v>R</c:v>
                </c:pt>
                <c:pt idx="1">
                  <c:v>C</c:v>
                </c:pt>
              </c:strCache>
            </c:strRef>
          </c:cat>
          <c:val>
            <c:numRef>
              <c:f>'IMD by ICB'!$Y$11:$Z$11</c:f>
              <c:numCache>
                <c:formatCode>0.00%</c:formatCode>
                <c:ptCount val="2"/>
                <c:pt idx="0">
                  <c:v>0.20095760300130391</c:v>
                </c:pt>
                <c:pt idx="1">
                  <c:v>0</c:v>
                </c:pt>
              </c:numCache>
            </c:numRef>
          </c:val>
          <c:smooth val="0"/>
          <c:extLst>
            <c:ext xmlns:c16="http://schemas.microsoft.com/office/drawing/2014/chart" uri="{C3380CC4-5D6E-409C-BE32-E72D297353CC}">
              <c16:uniqueId val="{00000005-4E2D-46E0-87E7-E46057711B66}"/>
            </c:ext>
          </c:extLst>
        </c:ser>
        <c:ser>
          <c:idx val="7"/>
          <c:order val="6"/>
          <c:spPr>
            <a:ln w="28575" cap="rnd">
              <a:noFill/>
              <a:round/>
            </a:ln>
            <a:effectLst/>
          </c:spPr>
          <c:marker>
            <c:symbol val="circle"/>
            <c:size val="5"/>
            <c:spPr>
              <a:solidFill>
                <a:schemeClr val="accent3">
                  <a:shade val="54000"/>
                </a:schemeClr>
              </a:solidFill>
              <a:ln w="9525">
                <a:solidFill>
                  <a:schemeClr val="accent3">
                    <a:shade val="54000"/>
                  </a:schemeClr>
                </a:solidFill>
              </a:ln>
              <a:effectLst/>
            </c:spPr>
          </c:marker>
          <c:cat>
            <c:strRef>
              <c:f>'IMD by ICB'!$Y$5:$Z$5</c:f>
              <c:strCache>
                <c:ptCount val="2"/>
                <c:pt idx="0">
                  <c:v>R</c:v>
                </c:pt>
                <c:pt idx="1">
                  <c:v>C</c:v>
                </c:pt>
              </c:strCache>
            </c:strRef>
          </c:cat>
          <c:val>
            <c:numRef>
              <c:f>'IMD by ICB'!$Y$12:$Z$12</c:f>
              <c:numCache>
                <c:formatCode>0.00%</c:formatCode>
                <c:ptCount val="2"/>
                <c:pt idx="0">
                  <c:v>0.32869042984477298</c:v>
                </c:pt>
                <c:pt idx="1">
                  <c:v>0</c:v>
                </c:pt>
              </c:numCache>
            </c:numRef>
          </c:val>
          <c:smooth val="0"/>
          <c:extLst>
            <c:ext xmlns:c16="http://schemas.microsoft.com/office/drawing/2014/chart" uri="{C3380CC4-5D6E-409C-BE32-E72D297353CC}">
              <c16:uniqueId val="{00000006-4E2D-46E0-87E7-E46057711B66}"/>
            </c:ext>
          </c:extLst>
        </c:ser>
        <c:ser>
          <c:idx val="8"/>
          <c:order val="7"/>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cat>
            <c:strRef>
              <c:f>'IMD by ICB'!$Y$5:$Z$5</c:f>
              <c:strCache>
                <c:ptCount val="2"/>
                <c:pt idx="0">
                  <c:v>R</c:v>
                </c:pt>
                <c:pt idx="1">
                  <c:v>C</c:v>
                </c:pt>
              </c:strCache>
            </c:strRef>
          </c:cat>
          <c:val>
            <c:numRef>
              <c:f>'IMD by ICB'!$Y$13:$Z$13</c:f>
              <c:numCache>
                <c:formatCode>0.00%</c:formatCode>
                <c:ptCount val="2"/>
                <c:pt idx="0">
                  <c:v>0.46420507643299069</c:v>
                </c:pt>
                <c:pt idx="1">
                  <c:v>0.26870286583517916</c:v>
                </c:pt>
              </c:numCache>
            </c:numRef>
          </c:val>
          <c:smooth val="0"/>
          <c:extLst>
            <c:ext xmlns:c16="http://schemas.microsoft.com/office/drawing/2014/chart" uri="{C3380CC4-5D6E-409C-BE32-E72D297353CC}">
              <c16:uniqueId val="{00000007-4E2D-46E0-87E7-E46057711B66}"/>
            </c:ext>
          </c:extLst>
        </c:ser>
        <c:ser>
          <c:idx val="9"/>
          <c:order val="8"/>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cat>
            <c:strRef>
              <c:f>'IMD by ICB'!$Y$5:$Z$5</c:f>
              <c:strCache>
                <c:ptCount val="2"/>
                <c:pt idx="0">
                  <c:v>R</c:v>
                </c:pt>
                <c:pt idx="1">
                  <c:v>C</c:v>
                </c:pt>
              </c:strCache>
            </c:strRef>
          </c:cat>
          <c:val>
            <c:numRef>
              <c:f>'IMD by ICB'!$Y$14:$Z$14</c:f>
              <c:numCache>
                <c:formatCode>0.00%</c:formatCode>
                <c:ptCount val="2"/>
                <c:pt idx="0">
                  <c:v>0.3824518585955472</c:v>
                </c:pt>
                <c:pt idx="1">
                  <c:v>0.38777606626403194</c:v>
                </c:pt>
              </c:numCache>
            </c:numRef>
          </c:val>
          <c:smooth val="0"/>
          <c:extLst>
            <c:ext xmlns:c16="http://schemas.microsoft.com/office/drawing/2014/chart" uri="{C3380CC4-5D6E-409C-BE32-E72D297353CC}">
              <c16:uniqueId val="{00000008-4E2D-46E0-87E7-E46057711B66}"/>
            </c:ext>
          </c:extLst>
        </c:ser>
        <c:ser>
          <c:idx val="10"/>
          <c:order val="9"/>
          <c:spPr>
            <a:ln w="28575" cap="rnd">
              <a:noFill/>
              <a:round/>
            </a:ln>
            <a:effectLst/>
          </c:spPr>
          <c:marker>
            <c:symbol val="circle"/>
            <c:size val="5"/>
            <c:spPr>
              <a:solidFill>
                <a:schemeClr val="accent3">
                  <a:shade val="64000"/>
                </a:schemeClr>
              </a:solidFill>
              <a:ln w="9525">
                <a:solidFill>
                  <a:schemeClr val="accent3">
                    <a:shade val="64000"/>
                  </a:schemeClr>
                </a:solidFill>
              </a:ln>
              <a:effectLst/>
            </c:spPr>
          </c:marker>
          <c:cat>
            <c:strRef>
              <c:f>'IMD by ICB'!$Y$5:$Z$5</c:f>
              <c:strCache>
                <c:ptCount val="2"/>
                <c:pt idx="0">
                  <c:v>R</c:v>
                </c:pt>
                <c:pt idx="1">
                  <c:v>C</c:v>
                </c:pt>
              </c:strCache>
            </c:strRef>
          </c:cat>
          <c:val>
            <c:numRef>
              <c:f>'IMD by ICB'!$Y$15:$Z$15</c:f>
              <c:numCache>
                <c:formatCode>0.00%</c:formatCode>
                <c:ptCount val="2"/>
                <c:pt idx="0">
                  <c:v>0.20269562528789303</c:v>
                </c:pt>
                <c:pt idx="1">
                  <c:v>0</c:v>
                </c:pt>
              </c:numCache>
            </c:numRef>
          </c:val>
          <c:smooth val="0"/>
          <c:extLst>
            <c:ext xmlns:c16="http://schemas.microsoft.com/office/drawing/2014/chart" uri="{C3380CC4-5D6E-409C-BE32-E72D297353CC}">
              <c16:uniqueId val="{00000009-4E2D-46E0-87E7-E46057711B66}"/>
            </c:ext>
          </c:extLst>
        </c:ser>
        <c:ser>
          <c:idx val="11"/>
          <c:order val="10"/>
          <c:spPr>
            <a:ln w="28575" cap="rnd">
              <a:noFill/>
              <a:round/>
            </a:ln>
            <a:effectLst/>
          </c:spPr>
          <c:marker>
            <c:symbol val="circle"/>
            <c:size val="5"/>
            <c:spPr>
              <a:solidFill>
                <a:schemeClr val="accent3">
                  <a:shade val="67000"/>
                </a:schemeClr>
              </a:solidFill>
              <a:ln w="9525">
                <a:solidFill>
                  <a:schemeClr val="accent3">
                    <a:shade val="67000"/>
                  </a:schemeClr>
                </a:solidFill>
              </a:ln>
              <a:effectLst/>
            </c:spPr>
          </c:marker>
          <c:cat>
            <c:strRef>
              <c:f>'IMD by ICB'!$Y$5:$Z$5</c:f>
              <c:strCache>
                <c:ptCount val="2"/>
                <c:pt idx="0">
                  <c:v>R</c:v>
                </c:pt>
                <c:pt idx="1">
                  <c:v>C</c:v>
                </c:pt>
              </c:strCache>
            </c:strRef>
          </c:cat>
          <c:val>
            <c:numRef>
              <c:f>'IMD by ICB'!$Y$16:$Z$16</c:f>
              <c:numCache>
                <c:formatCode>0.00%</c:formatCode>
                <c:ptCount val="2"/>
                <c:pt idx="0">
                  <c:v>0.16118603555782016</c:v>
                </c:pt>
                <c:pt idx="1">
                  <c:v>0</c:v>
                </c:pt>
              </c:numCache>
            </c:numRef>
          </c:val>
          <c:smooth val="0"/>
          <c:extLst>
            <c:ext xmlns:c16="http://schemas.microsoft.com/office/drawing/2014/chart" uri="{C3380CC4-5D6E-409C-BE32-E72D297353CC}">
              <c16:uniqueId val="{0000000A-4E2D-46E0-87E7-E46057711B66}"/>
            </c:ext>
          </c:extLst>
        </c:ser>
        <c:ser>
          <c:idx val="12"/>
          <c:order val="11"/>
          <c:spPr>
            <a:ln w="28575" cap="rnd">
              <a:noFill/>
              <a:round/>
            </a:ln>
            <a:effectLst/>
          </c:spPr>
          <c:marker>
            <c:symbol val="circle"/>
            <c:size val="5"/>
            <c:spPr>
              <a:solidFill>
                <a:schemeClr val="accent3">
                  <a:shade val="70000"/>
                </a:schemeClr>
              </a:solidFill>
              <a:ln w="9525">
                <a:solidFill>
                  <a:schemeClr val="accent3">
                    <a:shade val="70000"/>
                  </a:schemeClr>
                </a:solidFill>
              </a:ln>
              <a:effectLst/>
            </c:spPr>
          </c:marker>
          <c:cat>
            <c:strRef>
              <c:f>'IMD by ICB'!$Y$5:$Z$5</c:f>
              <c:strCache>
                <c:ptCount val="2"/>
                <c:pt idx="0">
                  <c:v>R</c:v>
                </c:pt>
                <c:pt idx="1">
                  <c:v>C</c:v>
                </c:pt>
              </c:strCache>
            </c:strRef>
          </c:cat>
          <c:val>
            <c:numRef>
              <c:f>'IMD by ICB'!$Y$17:$Z$17</c:f>
              <c:numCache>
                <c:formatCode>0.00%</c:formatCode>
                <c:ptCount val="2"/>
                <c:pt idx="0">
                  <c:v>0.1552175600745557</c:v>
                </c:pt>
                <c:pt idx="1">
                  <c:v>0.4264415049006649</c:v>
                </c:pt>
              </c:numCache>
            </c:numRef>
          </c:val>
          <c:smooth val="0"/>
          <c:extLst>
            <c:ext xmlns:c16="http://schemas.microsoft.com/office/drawing/2014/chart" uri="{C3380CC4-5D6E-409C-BE32-E72D297353CC}">
              <c16:uniqueId val="{0000000B-4E2D-46E0-87E7-E46057711B66}"/>
            </c:ext>
          </c:extLst>
        </c:ser>
        <c:ser>
          <c:idx val="13"/>
          <c:order val="12"/>
          <c:spPr>
            <a:ln w="28575" cap="rnd">
              <a:noFill/>
              <a:round/>
            </a:ln>
            <a:effectLst/>
          </c:spPr>
          <c:marker>
            <c:symbol val="circle"/>
            <c:size val="5"/>
            <c:spPr>
              <a:solidFill>
                <a:schemeClr val="accent3">
                  <a:shade val="73000"/>
                </a:schemeClr>
              </a:solidFill>
              <a:ln w="9525">
                <a:solidFill>
                  <a:schemeClr val="accent3">
                    <a:shade val="73000"/>
                  </a:schemeClr>
                </a:solidFill>
              </a:ln>
              <a:effectLst/>
            </c:spPr>
          </c:marker>
          <c:cat>
            <c:strRef>
              <c:f>'IMD by ICB'!$Y$5:$Z$5</c:f>
              <c:strCache>
                <c:ptCount val="2"/>
                <c:pt idx="0">
                  <c:v>R</c:v>
                </c:pt>
                <c:pt idx="1">
                  <c:v>C</c:v>
                </c:pt>
              </c:strCache>
            </c:strRef>
          </c:cat>
          <c:val>
            <c:numRef>
              <c:f>'IMD by ICB'!$Y$18:$Z$18</c:f>
              <c:numCache>
                <c:formatCode>0.00%</c:formatCode>
                <c:ptCount val="2"/>
                <c:pt idx="0">
                  <c:v>3.6582832593136248E-3</c:v>
                </c:pt>
                <c:pt idx="1">
                  <c:v>0</c:v>
                </c:pt>
              </c:numCache>
            </c:numRef>
          </c:val>
          <c:smooth val="0"/>
          <c:extLst>
            <c:ext xmlns:c16="http://schemas.microsoft.com/office/drawing/2014/chart" uri="{C3380CC4-5D6E-409C-BE32-E72D297353CC}">
              <c16:uniqueId val="{0000000C-4E2D-46E0-87E7-E46057711B66}"/>
            </c:ext>
          </c:extLst>
        </c:ser>
        <c:ser>
          <c:idx val="14"/>
          <c:order val="13"/>
          <c:spPr>
            <a:ln w="28575" cap="rnd">
              <a:noFill/>
              <a:round/>
            </a:ln>
            <a:effectLst/>
          </c:spPr>
          <c:marker>
            <c:symbol val="circle"/>
            <c:size val="5"/>
            <c:spPr>
              <a:solidFill>
                <a:schemeClr val="accent3">
                  <a:shade val="76000"/>
                </a:schemeClr>
              </a:solidFill>
              <a:ln w="9525">
                <a:solidFill>
                  <a:schemeClr val="accent3">
                    <a:shade val="76000"/>
                  </a:schemeClr>
                </a:solidFill>
              </a:ln>
              <a:effectLst/>
            </c:spPr>
          </c:marker>
          <c:cat>
            <c:strRef>
              <c:f>'IMD by ICB'!$Y$5:$Z$5</c:f>
              <c:strCache>
                <c:ptCount val="2"/>
                <c:pt idx="0">
                  <c:v>R</c:v>
                </c:pt>
                <c:pt idx="1">
                  <c:v>C</c:v>
                </c:pt>
              </c:strCache>
            </c:strRef>
          </c:cat>
          <c:val>
            <c:numRef>
              <c:f>'IMD by ICB'!$Y$19:$Z$19</c:f>
              <c:numCache>
                <c:formatCode>0.00%</c:formatCode>
                <c:ptCount val="2"/>
                <c:pt idx="0">
                  <c:v>1.1708981828242673E-3</c:v>
                </c:pt>
                <c:pt idx="1">
                  <c:v>0</c:v>
                </c:pt>
              </c:numCache>
            </c:numRef>
          </c:val>
          <c:smooth val="0"/>
          <c:extLst>
            <c:ext xmlns:c16="http://schemas.microsoft.com/office/drawing/2014/chart" uri="{C3380CC4-5D6E-409C-BE32-E72D297353CC}">
              <c16:uniqueId val="{0000000D-4E2D-46E0-87E7-E46057711B66}"/>
            </c:ext>
          </c:extLst>
        </c:ser>
        <c:ser>
          <c:idx val="15"/>
          <c:order val="14"/>
          <c:spPr>
            <a:ln w="28575" cap="rnd">
              <a:noFill/>
              <a:round/>
            </a:ln>
            <a:effectLst/>
          </c:spPr>
          <c:marker>
            <c:symbol val="circle"/>
            <c:size val="5"/>
            <c:spPr>
              <a:solidFill>
                <a:schemeClr val="accent3">
                  <a:shade val="79000"/>
                </a:schemeClr>
              </a:solidFill>
              <a:ln w="9525">
                <a:solidFill>
                  <a:schemeClr val="accent3">
                    <a:shade val="79000"/>
                  </a:schemeClr>
                </a:solidFill>
              </a:ln>
              <a:effectLst/>
            </c:spPr>
          </c:marker>
          <c:cat>
            <c:strRef>
              <c:f>'IMD by ICB'!$Y$5:$Z$5</c:f>
              <c:strCache>
                <c:ptCount val="2"/>
                <c:pt idx="0">
                  <c:v>R</c:v>
                </c:pt>
                <c:pt idx="1">
                  <c:v>C</c:v>
                </c:pt>
              </c:strCache>
            </c:strRef>
          </c:cat>
          <c:val>
            <c:numRef>
              <c:f>'IMD by ICB'!$Y$20:$Z$20</c:f>
              <c:numCache>
                <c:formatCode>0.00%</c:formatCode>
                <c:ptCount val="2"/>
                <c:pt idx="0">
                  <c:v>0</c:v>
                </c:pt>
                <c:pt idx="1">
                  <c:v>0</c:v>
                </c:pt>
              </c:numCache>
            </c:numRef>
          </c:val>
          <c:smooth val="0"/>
          <c:extLst>
            <c:ext xmlns:c16="http://schemas.microsoft.com/office/drawing/2014/chart" uri="{C3380CC4-5D6E-409C-BE32-E72D297353CC}">
              <c16:uniqueId val="{0000000E-4E2D-46E0-87E7-E46057711B66}"/>
            </c:ext>
          </c:extLst>
        </c:ser>
        <c:ser>
          <c:idx val="16"/>
          <c:order val="15"/>
          <c:spPr>
            <a:ln w="28575" cap="rnd">
              <a:noFill/>
              <a:round/>
            </a:ln>
            <a:effectLst/>
          </c:spPr>
          <c:marker>
            <c:symbol val="circle"/>
            <c:size val="5"/>
            <c:spPr>
              <a:solidFill>
                <a:schemeClr val="accent3">
                  <a:shade val="82000"/>
                </a:schemeClr>
              </a:solidFill>
              <a:ln w="9525">
                <a:solidFill>
                  <a:schemeClr val="accent3">
                    <a:shade val="82000"/>
                  </a:schemeClr>
                </a:solidFill>
              </a:ln>
              <a:effectLst/>
            </c:spPr>
          </c:marker>
          <c:cat>
            <c:strRef>
              <c:f>'IMD by ICB'!$Y$5:$Z$5</c:f>
              <c:strCache>
                <c:ptCount val="2"/>
                <c:pt idx="0">
                  <c:v>R</c:v>
                </c:pt>
                <c:pt idx="1">
                  <c:v>C</c:v>
                </c:pt>
              </c:strCache>
            </c:strRef>
          </c:cat>
          <c:val>
            <c:numRef>
              <c:f>'IMD by ICB'!$Y$21:$Z$21</c:f>
              <c:numCache>
                <c:formatCode>0.00%</c:formatCode>
                <c:ptCount val="2"/>
                <c:pt idx="0">
                  <c:v>1.810615350874059E-3</c:v>
                </c:pt>
                <c:pt idx="1">
                  <c:v>0</c:v>
                </c:pt>
              </c:numCache>
            </c:numRef>
          </c:val>
          <c:smooth val="0"/>
          <c:extLst>
            <c:ext xmlns:c16="http://schemas.microsoft.com/office/drawing/2014/chart" uri="{C3380CC4-5D6E-409C-BE32-E72D297353CC}">
              <c16:uniqueId val="{0000000F-4E2D-46E0-87E7-E46057711B66}"/>
            </c:ext>
          </c:extLst>
        </c:ser>
        <c:ser>
          <c:idx val="17"/>
          <c:order val="16"/>
          <c:spPr>
            <a:ln w="28575" cap="rnd">
              <a:noFill/>
              <a:round/>
            </a:ln>
            <a:effectLst/>
          </c:spPr>
          <c:marker>
            <c:symbol val="circle"/>
            <c:size val="5"/>
            <c:spPr>
              <a:solidFill>
                <a:schemeClr val="accent3">
                  <a:shade val="86000"/>
                </a:schemeClr>
              </a:solidFill>
              <a:ln w="9525">
                <a:solidFill>
                  <a:schemeClr val="accent3">
                    <a:shade val="86000"/>
                  </a:schemeClr>
                </a:solidFill>
              </a:ln>
              <a:effectLst/>
            </c:spPr>
          </c:marker>
          <c:cat>
            <c:strRef>
              <c:f>'IMD by ICB'!$Y$5:$Z$5</c:f>
              <c:strCache>
                <c:ptCount val="2"/>
                <c:pt idx="0">
                  <c:v>R</c:v>
                </c:pt>
                <c:pt idx="1">
                  <c:v>C</c:v>
                </c:pt>
              </c:strCache>
            </c:strRef>
          </c:cat>
          <c:val>
            <c:numRef>
              <c:f>'IMD by ICB'!$Y$22:$Z$22</c:f>
              <c:numCache>
                <c:formatCode>0.00%</c:formatCode>
                <c:ptCount val="2"/>
                <c:pt idx="0">
                  <c:v>0</c:v>
                </c:pt>
                <c:pt idx="1">
                  <c:v>0</c:v>
                </c:pt>
              </c:numCache>
            </c:numRef>
          </c:val>
          <c:smooth val="0"/>
          <c:extLst>
            <c:ext xmlns:c16="http://schemas.microsoft.com/office/drawing/2014/chart" uri="{C3380CC4-5D6E-409C-BE32-E72D297353CC}">
              <c16:uniqueId val="{00000010-4E2D-46E0-87E7-E46057711B66}"/>
            </c:ext>
          </c:extLst>
        </c:ser>
        <c:ser>
          <c:idx val="18"/>
          <c:order val="17"/>
          <c:spPr>
            <a:ln w="28575" cap="rnd">
              <a:noFill/>
              <a:round/>
            </a:ln>
            <a:effectLst/>
          </c:spPr>
          <c:marker>
            <c:symbol val="circle"/>
            <c:size val="5"/>
            <c:spPr>
              <a:solidFill>
                <a:schemeClr val="accent3">
                  <a:shade val="89000"/>
                </a:schemeClr>
              </a:solidFill>
              <a:ln w="9525">
                <a:solidFill>
                  <a:schemeClr val="accent3">
                    <a:shade val="89000"/>
                  </a:schemeClr>
                </a:solidFill>
              </a:ln>
              <a:effectLst/>
            </c:spPr>
          </c:marker>
          <c:cat>
            <c:strRef>
              <c:f>'IMD by ICB'!$Y$5:$Z$5</c:f>
              <c:strCache>
                <c:ptCount val="2"/>
                <c:pt idx="0">
                  <c:v>R</c:v>
                </c:pt>
                <c:pt idx="1">
                  <c:v>C</c:v>
                </c:pt>
              </c:strCache>
            </c:strRef>
          </c:cat>
          <c:val>
            <c:numRef>
              <c:f>'IMD by ICB'!$Y$23:$Z$23</c:f>
              <c:numCache>
                <c:formatCode>0.00%</c:formatCode>
                <c:ptCount val="2"/>
                <c:pt idx="0">
                  <c:v>0.24341020508991129</c:v>
                </c:pt>
                <c:pt idx="1">
                  <c:v>0.50566175889503373</c:v>
                </c:pt>
              </c:numCache>
            </c:numRef>
          </c:val>
          <c:smooth val="0"/>
          <c:extLst>
            <c:ext xmlns:c16="http://schemas.microsoft.com/office/drawing/2014/chart" uri="{C3380CC4-5D6E-409C-BE32-E72D297353CC}">
              <c16:uniqueId val="{00000011-4E2D-46E0-87E7-E46057711B66}"/>
            </c:ext>
          </c:extLst>
        </c:ser>
        <c:ser>
          <c:idx val="19"/>
          <c:order val="18"/>
          <c:spPr>
            <a:ln w="28575" cap="rnd">
              <a:noFill/>
              <a:round/>
            </a:ln>
            <a:effectLst/>
          </c:spPr>
          <c:marker>
            <c:symbol val="circle"/>
            <c:size val="5"/>
            <c:spPr>
              <a:solidFill>
                <a:schemeClr val="accent3">
                  <a:shade val="92000"/>
                </a:schemeClr>
              </a:solidFill>
              <a:ln w="9525">
                <a:solidFill>
                  <a:schemeClr val="accent3">
                    <a:shade val="92000"/>
                  </a:schemeClr>
                </a:solidFill>
              </a:ln>
              <a:effectLst/>
            </c:spPr>
          </c:marker>
          <c:cat>
            <c:strRef>
              <c:f>'IMD by ICB'!$Y$5:$Z$5</c:f>
              <c:strCache>
                <c:ptCount val="2"/>
                <c:pt idx="0">
                  <c:v>R</c:v>
                </c:pt>
                <c:pt idx="1">
                  <c:v>C</c:v>
                </c:pt>
              </c:strCache>
            </c:strRef>
          </c:cat>
          <c:val>
            <c:numRef>
              <c:f>'IMD by ICB'!$Y$24:$Z$24</c:f>
              <c:numCache>
                <c:formatCode>0.00%</c:formatCode>
                <c:ptCount val="2"/>
                <c:pt idx="0">
                  <c:v>5.315755986114952E-2</c:v>
                </c:pt>
                <c:pt idx="1">
                  <c:v>0</c:v>
                </c:pt>
              </c:numCache>
            </c:numRef>
          </c:val>
          <c:smooth val="0"/>
          <c:extLst>
            <c:ext xmlns:c16="http://schemas.microsoft.com/office/drawing/2014/chart" uri="{C3380CC4-5D6E-409C-BE32-E72D297353CC}">
              <c16:uniqueId val="{00000012-4E2D-46E0-87E7-E46057711B66}"/>
            </c:ext>
          </c:extLst>
        </c:ser>
        <c:ser>
          <c:idx val="20"/>
          <c:order val="19"/>
          <c:spPr>
            <a:ln w="28575" cap="rnd">
              <a:noFill/>
              <a:round/>
            </a:ln>
            <a:effectLst/>
          </c:spPr>
          <c:marker>
            <c:symbol val="circle"/>
            <c:size val="5"/>
            <c:spPr>
              <a:solidFill>
                <a:schemeClr val="accent3">
                  <a:shade val="95000"/>
                </a:schemeClr>
              </a:solidFill>
              <a:ln w="9525">
                <a:solidFill>
                  <a:schemeClr val="accent3">
                    <a:shade val="95000"/>
                  </a:schemeClr>
                </a:solidFill>
              </a:ln>
              <a:effectLst/>
            </c:spPr>
          </c:marker>
          <c:cat>
            <c:strRef>
              <c:f>'IMD by ICB'!$Y$5:$Z$5</c:f>
              <c:strCache>
                <c:ptCount val="2"/>
                <c:pt idx="0">
                  <c:v>R</c:v>
                </c:pt>
                <c:pt idx="1">
                  <c:v>C</c:v>
                </c:pt>
              </c:strCache>
            </c:strRef>
          </c:cat>
          <c:val>
            <c:numRef>
              <c:f>'IMD by ICB'!$Y$25:$Z$25</c:f>
              <c:numCache>
                <c:formatCode>0.00%</c:formatCode>
                <c:ptCount val="2"/>
                <c:pt idx="0">
                  <c:v>0.60243580819934173</c:v>
                </c:pt>
                <c:pt idx="1">
                  <c:v>0.5216823305969549</c:v>
                </c:pt>
              </c:numCache>
            </c:numRef>
          </c:val>
          <c:smooth val="0"/>
          <c:extLst>
            <c:ext xmlns:c16="http://schemas.microsoft.com/office/drawing/2014/chart" uri="{C3380CC4-5D6E-409C-BE32-E72D297353CC}">
              <c16:uniqueId val="{00000013-4E2D-46E0-87E7-E46057711B66}"/>
            </c:ext>
          </c:extLst>
        </c:ser>
        <c:ser>
          <c:idx val="21"/>
          <c:order val="20"/>
          <c:spPr>
            <a:ln w="28575" cap="rnd">
              <a:noFill/>
              <a:round/>
            </a:ln>
            <a:effectLst/>
          </c:spPr>
          <c:marker>
            <c:symbol val="circle"/>
            <c:size val="5"/>
            <c:spPr>
              <a:solidFill>
                <a:schemeClr val="accent3">
                  <a:shade val="98000"/>
                </a:schemeClr>
              </a:solidFill>
              <a:ln w="9525">
                <a:solidFill>
                  <a:schemeClr val="accent3">
                    <a:shade val="98000"/>
                  </a:schemeClr>
                </a:solidFill>
              </a:ln>
              <a:effectLst/>
            </c:spPr>
          </c:marker>
          <c:cat>
            <c:strRef>
              <c:f>'IMD by ICB'!$Y$5:$Z$5</c:f>
              <c:strCache>
                <c:ptCount val="2"/>
                <c:pt idx="0">
                  <c:v>R</c:v>
                </c:pt>
                <c:pt idx="1">
                  <c:v>C</c:v>
                </c:pt>
              </c:strCache>
            </c:strRef>
          </c:cat>
          <c:val>
            <c:numRef>
              <c:f>'IMD by ICB'!$Y$26:$Z$26</c:f>
              <c:numCache>
                <c:formatCode>0.00%</c:formatCode>
                <c:ptCount val="2"/>
                <c:pt idx="0">
                  <c:v>0.34138476388290878</c:v>
                </c:pt>
                <c:pt idx="1">
                  <c:v>0.54499437429782827</c:v>
                </c:pt>
              </c:numCache>
            </c:numRef>
          </c:val>
          <c:smooth val="0"/>
          <c:extLst>
            <c:ext xmlns:c16="http://schemas.microsoft.com/office/drawing/2014/chart" uri="{C3380CC4-5D6E-409C-BE32-E72D297353CC}">
              <c16:uniqueId val="{00000014-4E2D-46E0-87E7-E46057711B66}"/>
            </c:ext>
          </c:extLst>
        </c:ser>
        <c:ser>
          <c:idx val="22"/>
          <c:order val="21"/>
          <c:spPr>
            <a:ln w="28575" cap="rnd">
              <a:noFill/>
              <a:round/>
            </a:ln>
            <a:effectLst/>
          </c:spPr>
          <c:marker>
            <c:symbol val="circle"/>
            <c:size val="5"/>
            <c:spPr>
              <a:solidFill>
                <a:schemeClr val="accent3">
                  <a:tint val="99000"/>
                </a:schemeClr>
              </a:solidFill>
              <a:ln w="9525">
                <a:solidFill>
                  <a:schemeClr val="accent3">
                    <a:tint val="99000"/>
                  </a:schemeClr>
                </a:solidFill>
              </a:ln>
              <a:effectLst/>
            </c:spPr>
          </c:marker>
          <c:cat>
            <c:strRef>
              <c:f>'IMD by ICB'!$Y$5:$Z$5</c:f>
              <c:strCache>
                <c:ptCount val="2"/>
                <c:pt idx="0">
                  <c:v>R</c:v>
                </c:pt>
                <c:pt idx="1">
                  <c:v>C</c:v>
                </c:pt>
              </c:strCache>
            </c:strRef>
          </c:cat>
          <c:val>
            <c:numRef>
              <c:f>'IMD by ICB'!$Y$27:$Z$27</c:f>
              <c:numCache>
                <c:formatCode>0.00%</c:formatCode>
                <c:ptCount val="2"/>
                <c:pt idx="0">
                  <c:v>0.469797678865223</c:v>
                </c:pt>
                <c:pt idx="1">
                  <c:v>8.5844635154964655E-2</c:v>
                </c:pt>
              </c:numCache>
            </c:numRef>
          </c:val>
          <c:smooth val="0"/>
          <c:extLst>
            <c:ext xmlns:c16="http://schemas.microsoft.com/office/drawing/2014/chart" uri="{C3380CC4-5D6E-409C-BE32-E72D297353CC}">
              <c16:uniqueId val="{00000015-4E2D-46E0-87E7-E46057711B66}"/>
            </c:ext>
          </c:extLst>
        </c:ser>
        <c:ser>
          <c:idx val="23"/>
          <c:order val="22"/>
          <c:spPr>
            <a:ln w="28575" cap="rnd">
              <a:noFill/>
              <a:round/>
            </a:ln>
            <a:effectLst/>
          </c:spPr>
          <c:marker>
            <c:symbol val="circle"/>
            <c:size val="5"/>
            <c:spPr>
              <a:solidFill>
                <a:schemeClr val="accent3">
                  <a:tint val="96000"/>
                </a:schemeClr>
              </a:solidFill>
              <a:ln w="9525">
                <a:solidFill>
                  <a:schemeClr val="accent3">
                    <a:tint val="96000"/>
                  </a:schemeClr>
                </a:solidFill>
              </a:ln>
              <a:effectLst/>
            </c:spPr>
          </c:marker>
          <c:cat>
            <c:strRef>
              <c:f>'IMD by ICB'!$Y$5:$Z$5</c:f>
              <c:strCache>
                <c:ptCount val="2"/>
                <c:pt idx="0">
                  <c:v>R</c:v>
                </c:pt>
                <c:pt idx="1">
                  <c:v>C</c:v>
                </c:pt>
              </c:strCache>
            </c:strRef>
          </c:cat>
          <c:val>
            <c:numRef>
              <c:f>'IMD by ICB'!$Y$28:$Z$28</c:f>
              <c:numCache>
                <c:formatCode>0.00%</c:formatCode>
                <c:ptCount val="2"/>
                <c:pt idx="0">
                  <c:v>7.8205790838195705E-2</c:v>
                </c:pt>
                <c:pt idx="1">
                  <c:v>0.79688891379750537</c:v>
                </c:pt>
              </c:numCache>
            </c:numRef>
          </c:val>
          <c:smooth val="0"/>
          <c:extLst>
            <c:ext xmlns:c16="http://schemas.microsoft.com/office/drawing/2014/chart" uri="{C3380CC4-5D6E-409C-BE32-E72D297353CC}">
              <c16:uniqueId val="{00000016-4E2D-46E0-87E7-E46057711B66}"/>
            </c:ext>
          </c:extLst>
        </c:ser>
        <c:ser>
          <c:idx val="24"/>
          <c:order val="23"/>
          <c:spPr>
            <a:ln w="28575" cap="rnd">
              <a:noFill/>
              <a:round/>
            </a:ln>
            <a:effectLst/>
          </c:spPr>
          <c:marker>
            <c:symbol val="circle"/>
            <c:size val="5"/>
            <c:spPr>
              <a:solidFill>
                <a:schemeClr val="accent3">
                  <a:tint val="93000"/>
                </a:schemeClr>
              </a:solidFill>
              <a:ln w="9525">
                <a:solidFill>
                  <a:schemeClr val="accent3">
                    <a:tint val="93000"/>
                  </a:schemeClr>
                </a:solidFill>
              </a:ln>
              <a:effectLst/>
            </c:spPr>
          </c:marker>
          <c:cat>
            <c:strRef>
              <c:f>'IMD by ICB'!$Y$5:$Z$5</c:f>
              <c:strCache>
                <c:ptCount val="2"/>
                <c:pt idx="0">
                  <c:v>R</c:v>
                </c:pt>
                <c:pt idx="1">
                  <c:v>C</c:v>
                </c:pt>
              </c:strCache>
            </c:strRef>
          </c:cat>
          <c:val>
            <c:numRef>
              <c:f>'IMD by ICB'!$Y$29:$Z$29</c:f>
              <c:numCache>
                <c:formatCode>0.00%</c:formatCode>
                <c:ptCount val="2"/>
                <c:pt idx="0">
                  <c:v>0.33148645702378848</c:v>
                </c:pt>
                <c:pt idx="1">
                  <c:v>3.9211772860246637E-3</c:v>
                </c:pt>
              </c:numCache>
            </c:numRef>
          </c:val>
          <c:smooth val="0"/>
          <c:extLst>
            <c:ext xmlns:c16="http://schemas.microsoft.com/office/drawing/2014/chart" uri="{C3380CC4-5D6E-409C-BE32-E72D297353CC}">
              <c16:uniqueId val="{00000017-4E2D-46E0-87E7-E46057711B66}"/>
            </c:ext>
          </c:extLst>
        </c:ser>
        <c:ser>
          <c:idx val="25"/>
          <c:order val="24"/>
          <c:spPr>
            <a:ln w="28575" cap="rnd">
              <a:noFill/>
              <a:round/>
            </a:ln>
            <a:effectLst/>
          </c:spPr>
          <c:marker>
            <c:symbol val="circle"/>
            <c:size val="5"/>
            <c:spPr>
              <a:solidFill>
                <a:schemeClr val="accent3">
                  <a:tint val="90000"/>
                </a:schemeClr>
              </a:solidFill>
              <a:ln w="9525">
                <a:solidFill>
                  <a:schemeClr val="accent3">
                    <a:tint val="90000"/>
                  </a:schemeClr>
                </a:solidFill>
              </a:ln>
              <a:effectLst/>
            </c:spPr>
          </c:marker>
          <c:cat>
            <c:strRef>
              <c:f>'IMD by ICB'!$Y$5:$Z$5</c:f>
              <c:strCache>
                <c:ptCount val="2"/>
                <c:pt idx="0">
                  <c:v>R</c:v>
                </c:pt>
                <c:pt idx="1">
                  <c:v>C</c:v>
                </c:pt>
              </c:strCache>
            </c:strRef>
          </c:cat>
          <c:val>
            <c:numRef>
              <c:f>'IMD by ICB'!$Y$30:$Z$30</c:f>
              <c:numCache>
                <c:formatCode>0.00%</c:formatCode>
                <c:ptCount val="2"/>
                <c:pt idx="0">
                  <c:v>0.22186397945825939</c:v>
                </c:pt>
                <c:pt idx="1">
                  <c:v>0.68263165852328456</c:v>
                </c:pt>
              </c:numCache>
            </c:numRef>
          </c:val>
          <c:smooth val="0"/>
          <c:extLst>
            <c:ext xmlns:c16="http://schemas.microsoft.com/office/drawing/2014/chart" uri="{C3380CC4-5D6E-409C-BE32-E72D297353CC}">
              <c16:uniqueId val="{00000018-4E2D-46E0-87E7-E46057711B66}"/>
            </c:ext>
          </c:extLst>
        </c:ser>
        <c:ser>
          <c:idx val="26"/>
          <c:order val="25"/>
          <c:spPr>
            <a:ln w="28575" cap="rnd">
              <a:noFill/>
              <a:round/>
            </a:ln>
            <a:effectLst/>
          </c:spPr>
          <c:marker>
            <c:symbol val="circle"/>
            <c:size val="5"/>
            <c:spPr>
              <a:solidFill>
                <a:schemeClr val="accent3">
                  <a:tint val="86000"/>
                </a:schemeClr>
              </a:solidFill>
              <a:ln w="9525">
                <a:solidFill>
                  <a:schemeClr val="accent3">
                    <a:tint val="86000"/>
                  </a:schemeClr>
                </a:solidFill>
              </a:ln>
              <a:effectLst/>
            </c:spPr>
          </c:marker>
          <c:cat>
            <c:strRef>
              <c:f>'IMD by ICB'!$Y$5:$Z$5</c:f>
              <c:strCache>
                <c:ptCount val="2"/>
                <c:pt idx="0">
                  <c:v>R</c:v>
                </c:pt>
                <c:pt idx="1">
                  <c:v>C</c:v>
                </c:pt>
              </c:strCache>
            </c:strRef>
          </c:cat>
          <c:val>
            <c:numRef>
              <c:f>'IMD by ICB'!$Y$31:$Z$31</c:f>
              <c:numCache>
                <c:formatCode>0.00%</c:formatCode>
                <c:ptCount val="2"/>
                <c:pt idx="0">
                  <c:v>0.18258655793315695</c:v>
                </c:pt>
                <c:pt idx="1">
                  <c:v>0.58716478981489506</c:v>
                </c:pt>
              </c:numCache>
            </c:numRef>
          </c:val>
          <c:smooth val="0"/>
          <c:extLst>
            <c:ext xmlns:c16="http://schemas.microsoft.com/office/drawing/2014/chart" uri="{C3380CC4-5D6E-409C-BE32-E72D297353CC}">
              <c16:uniqueId val="{00000019-4E2D-46E0-87E7-E46057711B66}"/>
            </c:ext>
          </c:extLst>
        </c:ser>
        <c:ser>
          <c:idx val="27"/>
          <c:order val="26"/>
          <c:spPr>
            <a:ln w="28575" cap="rnd">
              <a:noFill/>
              <a:round/>
            </a:ln>
            <a:effectLst/>
          </c:spPr>
          <c:marker>
            <c:symbol val="circle"/>
            <c:size val="5"/>
            <c:spPr>
              <a:solidFill>
                <a:schemeClr val="accent3">
                  <a:tint val="83000"/>
                </a:schemeClr>
              </a:solidFill>
              <a:ln w="9525">
                <a:solidFill>
                  <a:schemeClr val="accent3">
                    <a:tint val="83000"/>
                  </a:schemeClr>
                </a:solidFill>
              </a:ln>
              <a:effectLst/>
            </c:spPr>
          </c:marker>
          <c:cat>
            <c:strRef>
              <c:f>'IMD by ICB'!$Y$5:$Z$5</c:f>
              <c:strCache>
                <c:ptCount val="2"/>
                <c:pt idx="0">
                  <c:v>R</c:v>
                </c:pt>
                <c:pt idx="1">
                  <c:v>C</c:v>
                </c:pt>
              </c:strCache>
            </c:strRef>
          </c:cat>
          <c:val>
            <c:numRef>
              <c:f>'IMD by ICB'!$Y$32:$Z$32</c:f>
              <c:numCache>
                <c:formatCode>0.00%</c:formatCode>
                <c:ptCount val="2"/>
                <c:pt idx="0">
                  <c:v>0.29228028317139404</c:v>
                </c:pt>
                <c:pt idx="1">
                  <c:v>1.6682625143233869E-2</c:v>
                </c:pt>
              </c:numCache>
            </c:numRef>
          </c:val>
          <c:smooth val="0"/>
          <c:extLst>
            <c:ext xmlns:c16="http://schemas.microsoft.com/office/drawing/2014/chart" uri="{C3380CC4-5D6E-409C-BE32-E72D297353CC}">
              <c16:uniqueId val="{0000001A-4E2D-46E0-87E7-E46057711B66}"/>
            </c:ext>
          </c:extLst>
        </c:ser>
        <c:ser>
          <c:idx val="28"/>
          <c:order val="27"/>
          <c:spPr>
            <a:ln w="28575" cap="rnd">
              <a:noFill/>
              <a:round/>
            </a:ln>
            <a:effectLst/>
          </c:spPr>
          <c:marker>
            <c:symbol val="circle"/>
            <c:size val="5"/>
            <c:spPr>
              <a:solidFill>
                <a:schemeClr val="accent3">
                  <a:tint val="80000"/>
                </a:schemeClr>
              </a:solidFill>
              <a:ln w="9525">
                <a:solidFill>
                  <a:schemeClr val="accent3">
                    <a:tint val="80000"/>
                  </a:schemeClr>
                </a:solidFill>
              </a:ln>
              <a:effectLst/>
            </c:spPr>
          </c:marker>
          <c:cat>
            <c:strRef>
              <c:f>'IMD by ICB'!$Y$5:$Z$5</c:f>
              <c:strCache>
                <c:ptCount val="2"/>
                <c:pt idx="0">
                  <c:v>R</c:v>
                </c:pt>
                <c:pt idx="1">
                  <c:v>C</c:v>
                </c:pt>
              </c:strCache>
            </c:strRef>
          </c:cat>
          <c:val>
            <c:numRef>
              <c:f>'IMD by ICB'!$Y$33:$Z$33</c:f>
              <c:numCache>
                <c:formatCode>0.00%</c:formatCode>
                <c:ptCount val="2"/>
                <c:pt idx="0">
                  <c:v>0.28086405708731926</c:v>
                </c:pt>
                <c:pt idx="1">
                  <c:v>0</c:v>
                </c:pt>
              </c:numCache>
            </c:numRef>
          </c:val>
          <c:smooth val="0"/>
          <c:extLst>
            <c:ext xmlns:c16="http://schemas.microsoft.com/office/drawing/2014/chart" uri="{C3380CC4-5D6E-409C-BE32-E72D297353CC}">
              <c16:uniqueId val="{0000001B-4E2D-46E0-87E7-E46057711B66}"/>
            </c:ext>
          </c:extLst>
        </c:ser>
        <c:ser>
          <c:idx val="29"/>
          <c:order val="28"/>
          <c:spPr>
            <a:ln w="28575" cap="rnd">
              <a:noFill/>
              <a:round/>
            </a:ln>
            <a:effectLst/>
          </c:spPr>
          <c:marker>
            <c:symbol val="circle"/>
            <c:size val="5"/>
            <c:spPr>
              <a:solidFill>
                <a:schemeClr val="accent3">
                  <a:tint val="77000"/>
                </a:schemeClr>
              </a:solidFill>
              <a:ln w="9525">
                <a:solidFill>
                  <a:schemeClr val="accent3">
                    <a:tint val="77000"/>
                  </a:schemeClr>
                </a:solidFill>
              </a:ln>
              <a:effectLst/>
            </c:spPr>
          </c:marker>
          <c:cat>
            <c:strRef>
              <c:f>'IMD by ICB'!$Y$5:$Z$5</c:f>
              <c:strCache>
                <c:ptCount val="2"/>
                <c:pt idx="0">
                  <c:v>R</c:v>
                </c:pt>
                <c:pt idx="1">
                  <c:v>C</c:v>
                </c:pt>
              </c:strCache>
            </c:strRef>
          </c:cat>
          <c:val>
            <c:numRef>
              <c:f>'IMD by ICB'!$Y$34:$Z$34</c:f>
              <c:numCache>
                <c:formatCode>0.00%</c:formatCode>
                <c:ptCount val="2"/>
                <c:pt idx="0">
                  <c:v>0.20479960179264084</c:v>
                </c:pt>
                <c:pt idx="1">
                  <c:v>0.25744412446574927</c:v>
                </c:pt>
              </c:numCache>
            </c:numRef>
          </c:val>
          <c:smooth val="0"/>
          <c:extLst>
            <c:ext xmlns:c16="http://schemas.microsoft.com/office/drawing/2014/chart" uri="{C3380CC4-5D6E-409C-BE32-E72D297353CC}">
              <c16:uniqueId val="{0000001C-4E2D-46E0-87E7-E46057711B66}"/>
            </c:ext>
          </c:extLst>
        </c:ser>
        <c:ser>
          <c:idx val="30"/>
          <c:order val="29"/>
          <c:spPr>
            <a:ln w="28575" cap="rnd">
              <a:noFill/>
              <a:round/>
            </a:ln>
            <a:effectLst/>
          </c:spPr>
          <c:marker>
            <c:symbol val="circle"/>
            <c:size val="5"/>
            <c:spPr>
              <a:solidFill>
                <a:schemeClr val="accent3">
                  <a:tint val="74000"/>
                </a:schemeClr>
              </a:solidFill>
              <a:ln w="9525">
                <a:solidFill>
                  <a:schemeClr val="accent3">
                    <a:tint val="74000"/>
                  </a:schemeClr>
                </a:solidFill>
              </a:ln>
              <a:effectLst/>
            </c:spPr>
          </c:marker>
          <c:cat>
            <c:strRef>
              <c:f>'IMD by ICB'!$Y$5:$Z$5</c:f>
              <c:strCache>
                <c:ptCount val="2"/>
                <c:pt idx="0">
                  <c:v>R</c:v>
                </c:pt>
                <c:pt idx="1">
                  <c:v>C</c:v>
                </c:pt>
              </c:strCache>
            </c:strRef>
          </c:cat>
          <c:val>
            <c:numRef>
              <c:f>'IMD by ICB'!$Y$35:$Z$35</c:f>
              <c:numCache>
                <c:formatCode>0.00%</c:formatCode>
                <c:ptCount val="2"/>
                <c:pt idx="0">
                  <c:v>0.21805853654620194</c:v>
                </c:pt>
                <c:pt idx="1">
                  <c:v>0.4704928759527276</c:v>
                </c:pt>
              </c:numCache>
            </c:numRef>
          </c:val>
          <c:smooth val="0"/>
          <c:extLst>
            <c:ext xmlns:c16="http://schemas.microsoft.com/office/drawing/2014/chart" uri="{C3380CC4-5D6E-409C-BE32-E72D297353CC}">
              <c16:uniqueId val="{0000001D-4E2D-46E0-87E7-E46057711B66}"/>
            </c:ext>
          </c:extLst>
        </c:ser>
        <c:ser>
          <c:idx val="31"/>
          <c:order val="30"/>
          <c:spPr>
            <a:ln w="28575" cap="rnd">
              <a:noFill/>
              <a:round/>
            </a:ln>
            <a:effectLst/>
          </c:spPr>
          <c:marker>
            <c:symbol val="circle"/>
            <c:size val="5"/>
            <c:spPr>
              <a:solidFill>
                <a:schemeClr val="accent3">
                  <a:tint val="71000"/>
                </a:schemeClr>
              </a:solidFill>
              <a:ln w="9525">
                <a:solidFill>
                  <a:schemeClr val="accent3">
                    <a:tint val="71000"/>
                  </a:schemeClr>
                </a:solidFill>
              </a:ln>
              <a:effectLst/>
            </c:spPr>
          </c:marker>
          <c:cat>
            <c:strRef>
              <c:f>'IMD by ICB'!$Y$5:$Z$5</c:f>
              <c:strCache>
                <c:ptCount val="2"/>
                <c:pt idx="0">
                  <c:v>R</c:v>
                </c:pt>
                <c:pt idx="1">
                  <c:v>C</c:v>
                </c:pt>
              </c:strCache>
            </c:strRef>
          </c:cat>
          <c:val>
            <c:numRef>
              <c:f>'IMD by ICB'!$Y$36:$Z$36</c:f>
              <c:numCache>
                <c:formatCode>0.00%</c:formatCode>
                <c:ptCount val="2"/>
                <c:pt idx="0">
                  <c:v>0.33638789534457997</c:v>
                </c:pt>
                <c:pt idx="1">
                  <c:v>0.40339287558321835</c:v>
                </c:pt>
              </c:numCache>
            </c:numRef>
          </c:val>
          <c:smooth val="0"/>
          <c:extLst>
            <c:ext xmlns:c16="http://schemas.microsoft.com/office/drawing/2014/chart" uri="{C3380CC4-5D6E-409C-BE32-E72D297353CC}">
              <c16:uniqueId val="{0000001E-4E2D-46E0-87E7-E46057711B66}"/>
            </c:ext>
          </c:extLst>
        </c:ser>
        <c:ser>
          <c:idx val="32"/>
          <c:order val="31"/>
          <c:spPr>
            <a:ln w="28575" cap="rnd">
              <a:noFill/>
              <a:round/>
            </a:ln>
            <a:effectLst/>
          </c:spPr>
          <c:marker>
            <c:symbol val="circle"/>
            <c:size val="5"/>
            <c:spPr>
              <a:solidFill>
                <a:schemeClr val="accent3">
                  <a:tint val="68000"/>
                </a:schemeClr>
              </a:solidFill>
              <a:ln w="9525">
                <a:solidFill>
                  <a:schemeClr val="accent3">
                    <a:tint val="68000"/>
                  </a:schemeClr>
                </a:solidFill>
              </a:ln>
              <a:effectLst/>
            </c:spPr>
          </c:marker>
          <c:cat>
            <c:strRef>
              <c:f>'IMD by ICB'!$Y$5:$Z$5</c:f>
              <c:strCache>
                <c:ptCount val="2"/>
                <c:pt idx="0">
                  <c:v>R</c:v>
                </c:pt>
                <c:pt idx="1">
                  <c:v>C</c:v>
                </c:pt>
              </c:strCache>
            </c:strRef>
          </c:cat>
          <c:val>
            <c:numRef>
              <c:f>'IMD by ICB'!$Y$37:$Z$37</c:f>
              <c:numCache>
                <c:formatCode>0.00%</c:formatCode>
                <c:ptCount val="2"/>
                <c:pt idx="0">
                  <c:v>0.12232145410181382</c:v>
                </c:pt>
                <c:pt idx="1">
                  <c:v>0</c:v>
                </c:pt>
              </c:numCache>
            </c:numRef>
          </c:val>
          <c:smooth val="0"/>
          <c:extLst>
            <c:ext xmlns:c16="http://schemas.microsoft.com/office/drawing/2014/chart" uri="{C3380CC4-5D6E-409C-BE32-E72D297353CC}">
              <c16:uniqueId val="{0000001F-4E2D-46E0-87E7-E46057711B66}"/>
            </c:ext>
          </c:extLst>
        </c:ser>
        <c:ser>
          <c:idx val="33"/>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cat>
            <c:strRef>
              <c:f>'IMD by ICB'!$Y$5:$Z$5</c:f>
              <c:strCache>
                <c:ptCount val="2"/>
                <c:pt idx="0">
                  <c:v>R</c:v>
                </c:pt>
                <c:pt idx="1">
                  <c:v>C</c:v>
                </c:pt>
              </c:strCache>
            </c:strRef>
          </c:cat>
          <c:val>
            <c:numRef>
              <c:f>'IMD by ICB'!$Y$38:$Z$38</c:f>
              <c:numCache>
                <c:formatCode>0.00%</c:formatCode>
                <c:ptCount val="2"/>
                <c:pt idx="0">
                  <c:v>0.199447011634453</c:v>
                </c:pt>
                <c:pt idx="1">
                  <c:v>0.5787917526740477</c:v>
                </c:pt>
              </c:numCache>
            </c:numRef>
          </c:val>
          <c:smooth val="0"/>
          <c:extLst>
            <c:ext xmlns:c16="http://schemas.microsoft.com/office/drawing/2014/chart" uri="{C3380CC4-5D6E-409C-BE32-E72D297353CC}">
              <c16:uniqueId val="{00000020-4E2D-46E0-87E7-E46057711B66}"/>
            </c:ext>
          </c:extLst>
        </c:ser>
        <c:ser>
          <c:idx val="34"/>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cat>
            <c:strRef>
              <c:f>'IMD by ICB'!$Y$5:$Z$5</c:f>
              <c:strCache>
                <c:ptCount val="2"/>
                <c:pt idx="0">
                  <c:v>R</c:v>
                </c:pt>
                <c:pt idx="1">
                  <c:v>C</c:v>
                </c:pt>
              </c:strCache>
            </c:strRef>
          </c:cat>
          <c:val>
            <c:numRef>
              <c:f>'IMD by ICB'!$Y$39:$Z$39</c:f>
              <c:numCache>
                <c:formatCode>0.00%</c:formatCode>
                <c:ptCount val="2"/>
                <c:pt idx="0">
                  <c:v>9.7803149361846017E-2</c:v>
                </c:pt>
                <c:pt idx="1">
                  <c:v>0</c:v>
                </c:pt>
              </c:numCache>
            </c:numRef>
          </c:val>
          <c:smooth val="0"/>
          <c:extLst>
            <c:ext xmlns:c16="http://schemas.microsoft.com/office/drawing/2014/chart" uri="{C3380CC4-5D6E-409C-BE32-E72D297353CC}">
              <c16:uniqueId val="{00000021-4E2D-46E0-87E7-E46057711B66}"/>
            </c:ext>
          </c:extLst>
        </c:ser>
        <c:ser>
          <c:idx val="35"/>
          <c:order val="34"/>
          <c:spPr>
            <a:ln w="28575" cap="rnd">
              <a:noFill/>
              <a:round/>
            </a:ln>
            <a:effectLst/>
          </c:spPr>
          <c:marker>
            <c:symbol val="circle"/>
            <c:size val="5"/>
            <c:spPr>
              <a:solidFill>
                <a:schemeClr val="accent3">
                  <a:tint val="58000"/>
                </a:schemeClr>
              </a:solidFill>
              <a:ln w="9525">
                <a:solidFill>
                  <a:schemeClr val="accent3">
                    <a:tint val="58000"/>
                  </a:schemeClr>
                </a:solidFill>
              </a:ln>
              <a:effectLst/>
            </c:spPr>
          </c:marker>
          <c:cat>
            <c:strRef>
              <c:f>'IMD by ICB'!$Y$5:$Z$5</c:f>
              <c:strCache>
                <c:ptCount val="2"/>
                <c:pt idx="0">
                  <c:v>R</c:v>
                </c:pt>
                <c:pt idx="1">
                  <c:v>C</c:v>
                </c:pt>
              </c:strCache>
            </c:strRef>
          </c:cat>
          <c:val>
            <c:numRef>
              <c:f>'IMD by ICB'!$Y$40:$Z$40</c:f>
              <c:numCache>
                <c:formatCode>0.00%</c:formatCode>
                <c:ptCount val="2"/>
                <c:pt idx="0">
                  <c:v>1.5976409780663971E-2</c:v>
                </c:pt>
                <c:pt idx="1">
                  <c:v>0</c:v>
                </c:pt>
              </c:numCache>
            </c:numRef>
          </c:val>
          <c:smooth val="0"/>
          <c:extLst>
            <c:ext xmlns:c16="http://schemas.microsoft.com/office/drawing/2014/chart" uri="{C3380CC4-5D6E-409C-BE32-E72D297353CC}">
              <c16:uniqueId val="{00000022-4E2D-46E0-87E7-E46057711B66}"/>
            </c:ext>
          </c:extLst>
        </c:ser>
        <c:ser>
          <c:idx val="36"/>
          <c:order val="35"/>
          <c:spPr>
            <a:ln w="28575" cap="rnd">
              <a:noFill/>
              <a:round/>
            </a:ln>
            <a:effectLst/>
          </c:spPr>
          <c:marker>
            <c:symbol val="circle"/>
            <c:size val="5"/>
            <c:spPr>
              <a:solidFill>
                <a:schemeClr val="accent3">
                  <a:tint val="55000"/>
                </a:schemeClr>
              </a:solidFill>
              <a:ln w="9525">
                <a:solidFill>
                  <a:schemeClr val="accent3">
                    <a:tint val="55000"/>
                  </a:schemeClr>
                </a:solidFill>
              </a:ln>
              <a:effectLst/>
            </c:spPr>
          </c:marker>
          <c:cat>
            <c:strRef>
              <c:f>'IMD by ICB'!$Y$5:$Z$5</c:f>
              <c:strCache>
                <c:ptCount val="2"/>
                <c:pt idx="0">
                  <c:v>R</c:v>
                </c:pt>
                <c:pt idx="1">
                  <c:v>C</c:v>
                </c:pt>
              </c:strCache>
            </c:strRef>
          </c:cat>
          <c:val>
            <c:numRef>
              <c:f>'IMD by ICB'!$Y$41:$Z$41</c:f>
              <c:numCache>
                <c:formatCode>0.00%</c:formatCode>
                <c:ptCount val="2"/>
                <c:pt idx="0">
                  <c:v>0.37861479633792006</c:v>
                </c:pt>
                <c:pt idx="1">
                  <c:v>0</c:v>
                </c:pt>
              </c:numCache>
            </c:numRef>
          </c:val>
          <c:smooth val="0"/>
          <c:extLst>
            <c:ext xmlns:c16="http://schemas.microsoft.com/office/drawing/2014/chart" uri="{C3380CC4-5D6E-409C-BE32-E72D297353CC}">
              <c16:uniqueId val="{00000023-4E2D-46E0-87E7-E46057711B66}"/>
            </c:ext>
          </c:extLst>
        </c:ser>
        <c:ser>
          <c:idx val="37"/>
          <c:order val="36"/>
          <c:spPr>
            <a:ln w="28575" cap="rnd">
              <a:noFill/>
              <a:round/>
            </a:ln>
            <a:effectLst/>
          </c:spPr>
          <c:marker>
            <c:symbol val="circle"/>
            <c:size val="5"/>
            <c:spPr>
              <a:solidFill>
                <a:schemeClr val="accent3">
                  <a:tint val="52000"/>
                </a:schemeClr>
              </a:solidFill>
              <a:ln w="9525">
                <a:solidFill>
                  <a:schemeClr val="accent3">
                    <a:tint val="52000"/>
                  </a:schemeClr>
                </a:solidFill>
              </a:ln>
              <a:effectLst/>
            </c:spPr>
          </c:marker>
          <c:cat>
            <c:strRef>
              <c:f>'IMD by ICB'!$Y$5:$Z$5</c:f>
              <c:strCache>
                <c:ptCount val="2"/>
                <c:pt idx="0">
                  <c:v>R</c:v>
                </c:pt>
                <c:pt idx="1">
                  <c:v>C</c:v>
                </c:pt>
              </c:strCache>
            </c:strRef>
          </c:cat>
          <c:val>
            <c:numRef>
              <c:f>'IMD by ICB'!$Y$42:$Z$42</c:f>
              <c:numCache>
                <c:formatCode>0.00%</c:formatCode>
                <c:ptCount val="2"/>
                <c:pt idx="0">
                  <c:v>6.9894903737578841E-3</c:v>
                </c:pt>
                <c:pt idx="1">
                  <c:v>0</c:v>
                </c:pt>
              </c:numCache>
            </c:numRef>
          </c:val>
          <c:smooth val="0"/>
          <c:extLst>
            <c:ext xmlns:c16="http://schemas.microsoft.com/office/drawing/2014/chart" uri="{C3380CC4-5D6E-409C-BE32-E72D297353CC}">
              <c16:uniqueId val="{00000024-4E2D-46E0-87E7-E46057711B66}"/>
            </c:ext>
          </c:extLst>
        </c:ser>
        <c:ser>
          <c:idx val="38"/>
          <c:order val="37"/>
          <c:spPr>
            <a:ln w="28575" cap="rnd">
              <a:noFill/>
              <a:round/>
            </a:ln>
            <a:effectLst/>
          </c:spPr>
          <c:marker>
            <c:symbol val="circle"/>
            <c:size val="5"/>
            <c:spPr>
              <a:solidFill>
                <a:schemeClr val="accent3">
                  <a:tint val="49000"/>
                </a:schemeClr>
              </a:solidFill>
              <a:ln w="9525">
                <a:solidFill>
                  <a:schemeClr val="accent3">
                    <a:tint val="49000"/>
                  </a:schemeClr>
                </a:solidFill>
              </a:ln>
              <a:effectLst/>
            </c:spPr>
          </c:marker>
          <c:cat>
            <c:strRef>
              <c:f>'IMD by ICB'!$Y$5:$Z$5</c:f>
              <c:strCache>
                <c:ptCount val="2"/>
                <c:pt idx="0">
                  <c:v>R</c:v>
                </c:pt>
                <c:pt idx="1">
                  <c:v>C</c:v>
                </c:pt>
              </c:strCache>
            </c:strRef>
          </c:cat>
          <c:val>
            <c:numRef>
              <c:f>'IMD by ICB'!$Y$43:$Z$43</c:f>
              <c:numCache>
                <c:formatCode>0.00%</c:formatCode>
                <c:ptCount val="2"/>
                <c:pt idx="0">
                  <c:v>0.19987716934780886</c:v>
                </c:pt>
                <c:pt idx="1">
                  <c:v>0</c:v>
                </c:pt>
              </c:numCache>
            </c:numRef>
          </c:val>
          <c:smooth val="0"/>
          <c:extLst>
            <c:ext xmlns:c16="http://schemas.microsoft.com/office/drawing/2014/chart" uri="{C3380CC4-5D6E-409C-BE32-E72D297353CC}">
              <c16:uniqueId val="{00000025-4E2D-46E0-87E7-E46057711B66}"/>
            </c:ext>
          </c:extLst>
        </c:ser>
        <c:ser>
          <c:idx val="39"/>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cat>
            <c:strRef>
              <c:f>'IMD by ICB'!$Y$5:$Z$5</c:f>
              <c:strCache>
                <c:ptCount val="2"/>
                <c:pt idx="0">
                  <c:v>R</c:v>
                </c:pt>
                <c:pt idx="1">
                  <c:v>C</c:v>
                </c:pt>
              </c:strCache>
            </c:strRef>
          </c:cat>
          <c:val>
            <c:numRef>
              <c:f>'IMD by ICB'!$Y$44:$Z$44</c:f>
              <c:numCache>
                <c:formatCode>0.00%</c:formatCode>
                <c:ptCount val="2"/>
                <c:pt idx="0">
                  <c:v>0.31368631501251865</c:v>
                </c:pt>
                <c:pt idx="1">
                  <c:v>0</c:v>
                </c:pt>
              </c:numCache>
            </c:numRef>
          </c:val>
          <c:smooth val="0"/>
          <c:extLst>
            <c:ext xmlns:c16="http://schemas.microsoft.com/office/drawing/2014/chart" uri="{C3380CC4-5D6E-409C-BE32-E72D297353CC}">
              <c16:uniqueId val="{00000026-4E2D-46E0-87E7-E46057711B66}"/>
            </c:ext>
          </c:extLst>
        </c:ser>
        <c:ser>
          <c:idx val="40"/>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cat>
            <c:strRef>
              <c:f>'IMD by ICB'!$Y$5:$Z$5</c:f>
              <c:strCache>
                <c:ptCount val="2"/>
                <c:pt idx="0">
                  <c:v>R</c:v>
                </c:pt>
                <c:pt idx="1">
                  <c:v>C</c:v>
                </c:pt>
              </c:strCache>
            </c:strRef>
          </c:cat>
          <c:val>
            <c:numRef>
              <c:f>'IMD by ICB'!$Y$45:$Z$45</c:f>
              <c:numCache>
                <c:formatCode>0.00%</c:formatCode>
                <c:ptCount val="2"/>
                <c:pt idx="0">
                  <c:v>0.18832183298252383</c:v>
                </c:pt>
                <c:pt idx="1">
                  <c:v>0</c:v>
                </c:pt>
              </c:numCache>
            </c:numRef>
          </c:val>
          <c:smooth val="0"/>
          <c:extLst>
            <c:ext xmlns:c16="http://schemas.microsoft.com/office/drawing/2014/chart" uri="{C3380CC4-5D6E-409C-BE32-E72D297353CC}">
              <c16:uniqueId val="{00000027-4E2D-46E0-87E7-E46057711B66}"/>
            </c:ext>
          </c:extLst>
        </c:ser>
        <c:ser>
          <c:idx val="41"/>
          <c:order val="40"/>
          <c:spPr>
            <a:ln w="28575" cap="rnd">
              <a:noFill/>
              <a:round/>
            </a:ln>
            <a:effectLst/>
          </c:spPr>
          <c:marker>
            <c:symbol val="circle"/>
            <c:size val="5"/>
            <c:spPr>
              <a:solidFill>
                <a:schemeClr val="accent3">
                  <a:tint val="40000"/>
                </a:schemeClr>
              </a:solidFill>
              <a:ln w="9525">
                <a:solidFill>
                  <a:schemeClr val="accent3">
                    <a:tint val="40000"/>
                  </a:schemeClr>
                </a:solidFill>
              </a:ln>
              <a:effectLst/>
            </c:spPr>
          </c:marker>
          <c:cat>
            <c:strRef>
              <c:f>'IMD by ICB'!$Y$5:$Z$5</c:f>
              <c:strCache>
                <c:ptCount val="2"/>
                <c:pt idx="0">
                  <c:v>R</c:v>
                </c:pt>
                <c:pt idx="1">
                  <c:v>C</c:v>
                </c:pt>
              </c:strCache>
            </c:strRef>
          </c:cat>
          <c:val>
            <c:numRef>
              <c:f>'IMD by ICB'!$Y$46:$Z$46</c:f>
              <c:numCache>
                <c:formatCode>0.00%</c:formatCode>
                <c:ptCount val="2"/>
                <c:pt idx="0">
                  <c:v>7.0759109168074263E-2</c:v>
                </c:pt>
                <c:pt idx="1">
                  <c:v>0</c:v>
                </c:pt>
              </c:numCache>
            </c:numRef>
          </c:val>
          <c:smooth val="0"/>
          <c:extLst>
            <c:ext xmlns:c16="http://schemas.microsoft.com/office/drawing/2014/chart" uri="{C3380CC4-5D6E-409C-BE32-E72D297353CC}">
              <c16:uniqueId val="{00000028-4E2D-46E0-87E7-E46057711B66}"/>
            </c:ext>
          </c:extLst>
        </c:ser>
        <c:ser>
          <c:idx val="42"/>
          <c:order val="41"/>
          <c:spPr>
            <a:ln w="28575" cap="rnd">
              <a:noFill/>
              <a:round/>
            </a:ln>
            <a:effectLst/>
          </c:spPr>
          <c:marker>
            <c:symbol val="circle"/>
            <c:size val="5"/>
            <c:spPr>
              <a:solidFill>
                <a:schemeClr val="accent3">
                  <a:tint val="37000"/>
                </a:schemeClr>
              </a:solidFill>
              <a:ln w="9525">
                <a:solidFill>
                  <a:schemeClr val="accent3">
                    <a:tint val="37000"/>
                  </a:schemeClr>
                </a:solidFill>
              </a:ln>
              <a:effectLst/>
            </c:spPr>
          </c:marker>
          <c:cat>
            <c:strRef>
              <c:f>'IMD by ICB'!$Y$5:$Z$5</c:f>
              <c:strCache>
                <c:ptCount val="2"/>
                <c:pt idx="0">
                  <c:v>R</c:v>
                </c:pt>
                <c:pt idx="1">
                  <c:v>C</c:v>
                </c:pt>
              </c:strCache>
            </c:strRef>
          </c:cat>
          <c:val>
            <c:numRef>
              <c:f>'IMD by ICB'!$Y$47:$Z$47</c:f>
              <c:numCache>
                <c:formatCode>0.00%</c:formatCode>
                <c:ptCount val="2"/>
                <c:pt idx="0">
                  <c:v>1.2745218249350853E-3</c:v>
                </c:pt>
                <c:pt idx="1">
                  <c:v>0</c:v>
                </c:pt>
              </c:numCache>
            </c:numRef>
          </c:val>
          <c:smooth val="0"/>
          <c:extLst>
            <c:ext xmlns:c16="http://schemas.microsoft.com/office/drawing/2014/chart" uri="{C3380CC4-5D6E-409C-BE32-E72D297353CC}">
              <c16:uniqueId val="{00000029-4E2D-46E0-87E7-E46057711B66}"/>
            </c:ext>
          </c:extLst>
        </c:ser>
        <c:ser>
          <c:idx val="43"/>
          <c:order val="42"/>
          <c:spPr>
            <a:ln w="28575" cap="rnd">
              <a:noFill/>
              <a:round/>
            </a:ln>
            <a:effectLst/>
          </c:spPr>
          <c:marker>
            <c:symbol val="circle"/>
            <c:size val="5"/>
            <c:spPr>
              <a:solidFill>
                <a:schemeClr val="accent3">
                  <a:tint val="34000"/>
                </a:schemeClr>
              </a:solidFill>
              <a:ln w="9525">
                <a:solidFill>
                  <a:schemeClr val="accent3">
                    <a:tint val="34000"/>
                  </a:schemeClr>
                </a:solidFill>
              </a:ln>
              <a:effectLst/>
            </c:spPr>
          </c:marker>
          <c:cat>
            <c:strRef>
              <c:f>'IMD by ICB'!$Y$5:$Z$5</c:f>
              <c:strCache>
                <c:ptCount val="2"/>
                <c:pt idx="0">
                  <c:v>R</c:v>
                </c:pt>
                <c:pt idx="1">
                  <c:v>C</c:v>
                </c:pt>
              </c:strCache>
            </c:strRef>
          </c:cat>
          <c:val>
            <c:numRef>
              <c:f>'IMD by ICB'!$Y$48:$Z$48</c:f>
              <c:numCache>
                <c:formatCode>0.00%</c:formatCode>
                <c:ptCount val="2"/>
                <c:pt idx="0">
                  <c:v>0.17070115048492315</c:v>
                </c:pt>
                <c:pt idx="1">
                  <c:v>0.18552877637149393</c:v>
                </c:pt>
              </c:numCache>
            </c:numRef>
          </c:val>
          <c:smooth val="0"/>
          <c:extLst>
            <c:ext xmlns:c16="http://schemas.microsoft.com/office/drawing/2014/chart" uri="{C3380CC4-5D6E-409C-BE32-E72D297353CC}">
              <c16:uniqueId val="{0000002A-4E2D-46E0-87E7-E46057711B66}"/>
            </c:ext>
          </c:extLst>
        </c:ser>
        <c:ser>
          <c:idx val="0"/>
          <c:order val="43"/>
          <c:spPr>
            <a:ln w="25400" cap="rnd">
              <a:noFill/>
              <a:round/>
            </a:ln>
            <a:effectLst/>
          </c:spPr>
          <c:marker>
            <c:symbol val="circle"/>
            <c:size val="12"/>
            <c:spPr>
              <a:solidFill>
                <a:srgbClr val="FF0000"/>
              </a:solidFill>
              <a:ln w="9525">
                <a:solidFill>
                  <a:schemeClr val="bg1">
                    <a:lumMod val="85000"/>
                  </a:schemeClr>
                </a:solidFill>
              </a:ln>
              <a:effectLst/>
            </c:spPr>
          </c:marker>
          <c:dPt>
            <c:idx val="0"/>
            <c:marker>
              <c:symbol val="circle"/>
              <c:size val="12"/>
              <c:spPr>
                <a:solidFill>
                  <a:srgbClr val="92D050"/>
                </a:solidFill>
                <a:ln w="9525">
                  <a:solidFill>
                    <a:schemeClr val="bg1">
                      <a:lumMod val="85000"/>
                    </a:schemeClr>
                  </a:solidFill>
                </a:ln>
                <a:effectLst/>
              </c:spPr>
            </c:marker>
            <c:bubble3D val="0"/>
            <c:extLst>
              <c:ext xmlns:c16="http://schemas.microsoft.com/office/drawing/2014/chart" uri="{C3380CC4-5D6E-409C-BE32-E72D297353CC}">
                <c16:uniqueId val="{0000002B-4E2D-46E0-87E7-E46057711B66}"/>
              </c:ext>
            </c:extLst>
          </c:dPt>
          <c:dPt>
            <c:idx val="1"/>
            <c:marker>
              <c:symbol val="circle"/>
              <c:size val="12"/>
              <c:spPr>
                <a:solidFill>
                  <a:srgbClr val="00B0F0"/>
                </a:solidFill>
                <a:ln w="9525">
                  <a:solidFill>
                    <a:schemeClr val="bg1">
                      <a:lumMod val="85000"/>
                    </a:schemeClr>
                  </a:solidFill>
                </a:ln>
                <a:effectLst/>
              </c:spPr>
            </c:marker>
            <c:bubble3D val="0"/>
            <c:extLst>
              <c:ext xmlns:c16="http://schemas.microsoft.com/office/drawing/2014/chart" uri="{C3380CC4-5D6E-409C-BE32-E72D297353CC}">
                <c16:uniqueId val="{0000002C-4E2D-46E0-87E7-E46057711B66}"/>
              </c:ext>
            </c:extLst>
          </c:dPt>
          <c:cat>
            <c:strRef>
              <c:f>'IMD by ICB'!$Y$5:$Z$5</c:f>
              <c:strCache>
                <c:ptCount val="2"/>
                <c:pt idx="0">
                  <c:v>R</c:v>
                </c:pt>
                <c:pt idx="1">
                  <c:v>C</c:v>
                </c:pt>
              </c:strCache>
            </c:strRef>
          </c:cat>
          <c:val>
            <c:numRef>
              <c:f>'IMD by ICB'!$Y$50:$Z$50</c:f>
              <c:numCache>
                <c:formatCode>0.00%</c:formatCode>
                <c:ptCount val="2"/>
                <c:pt idx="0">
                  <c:v>0.33148645702378848</c:v>
                </c:pt>
                <c:pt idx="1">
                  <c:v>3.9211772860246637E-3</c:v>
                </c:pt>
              </c:numCache>
            </c:numRef>
          </c:val>
          <c:smooth val="0"/>
          <c:extLst>
            <c:ext xmlns:c16="http://schemas.microsoft.com/office/drawing/2014/chart" uri="{C3380CC4-5D6E-409C-BE32-E72D297353CC}">
              <c16:uniqueId val="{0000002D-4E2D-46E0-87E7-E46057711B66}"/>
            </c:ext>
          </c:extLst>
        </c:ser>
        <c:dLbls>
          <c:showLegendKey val="0"/>
          <c:showVal val="0"/>
          <c:showCatName val="0"/>
          <c:showSerName val="0"/>
          <c:showPercent val="0"/>
          <c:showBubbleSize val="0"/>
        </c:dLbls>
        <c:marker val="1"/>
        <c:smooth val="0"/>
        <c:axId val="1473728008"/>
        <c:axId val="1473724728"/>
      </c:lineChart>
      <c:catAx>
        <c:axId val="1473728008"/>
        <c:scaling>
          <c:orientation val="minMax"/>
        </c:scaling>
        <c:delete val="0"/>
        <c:axPos val="b"/>
        <c:title>
          <c:tx>
            <c:rich>
              <a:bodyPr rot="0" spcFirstLastPara="1" vertOverflow="ellipsis" vert="horz" wrap="square" anchor="ctr" anchorCtr="1"/>
              <a:lstStyle/>
              <a:p>
                <a:pPr>
                  <a:defRPr sz="1000" b="1" i="0" u="none" strike="noStrike" kern="1200" baseline="0">
                    <a:solidFill>
                      <a:srgbClr val="FF0000"/>
                    </a:solidFill>
                    <a:latin typeface="Arial" panose="020B0604020202020204" pitchFamily="34" charset="0"/>
                    <a:ea typeface="+mn-ea"/>
                    <a:cs typeface="Arial" panose="020B0604020202020204" pitchFamily="34" charset="0"/>
                  </a:defRPr>
                </a:pPr>
                <a:r>
                  <a:rPr lang="en-GB" b="1">
                    <a:solidFill>
                      <a:srgbClr val="92D050"/>
                    </a:solidFill>
                  </a:rPr>
                  <a:t>Rural</a:t>
                </a:r>
                <a:r>
                  <a:rPr lang="en-GB" b="1" baseline="0">
                    <a:solidFill>
                      <a:srgbClr val="00B0F0"/>
                    </a:solidFill>
                  </a:rPr>
                  <a:t> Coastal</a:t>
                </a:r>
                <a:endParaRPr lang="en-GB" b="1">
                  <a:solidFill>
                    <a:srgbClr val="00B0F0"/>
                  </a:solidFill>
                </a:endParaRPr>
              </a:p>
            </c:rich>
          </c:tx>
          <c:layout>
            <c:manualLayout>
              <c:xMode val="edge"/>
              <c:yMode val="edge"/>
              <c:x val="0.37128166208139646"/>
              <c:y val="0.9368044317041016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4728"/>
        <c:crosses val="autoZero"/>
        <c:auto val="1"/>
        <c:lblAlgn val="ctr"/>
        <c:lblOffset val="100"/>
        <c:noMultiLvlLbl val="0"/>
      </c:catAx>
      <c:valAx>
        <c:axId val="1473724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8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i="0" baseline="0">
                <a:solidFill>
                  <a:sysClr val="windowText" lastClr="000000"/>
                </a:solidFill>
              </a:rPr>
              <a:t>Impact of model changes on % share (distribution)</a:t>
            </a:r>
            <a:endParaRPr lang="en-GB" sz="1200" i="0">
              <a:solidFill>
                <a:sysClr val="windowText" lastClr="000000"/>
              </a:solidFill>
            </a:endParaRPr>
          </a:p>
        </c:rich>
      </c:tx>
      <c:layout>
        <c:manualLayout>
          <c:xMode val="edge"/>
          <c:yMode val="edge"/>
          <c:x val="0.21654164814097687"/>
          <c:y val="4.4153351123996529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762593883414848"/>
          <c:y val="4.1735138756191038E-2"/>
          <c:w val="0.86237406116585158"/>
          <c:h val="0.92573254702994756"/>
        </c:manualLayout>
      </c:layout>
      <c:lineChart>
        <c:grouping val="standard"/>
        <c:varyColors val="0"/>
        <c:ser>
          <c:idx val="0"/>
          <c:order val="0"/>
          <c:spPr>
            <a:ln w="28575" cap="rnd">
              <a:noFill/>
              <a:round/>
            </a:ln>
            <a:effectLst/>
          </c:spPr>
          <c:marker>
            <c:symbol val="circle"/>
            <c:size val="5"/>
            <c:spPr>
              <a:solidFill>
                <a:schemeClr val="accent3">
                  <a:shade val="33000"/>
                </a:schemeClr>
              </a:solidFill>
              <a:ln w="9525">
                <a:solidFill>
                  <a:schemeClr val="accent3">
                    <a:shade val="33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data'!$C$6:$I$6</c:f>
              <c:numCache>
                <c:formatCode>0.0000</c:formatCode>
                <c:ptCount val="7"/>
                <c:pt idx="0">
                  <c:v>7.6940948299197842E-4</c:v>
                </c:pt>
                <c:pt idx="1">
                  <c:v>7.3167480388853789E-3</c:v>
                </c:pt>
                <c:pt idx="2">
                  <c:v>1.3167781652918098E-2</c:v>
                </c:pt>
                <c:pt idx="3">
                  <c:v>1.826642525859512E-4</c:v>
                </c:pt>
                <c:pt idx="4">
                  <c:v>-7.3831574467546623E-3</c:v>
                </c:pt>
                <c:pt idx="5">
                  <c:v>-5.5742395991202898E-3</c:v>
                </c:pt>
                <c:pt idx="6">
                  <c:v>8.4792063815064544E-3</c:v>
                </c:pt>
              </c:numCache>
            </c:numRef>
          </c:val>
          <c:smooth val="0"/>
          <c:extLst>
            <c:ext xmlns:c16="http://schemas.microsoft.com/office/drawing/2014/chart" uri="{C3380CC4-5D6E-409C-BE32-E72D297353CC}">
              <c16:uniqueId val="{00000000-F6E7-491E-88FA-9CEE1F7B7E3E}"/>
            </c:ext>
          </c:extLst>
        </c:ser>
        <c:ser>
          <c:idx val="1"/>
          <c:order val="1"/>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data'!$C$7:$I$7</c:f>
              <c:numCache>
                <c:formatCode>0.0000</c:formatCode>
                <c:ptCount val="7"/>
                <c:pt idx="0">
                  <c:v>5.9465719817151097E-3</c:v>
                </c:pt>
                <c:pt idx="1">
                  <c:v>2.4402361951656459E-3</c:v>
                </c:pt>
                <c:pt idx="2">
                  <c:v>-2.6070063400593924E-3</c:v>
                </c:pt>
                <c:pt idx="3">
                  <c:v>2.4081710035108728E-3</c:v>
                </c:pt>
                <c:pt idx="4">
                  <c:v>-6.1723280104244438E-3</c:v>
                </c:pt>
                <c:pt idx="5">
                  <c:v>-3.1896219857312502E-3</c:v>
                </c:pt>
                <c:pt idx="6">
                  <c:v>-1.173977155823458E-3</c:v>
                </c:pt>
              </c:numCache>
            </c:numRef>
          </c:val>
          <c:smooth val="0"/>
          <c:extLst>
            <c:ext xmlns:c16="http://schemas.microsoft.com/office/drawing/2014/chart" uri="{C3380CC4-5D6E-409C-BE32-E72D297353CC}">
              <c16:uniqueId val="{00000001-F6E7-491E-88FA-9CEE1F7B7E3E}"/>
            </c:ext>
          </c:extLst>
        </c:ser>
        <c:ser>
          <c:idx val="2"/>
          <c:order val="2"/>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data'!$C$8:$I$8</c:f>
              <c:numCache>
                <c:formatCode>0.0000</c:formatCode>
                <c:ptCount val="7"/>
                <c:pt idx="0">
                  <c:v>-1.0204653390553986E-2</c:v>
                </c:pt>
                <c:pt idx="1">
                  <c:v>-2.6358091089973001E-3</c:v>
                </c:pt>
                <c:pt idx="2">
                  <c:v>2.8105737208448112E-3</c:v>
                </c:pt>
                <c:pt idx="3">
                  <c:v>4.9140465250729903E-4</c:v>
                </c:pt>
                <c:pt idx="4">
                  <c:v>4.8464847073090844E-3</c:v>
                </c:pt>
                <c:pt idx="5">
                  <c:v>3.4679791131271287E-3</c:v>
                </c:pt>
                <c:pt idx="6">
                  <c:v>-1.2240203057629628E-3</c:v>
                </c:pt>
              </c:numCache>
            </c:numRef>
          </c:val>
          <c:smooth val="0"/>
          <c:extLst>
            <c:ext xmlns:c16="http://schemas.microsoft.com/office/drawing/2014/chart" uri="{C3380CC4-5D6E-409C-BE32-E72D297353CC}">
              <c16:uniqueId val="{00000002-F6E7-491E-88FA-9CEE1F7B7E3E}"/>
            </c:ext>
          </c:extLst>
        </c:ser>
        <c:ser>
          <c:idx val="3"/>
          <c:order val="3"/>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data'!$C$9:$I$9</c:f>
              <c:numCache>
                <c:formatCode>0.0000</c:formatCode>
                <c:ptCount val="7"/>
                <c:pt idx="0">
                  <c:v>-3.2955740598863414E-3</c:v>
                </c:pt>
                <c:pt idx="1">
                  <c:v>-2.8844992052503571E-3</c:v>
                </c:pt>
                <c:pt idx="2">
                  <c:v>5.9194718039821126E-3</c:v>
                </c:pt>
                <c:pt idx="3">
                  <c:v>2.3167795866436691E-3</c:v>
                </c:pt>
                <c:pt idx="4">
                  <c:v>-1.1812044973886771E-3</c:v>
                </c:pt>
                <c:pt idx="5">
                  <c:v>1.5014882689070141E-2</c:v>
                </c:pt>
                <c:pt idx="6">
                  <c:v>1.5889856317170548E-2</c:v>
                </c:pt>
              </c:numCache>
            </c:numRef>
          </c:val>
          <c:smooth val="0"/>
          <c:extLst>
            <c:ext xmlns:c16="http://schemas.microsoft.com/office/drawing/2014/chart" uri="{C3380CC4-5D6E-409C-BE32-E72D297353CC}">
              <c16:uniqueId val="{00000003-F6E7-491E-88FA-9CEE1F7B7E3E}"/>
            </c:ext>
          </c:extLst>
        </c:ser>
        <c:ser>
          <c:idx val="4"/>
          <c:order val="4"/>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data'!$C$10:$I$10</c:f>
              <c:numCache>
                <c:formatCode>0.0000</c:formatCode>
                <c:ptCount val="7"/>
                <c:pt idx="0">
                  <c:v>-4.8202137916950605E-3</c:v>
                </c:pt>
                <c:pt idx="1">
                  <c:v>-5.6752822640433465E-3</c:v>
                </c:pt>
                <c:pt idx="2">
                  <c:v>5.2266023807510109E-3</c:v>
                </c:pt>
                <c:pt idx="3">
                  <c:v>1.9640303557899585E-3</c:v>
                </c:pt>
                <c:pt idx="4">
                  <c:v>7.1545626471252177E-3</c:v>
                </c:pt>
                <c:pt idx="5">
                  <c:v>2.0730984465400226E-3</c:v>
                </c:pt>
                <c:pt idx="6">
                  <c:v>5.9227977744678029E-3</c:v>
                </c:pt>
              </c:numCache>
            </c:numRef>
          </c:val>
          <c:smooth val="0"/>
          <c:extLst>
            <c:ext xmlns:c16="http://schemas.microsoft.com/office/drawing/2014/chart" uri="{C3380CC4-5D6E-409C-BE32-E72D297353CC}">
              <c16:uniqueId val="{00000004-F6E7-491E-88FA-9CEE1F7B7E3E}"/>
            </c:ext>
          </c:extLst>
        </c:ser>
        <c:ser>
          <c:idx val="5"/>
          <c:order val="5"/>
          <c:spPr>
            <a:ln w="28575" cap="rnd">
              <a:noFill/>
              <a:round/>
            </a:ln>
            <a:effectLst/>
          </c:spPr>
          <c:marker>
            <c:symbol val="circle"/>
            <c:size val="5"/>
            <c:spPr>
              <a:solidFill>
                <a:schemeClr val="accent3">
                  <a:shade val="49000"/>
                </a:schemeClr>
              </a:solidFill>
              <a:ln w="9525">
                <a:solidFill>
                  <a:schemeClr val="accent3">
                    <a:shade val="49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data'!$C$11:$I$11</c:f>
              <c:numCache>
                <c:formatCode>0.0000</c:formatCode>
                <c:ptCount val="7"/>
                <c:pt idx="0">
                  <c:v>1.0459634910908733E-2</c:v>
                </c:pt>
                <c:pt idx="1">
                  <c:v>-8.4875689101151508E-3</c:v>
                </c:pt>
                <c:pt idx="2">
                  <c:v>1.574986266294065E-2</c:v>
                </c:pt>
                <c:pt idx="3">
                  <c:v>5.0135500998615967E-3</c:v>
                </c:pt>
                <c:pt idx="4">
                  <c:v>-3.5419431229666287E-4</c:v>
                </c:pt>
                <c:pt idx="5">
                  <c:v>-4.9509456573826327E-4</c:v>
                </c:pt>
                <c:pt idx="6">
                  <c:v>2.1886189885560903E-2</c:v>
                </c:pt>
              </c:numCache>
            </c:numRef>
          </c:val>
          <c:smooth val="0"/>
          <c:extLst>
            <c:ext xmlns:c16="http://schemas.microsoft.com/office/drawing/2014/chart" uri="{C3380CC4-5D6E-409C-BE32-E72D297353CC}">
              <c16:uniqueId val="{00000005-F6E7-491E-88FA-9CEE1F7B7E3E}"/>
            </c:ext>
          </c:extLst>
        </c:ser>
        <c:ser>
          <c:idx val="6"/>
          <c:order val="6"/>
          <c:spPr>
            <a:ln w="28575" cap="rnd">
              <a:noFill/>
              <a:round/>
            </a:ln>
            <a:effectLst/>
          </c:spPr>
          <c:marker>
            <c:symbol val="circle"/>
            <c:size val="5"/>
            <c:spPr>
              <a:solidFill>
                <a:schemeClr val="accent3">
                  <a:shade val="52000"/>
                </a:schemeClr>
              </a:solidFill>
              <a:ln w="9525">
                <a:solidFill>
                  <a:schemeClr val="accent3">
                    <a:shade val="52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data'!$C$12:$I$12</c:f>
              <c:numCache>
                <c:formatCode>0.0000</c:formatCode>
                <c:ptCount val="7"/>
                <c:pt idx="0">
                  <c:v>2.326818779612605E-3</c:v>
                </c:pt>
                <c:pt idx="1">
                  <c:v>5.0194670269609887E-4</c:v>
                </c:pt>
                <c:pt idx="2">
                  <c:v>-1.053653082479844E-3</c:v>
                </c:pt>
                <c:pt idx="3">
                  <c:v>1.442079940247698E-3</c:v>
                </c:pt>
                <c:pt idx="4">
                  <c:v>-5.0079689337070299E-3</c:v>
                </c:pt>
                <c:pt idx="5">
                  <c:v>4.5454544018896925E-4</c:v>
                </c:pt>
                <c:pt idx="6">
                  <c:v>-1.3362311534415028E-3</c:v>
                </c:pt>
              </c:numCache>
            </c:numRef>
          </c:val>
          <c:smooth val="0"/>
          <c:extLst>
            <c:ext xmlns:c16="http://schemas.microsoft.com/office/drawing/2014/chart" uri="{C3380CC4-5D6E-409C-BE32-E72D297353CC}">
              <c16:uniqueId val="{00000006-F6E7-491E-88FA-9CEE1F7B7E3E}"/>
            </c:ext>
          </c:extLst>
        </c:ser>
        <c:ser>
          <c:idx val="7"/>
          <c:order val="7"/>
          <c:spPr>
            <a:ln w="28575" cap="rnd">
              <a:noFill/>
              <a:round/>
            </a:ln>
            <a:effectLst/>
          </c:spPr>
          <c:marker>
            <c:symbol val="circle"/>
            <c:size val="5"/>
            <c:spPr>
              <a:solidFill>
                <a:schemeClr val="accent3">
                  <a:shade val="55000"/>
                </a:schemeClr>
              </a:solidFill>
              <a:ln w="9525">
                <a:solidFill>
                  <a:schemeClr val="accent3">
                    <a:shade val="5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data'!$C$13:$I$13</c:f>
              <c:numCache>
                <c:formatCode>0.0000</c:formatCode>
                <c:ptCount val="7"/>
                <c:pt idx="0">
                  <c:v>-1.9585369394294005E-2</c:v>
                </c:pt>
                <c:pt idx="1">
                  <c:v>-5.6881028186217542E-3</c:v>
                </c:pt>
                <c:pt idx="2">
                  <c:v>3.0332190042900997E-3</c:v>
                </c:pt>
                <c:pt idx="3">
                  <c:v>1.179995079896301E-3</c:v>
                </c:pt>
                <c:pt idx="4">
                  <c:v>1.3349191119615966E-2</c:v>
                </c:pt>
                <c:pt idx="5">
                  <c:v>4.9933603647636104E-3</c:v>
                </c:pt>
                <c:pt idx="6">
                  <c:v>-2.7177066443497822E-3</c:v>
                </c:pt>
              </c:numCache>
            </c:numRef>
          </c:val>
          <c:smooth val="0"/>
          <c:extLst>
            <c:ext xmlns:c16="http://schemas.microsoft.com/office/drawing/2014/chart" uri="{C3380CC4-5D6E-409C-BE32-E72D297353CC}">
              <c16:uniqueId val="{00000007-F6E7-491E-88FA-9CEE1F7B7E3E}"/>
            </c:ext>
          </c:extLst>
        </c:ser>
        <c:ser>
          <c:idx val="8"/>
          <c:order val="8"/>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data'!$C$14:$I$14</c:f>
              <c:numCache>
                <c:formatCode>0.0000</c:formatCode>
                <c:ptCount val="7"/>
                <c:pt idx="0">
                  <c:v>1.3584316885493664E-2</c:v>
                </c:pt>
                <c:pt idx="1">
                  <c:v>-5.0250207340476472E-3</c:v>
                </c:pt>
                <c:pt idx="2">
                  <c:v>-1.2547559440734268E-3</c:v>
                </c:pt>
                <c:pt idx="3">
                  <c:v>1.0921380672073155E-3</c:v>
                </c:pt>
                <c:pt idx="4">
                  <c:v>3.4006474851198121E-3</c:v>
                </c:pt>
                <c:pt idx="5">
                  <c:v>7.6953432319832871E-3</c:v>
                </c:pt>
                <c:pt idx="6">
                  <c:v>1.9492668991683004E-2</c:v>
                </c:pt>
              </c:numCache>
            </c:numRef>
          </c:val>
          <c:smooth val="0"/>
          <c:extLst>
            <c:ext xmlns:c16="http://schemas.microsoft.com/office/drawing/2014/chart" uri="{C3380CC4-5D6E-409C-BE32-E72D297353CC}">
              <c16:uniqueId val="{00000008-F6E7-491E-88FA-9CEE1F7B7E3E}"/>
            </c:ext>
          </c:extLst>
        </c:ser>
        <c:ser>
          <c:idx val="9"/>
          <c:order val="9"/>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data'!$C$15:$I$15</c:f>
              <c:numCache>
                <c:formatCode>0.0000</c:formatCode>
                <c:ptCount val="7"/>
                <c:pt idx="0">
                  <c:v>-4.2398913410277572E-3</c:v>
                </c:pt>
                <c:pt idx="1">
                  <c:v>5.9903025107055363E-4</c:v>
                </c:pt>
                <c:pt idx="2">
                  <c:v>1.0331803196210521E-2</c:v>
                </c:pt>
                <c:pt idx="3">
                  <c:v>3.3561086599154244E-4</c:v>
                </c:pt>
                <c:pt idx="4">
                  <c:v>1.6090129310653012E-3</c:v>
                </c:pt>
                <c:pt idx="5">
                  <c:v>3.7133041386308019E-3</c:v>
                </c:pt>
                <c:pt idx="6">
                  <c:v>1.2348870041940962E-2</c:v>
                </c:pt>
              </c:numCache>
            </c:numRef>
          </c:val>
          <c:smooth val="0"/>
          <c:extLst>
            <c:ext xmlns:c16="http://schemas.microsoft.com/office/drawing/2014/chart" uri="{C3380CC4-5D6E-409C-BE32-E72D297353CC}">
              <c16:uniqueId val="{00000009-F6E7-491E-88FA-9CEE1F7B7E3E}"/>
            </c:ext>
          </c:extLst>
        </c:ser>
        <c:ser>
          <c:idx val="10"/>
          <c:order val="10"/>
          <c:spPr>
            <a:ln w="28575" cap="rnd">
              <a:noFill/>
              <a:round/>
            </a:ln>
            <a:effectLst/>
          </c:spPr>
          <c:marker>
            <c:symbol val="circle"/>
            <c:size val="5"/>
            <c:spPr>
              <a:solidFill>
                <a:schemeClr val="accent3">
                  <a:shade val="65000"/>
                </a:schemeClr>
              </a:solidFill>
              <a:ln w="9525">
                <a:solidFill>
                  <a:schemeClr val="accent3">
                    <a:shade val="6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data'!$C$16:$I$16</c:f>
              <c:numCache>
                <c:formatCode>0.0000</c:formatCode>
                <c:ptCount val="7"/>
                <c:pt idx="0">
                  <c:v>-5.4447835041486758E-3</c:v>
                </c:pt>
                <c:pt idx="1">
                  <c:v>8.0204262680116933E-4</c:v>
                </c:pt>
                <c:pt idx="2">
                  <c:v>5.6746298019758612E-3</c:v>
                </c:pt>
                <c:pt idx="3">
                  <c:v>-6.082406046914457E-5</c:v>
                </c:pt>
                <c:pt idx="4">
                  <c:v>9.6050687734372531E-4</c:v>
                </c:pt>
                <c:pt idx="5">
                  <c:v>3.8385368216720117E-4</c:v>
                </c:pt>
                <c:pt idx="6">
                  <c:v>2.3154254236701366E-3</c:v>
                </c:pt>
              </c:numCache>
            </c:numRef>
          </c:val>
          <c:smooth val="0"/>
          <c:extLst>
            <c:ext xmlns:c16="http://schemas.microsoft.com/office/drawing/2014/chart" uri="{C3380CC4-5D6E-409C-BE32-E72D297353CC}">
              <c16:uniqueId val="{0000000A-F6E7-491E-88FA-9CEE1F7B7E3E}"/>
            </c:ext>
          </c:extLst>
        </c:ser>
        <c:ser>
          <c:idx val="11"/>
          <c:order val="11"/>
          <c:spPr>
            <a:ln w="28575" cap="rnd">
              <a:noFill/>
              <a:round/>
            </a:ln>
            <a:effectLst/>
          </c:spPr>
          <c:marker>
            <c:symbol val="circle"/>
            <c:size val="5"/>
            <c:spPr>
              <a:solidFill>
                <a:schemeClr val="accent3">
                  <a:shade val="68000"/>
                </a:schemeClr>
              </a:solidFill>
              <a:ln w="9525">
                <a:solidFill>
                  <a:schemeClr val="accent3">
                    <a:shade val="68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data'!$C$17:$I$17</c:f>
              <c:numCache>
                <c:formatCode>0.0000</c:formatCode>
                <c:ptCount val="7"/>
                <c:pt idx="0">
                  <c:v>-6.2926976848969307E-3</c:v>
                </c:pt>
                <c:pt idx="1">
                  <c:v>3.4869274782467485E-3</c:v>
                </c:pt>
                <c:pt idx="2">
                  <c:v>6.615501987461414E-5</c:v>
                </c:pt>
                <c:pt idx="3">
                  <c:v>-4.1966945669069666E-4</c:v>
                </c:pt>
                <c:pt idx="4">
                  <c:v>5.6153145882253952E-4</c:v>
                </c:pt>
                <c:pt idx="5">
                  <c:v>8.883385812374911E-4</c:v>
                </c:pt>
                <c:pt idx="6">
                  <c:v>-1.7094146034062341E-3</c:v>
                </c:pt>
              </c:numCache>
            </c:numRef>
          </c:val>
          <c:smooth val="0"/>
          <c:extLst>
            <c:ext xmlns:c16="http://schemas.microsoft.com/office/drawing/2014/chart" uri="{C3380CC4-5D6E-409C-BE32-E72D297353CC}">
              <c16:uniqueId val="{0000000B-F6E7-491E-88FA-9CEE1F7B7E3E}"/>
            </c:ext>
          </c:extLst>
        </c:ser>
        <c:ser>
          <c:idx val="12"/>
          <c:order val="12"/>
          <c:spPr>
            <a:ln w="28575" cap="rnd">
              <a:noFill/>
              <a:round/>
            </a:ln>
            <a:effectLst/>
          </c:spPr>
          <c:marker>
            <c:symbol val="circle"/>
            <c:size val="5"/>
            <c:spPr>
              <a:solidFill>
                <a:schemeClr val="accent3">
                  <a:shade val="71000"/>
                </a:schemeClr>
              </a:solidFill>
              <a:ln w="9525">
                <a:solidFill>
                  <a:schemeClr val="accent3">
                    <a:shade val="71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data'!$C$18:$I$18</c:f>
              <c:numCache>
                <c:formatCode>0.0000</c:formatCode>
                <c:ptCount val="7"/>
                <c:pt idx="0">
                  <c:v>-7.352972204668351E-4</c:v>
                </c:pt>
                <c:pt idx="1">
                  <c:v>6.9167084776644572E-4</c:v>
                </c:pt>
                <c:pt idx="2">
                  <c:v>3.2471310186581448E-3</c:v>
                </c:pt>
                <c:pt idx="3">
                  <c:v>2.0982364538735254E-4</c:v>
                </c:pt>
                <c:pt idx="4">
                  <c:v>6.2235361604969786E-3</c:v>
                </c:pt>
                <c:pt idx="5">
                  <c:v>-4.3517467553932931E-4</c:v>
                </c:pt>
                <c:pt idx="6">
                  <c:v>9.2016897763027572E-3</c:v>
                </c:pt>
              </c:numCache>
            </c:numRef>
          </c:val>
          <c:smooth val="0"/>
          <c:extLst>
            <c:ext xmlns:c16="http://schemas.microsoft.com/office/drawing/2014/chart" uri="{C3380CC4-5D6E-409C-BE32-E72D297353CC}">
              <c16:uniqueId val="{0000000C-F6E7-491E-88FA-9CEE1F7B7E3E}"/>
            </c:ext>
          </c:extLst>
        </c:ser>
        <c:ser>
          <c:idx val="13"/>
          <c:order val="13"/>
          <c:spPr>
            <a:ln w="28575" cap="rnd">
              <a:noFill/>
              <a:round/>
            </a:ln>
            <a:effectLst/>
          </c:spPr>
          <c:marker>
            <c:symbol val="circle"/>
            <c:size val="5"/>
            <c:spPr>
              <a:solidFill>
                <a:schemeClr val="accent3">
                  <a:shade val="74000"/>
                </a:schemeClr>
              </a:solidFill>
              <a:ln w="9525">
                <a:solidFill>
                  <a:schemeClr val="accent3">
                    <a:shade val="74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data'!$C$19:$I$19</c:f>
              <c:numCache>
                <c:formatCode>0.0000</c:formatCode>
                <c:ptCount val="7"/>
                <c:pt idx="0">
                  <c:v>-3.6514905812028431E-3</c:v>
                </c:pt>
                <c:pt idx="1">
                  <c:v>6.2197260666452259E-3</c:v>
                </c:pt>
                <c:pt idx="2">
                  <c:v>-2.7062008645637459E-3</c:v>
                </c:pt>
                <c:pt idx="3">
                  <c:v>-1.7744425449328638E-4</c:v>
                </c:pt>
                <c:pt idx="4">
                  <c:v>-4.7311178278821586E-3</c:v>
                </c:pt>
                <c:pt idx="5">
                  <c:v>-4.3538189891623169E-4</c:v>
                </c:pt>
                <c:pt idx="6">
                  <c:v>-5.4819093604130398E-3</c:v>
                </c:pt>
              </c:numCache>
            </c:numRef>
          </c:val>
          <c:smooth val="0"/>
          <c:extLst>
            <c:ext xmlns:c16="http://schemas.microsoft.com/office/drawing/2014/chart" uri="{C3380CC4-5D6E-409C-BE32-E72D297353CC}">
              <c16:uniqueId val="{0000000D-F6E7-491E-88FA-9CEE1F7B7E3E}"/>
            </c:ext>
          </c:extLst>
        </c:ser>
        <c:ser>
          <c:idx val="14"/>
          <c:order val="14"/>
          <c:spPr>
            <a:ln w="28575" cap="rnd">
              <a:noFill/>
              <a:round/>
            </a:ln>
            <a:effectLst/>
          </c:spPr>
          <c:marker>
            <c:symbol val="circle"/>
            <c:size val="5"/>
            <c:spPr>
              <a:solidFill>
                <a:schemeClr val="accent3">
                  <a:shade val="77000"/>
                </a:schemeClr>
              </a:solidFill>
              <a:ln w="9525">
                <a:solidFill>
                  <a:schemeClr val="accent3">
                    <a:shade val="77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data'!$C$20:$I$20</c:f>
              <c:numCache>
                <c:formatCode>0.0000</c:formatCode>
                <c:ptCount val="7"/>
                <c:pt idx="0">
                  <c:v>-5.2141562297758348E-3</c:v>
                </c:pt>
                <c:pt idx="1">
                  <c:v>1.6301331502777128E-3</c:v>
                </c:pt>
                <c:pt idx="2">
                  <c:v>-1.1178962144444693E-3</c:v>
                </c:pt>
                <c:pt idx="3">
                  <c:v>1.2748899270254022E-4</c:v>
                </c:pt>
                <c:pt idx="4">
                  <c:v>-6.3921301530700525E-4</c:v>
                </c:pt>
                <c:pt idx="5">
                  <c:v>1.304803352588868E-3</c:v>
                </c:pt>
                <c:pt idx="6">
                  <c:v>-3.9088399639581883E-3</c:v>
                </c:pt>
              </c:numCache>
            </c:numRef>
          </c:val>
          <c:smooth val="0"/>
          <c:extLst>
            <c:ext xmlns:c16="http://schemas.microsoft.com/office/drawing/2014/chart" uri="{C3380CC4-5D6E-409C-BE32-E72D297353CC}">
              <c16:uniqueId val="{0000000E-F6E7-491E-88FA-9CEE1F7B7E3E}"/>
            </c:ext>
          </c:extLst>
        </c:ser>
        <c:ser>
          <c:idx val="15"/>
          <c:order val="15"/>
          <c:spPr>
            <a:ln w="28575" cap="rnd">
              <a:noFill/>
              <a:round/>
            </a:ln>
            <a:effectLst/>
          </c:spPr>
          <c:marker>
            <c:symbol val="circle"/>
            <c:size val="5"/>
            <c:spPr>
              <a:solidFill>
                <a:schemeClr val="accent3">
                  <a:shade val="80000"/>
                </a:schemeClr>
              </a:solidFill>
              <a:ln w="9525">
                <a:solidFill>
                  <a:schemeClr val="accent3">
                    <a:shade val="80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data'!$C$21:$I$21</c:f>
              <c:numCache>
                <c:formatCode>0.0000</c:formatCode>
                <c:ptCount val="7"/>
                <c:pt idx="0">
                  <c:v>-2.1666626144298817E-3</c:v>
                </c:pt>
                <c:pt idx="1">
                  <c:v>-3.6462160820027734E-4</c:v>
                </c:pt>
                <c:pt idx="2">
                  <c:v>-2.3985205795216125E-3</c:v>
                </c:pt>
                <c:pt idx="3">
                  <c:v>3.5022947419038886E-4</c:v>
                </c:pt>
                <c:pt idx="4">
                  <c:v>-3.1042008886466022E-3</c:v>
                </c:pt>
                <c:pt idx="5">
                  <c:v>-4.6195321764264108E-4</c:v>
                </c:pt>
                <c:pt idx="6">
                  <c:v>-8.1457294342506259E-3</c:v>
                </c:pt>
              </c:numCache>
            </c:numRef>
          </c:val>
          <c:smooth val="0"/>
          <c:extLst>
            <c:ext xmlns:c16="http://schemas.microsoft.com/office/drawing/2014/chart" uri="{C3380CC4-5D6E-409C-BE32-E72D297353CC}">
              <c16:uniqueId val="{0000000F-F6E7-491E-88FA-9CEE1F7B7E3E}"/>
            </c:ext>
          </c:extLst>
        </c:ser>
        <c:ser>
          <c:idx val="16"/>
          <c:order val="16"/>
          <c:spPr>
            <a:ln w="28575" cap="rnd">
              <a:noFill/>
              <a:round/>
            </a:ln>
            <a:effectLst/>
          </c:spPr>
          <c:marker>
            <c:symbol val="circle"/>
            <c:size val="5"/>
            <c:spPr>
              <a:solidFill>
                <a:schemeClr val="accent3">
                  <a:shade val="84000"/>
                </a:schemeClr>
              </a:solidFill>
              <a:ln w="9525">
                <a:solidFill>
                  <a:schemeClr val="accent3">
                    <a:shade val="84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data'!$C$22:$I$22</c:f>
              <c:numCache>
                <c:formatCode>0.0000</c:formatCode>
                <c:ptCount val="7"/>
                <c:pt idx="0">
                  <c:v>-4.7619593272353322E-3</c:v>
                </c:pt>
                <c:pt idx="1">
                  <c:v>3.1188042159698837E-3</c:v>
                </c:pt>
                <c:pt idx="2">
                  <c:v>-8.3532398426089394E-4</c:v>
                </c:pt>
                <c:pt idx="3">
                  <c:v>-3.1953015714325517E-4</c:v>
                </c:pt>
                <c:pt idx="4">
                  <c:v>-7.2508566946294373E-4</c:v>
                </c:pt>
                <c:pt idx="5">
                  <c:v>-3.3866529054915606E-4</c:v>
                </c:pt>
                <c:pt idx="6">
                  <c:v>-3.8617602126816974E-3</c:v>
                </c:pt>
              </c:numCache>
            </c:numRef>
          </c:val>
          <c:smooth val="0"/>
          <c:extLst>
            <c:ext xmlns:c16="http://schemas.microsoft.com/office/drawing/2014/chart" uri="{C3380CC4-5D6E-409C-BE32-E72D297353CC}">
              <c16:uniqueId val="{00000010-F6E7-491E-88FA-9CEE1F7B7E3E}"/>
            </c:ext>
          </c:extLst>
        </c:ser>
        <c:ser>
          <c:idx val="17"/>
          <c:order val="17"/>
          <c:spPr>
            <a:ln w="28575" cap="rnd">
              <a:noFill/>
              <a:round/>
            </a:ln>
            <a:effectLst/>
          </c:spPr>
          <c:marker>
            <c:symbol val="circle"/>
            <c:size val="5"/>
            <c:spPr>
              <a:solidFill>
                <a:schemeClr val="accent3">
                  <a:shade val="87000"/>
                </a:schemeClr>
              </a:solidFill>
              <a:ln w="9525">
                <a:solidFill>
                  <a:schemeClr val="accent3">
                    <a:shade val="87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data'!$C$23:$I$23</c:f>
              <c:numCache>
                <c:formatCode>0.0000</c:formatCode>
                <c:ptCount val="7"/>
                <c:pt idx="0">
                  <c:v>-5.2779555218041008E-3</c:v>
                </c:pt>
                <c:pt idx="1">
                  <c:v>5.1530744395522632E-4</c:v>
                </c:pt>
                <c:pt idx="2">
                  <c:v>3.7357416952126243E-3</c:v>
                </c:pt>
                <c:pt idx="3">
                  <c:v>2.2306791901849365E-4</c:v>
                </c:pt>
                <c:pt idx="4">
                  <c:v>1.9667080122600655E-3</c:v>
                </c:pt>
                <c:pt idx="5">
                  <c:v>2.3214884290403415E-3</c:v>
                </c:pt>
                <c:pt idx="6">
                  <c:v>3.4843579776826505E-3</c:v>
                </c:pt>
              </c:numCache>
            </c:numRef>
          </c:val>
          <c:smooth val="0"/>
          <c:extLst>
            <c:ext xmlns:c16="http://schemas.microsoft.com/office/drawing/2014/chart" uri="{C3380CC4-5D6E-409C-BE32-E72D297353CC}">
              <c16:uniqueId val="{00000011-F6E7-491E-88FA-9CEE1F7B7E3E}"/>
            </c:ext>
          </c:extLst>
        </c:ser>
        <c:ser>
          <c:idx val="18"/>
          <c:order val="18"/>
          <c:spPr>
            <a:ln w="28575" cap="rnd">
              <a:noFill/>
              <a:round/>
            </a:ln>
            <a:effectLst/>
          </c:spPr>
          <c:marker>
            <c:symbol val="circle"/>
            <c:size val="5"/>
            <c:spPr>
              <a:solidFill>
                <a:schemeClr val="accent3">
                  <a:shade val="90000"/>
                </a:schemeClr>
              </a:solidFill>
              <a:ln w="9525">
                <a:solidFill>
                  <a:schemeClr val="accent3">
                    <a:shade val="90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data'!$C$24:$I$24</c:f>
              <c:numCache>
                <c:formatCode>0.0000</c:formatCode>
                <c:ptCount val="7"/>
                <c:pt idx="0">
                  <c:v>9.0404880359995499E-3</c:v>
                </c:pt>
                <c:pt idx="1">
                  <c:v>3.4265621968576632E-4</c:v>
                </c:pt>
                <c:pt idx="2">
                  <c:v>-5.136818140766275E-3</c:v>
                </c:pt>
                <c:pt idx="3">
                  <c:v>-2.5291476204891694E-5</c:v>
                </c:pt>
                <c:pt idx="4">
                  <c:v>3.0348579926209318E-4</c:v>
                </c:pt>
                <c:pt idx="5">
                  <c:v>-2.3437965988670761E-3</c:v>
                </c:pt>
                <c:pt idx="6">
                  <c:v>2.1807238391091666E-3</c:v>
                </c:pt>
              </c:numCache>
            </c:numRef>
          </c:val>
          <c:smooth val="0"/>
          <c:extLst>
            <c:ext xmlns:c16="http://schemas.microsoft.com/office/drawing/2014/chart" uri="{C3380CC4-5D6E-409C-BE32-E72D297353CC}">
              <c16:uniqueId val="{00000012-F6E7-491E-88FA-9CEE1F7B7E3E}"/>
            </c:ext>
          </c:extLst>
        </c:ser>
        <c:ser>
          <c:idx val="19"/>
          <c:order val="19"/>
          <c:spPr>
            <a:ln w="28575" cap="rnd">
              <a:noFill/>
              <a:round/>
            </a:ln>
            <a:effectLst/>
          </c:spPr>
          <c:marker>
            <c:symbol val="circle"/>
            <c:size val="5"/>
            <c:spPr>
              <a:solidFill>
                <a:schemeClr val="accent3">
                  <a:shade val="93000"/>
                </a:schemeClr>
              </a:solidFill>
              <a:ln w="9525">
                <a:solidFill>
                  <a:schemeClr val="accent3">
                    <a:shade val="93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data'!$C$25:$I$25</c:f>
              <c:numCache>
                <c:formatCode>0.0000</c:formatCode>
                <c:ptCount val="7"/>
                <c:pt idx="0">
                  <c:v>7.1904988060049746E-3</c:v>
                </c:pt>
                <c:pt idx="1">
                  <c:v>3.1875886973586898E-3</c:v>
                </c:pt>
                <c:pt idx="2">
                  <c:v>-2.0621171003538663E-3</c:v>
                </c:pt>
                <c:pt idx="3">
                  <c:v>-2.6828260649858215E-4</c:v>
                </c:pt>
                <c:pt idx="4">
                  <c:v>-2.4907370231939119E-3</c:v>
                </c:pt>
                <c:pt idx="5">
                  <c:v>-2.2295709529001062E-3</c:v>
                </c:pt>
                <c:pt idx="6">
                  <c:v>3.3273798204171978E-3</c:v>
                </c:pt>
              </c:numCache>
            </c:numRef>
          </c:val>
          <c:smooth val="0"/>
          <c:extLst>
            <c:ext xmlns:c16="http://schemas.microsoft.com/office/drawing/2014/chart" uri="{C3380CC4-5D6E-409C-BE32-E72D297353CC}">
              <c16:uniqueId val="{00000013-F6E7-491E-88FA-9CEE1F7B7E3E}"/>
            </c:ext>
          </c:extLst>
        </c:ser>
        <c:ser>
          <c:idx val="20"/>
          <c:order val="20"/>
          <c:spPr>
            <a:ln w="28575" cap="rnd">
              <a:noFill/>
              <a:round/>
            </a:ln>
            <a:effectLst/>
          </c:spPr>
          <c:marker>
            <c:symbol val="circle"/>
            <c:size val="5"/>
            <c:spPr>
              <a:solidFill>
                <a:schemeClr val="accent3">
                  <a:shade val="96000"/>
                </a:schemeClr>
              </a:solidFill>
              <a:ln w="9525">
                <a:solidFill>
                  <a:schemeClr val="accent3">
                    <a:shade val="96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data'!$C$26:$I$26</c:f>
              <c:numCache>
                <c:formatCode>0.0000</c:formatCode>
                <c:ptCount val="7"/>
                <c:pt idx="0">
                  <c:v>-5.5035379729657663E-3</c:v>
                </c:pt>
                <c:pt idx="1">
                  <c:v>1.2557247886122447E-3</c:v>
                </c:pt>
                <c:pt idx="2">
                  <c:v>-3.0482345864930593E-3</c:v>
                </c:pt>
                <c:pt idx="3">
                  <c:v>-1.04793838185957E-3</c:v>
                </c:pt>
                <c:pt idx="4">
                  <c:v>-9.1372002805778507E-4</c:v>
                </c:pt>
                <c:pt idx="5">
                  <c:v>6.9823431350348741E-3</c:v>
                </c:pt>
                <c:pt idx="6">
                  <c:v>-2.2753630457290619E-3</c:v>
                </c:pt>
              </c:numCache>
            </c:numRef>
          </c:val>
          <c:smooth val="0"/>
          <c:extLst>
            <c:ext xmlns:c16="http://schemas.microsoft.com/office/drawing/2014/chart" uri="{C3380CC4-5D6E-409C-BE32-E72D297353CC}">
              <c16:uniqueId val="{00000014-F6E7-491E-88FA-9CEE1F7B7E3E}"/>
            </c:ext>
          </c:extLst>
        </c:ser>
        <c:ser>
          <c:idx val="21"/>
          <c:order val="21"/>
          <c:spPr>
            <a:ln w="28575" cap="rnd">
              <a:noFill/>
              <a:round/>
            </a:ln>
            <a:effectLst/>
          </c:spPr>
          <c:marker>
            <c:symbol val="circle"/>
            <c:size val="5"/>
            <c:spPr>
              <a:solidFill>
                <a:schemeClr val="accent3"/>
              </a:solidFill>
              <a:ln w="9525">
                <a:solidFill>
                  <a:schemeClr val="accent3"/>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data'!$C$27:$I$27</c:f>
              <c:numCache>
                <c:formatCode>0.0000</c:formatCode>
                <c:ptCount val="7"/>
                <c:pt idx="0">
                  <c:v>-9.8133375027478209E-3</c:v>
                </c:pt>
                <c:pt idx="1">
                  <c:v>-3.9881916597916955E-4</c:v>
                </c:pt>
                <c:pt idx="2">
                  <c:v>5.3298613401242534E-3</c:v>
                </c:pt>
                <c:pt idx="3">
                  <c:v>-6.8275485184776663E-4</c:v>
                </c:pt>
                <c:pt idx="4">
                  <c:v>4.6032980994814565E-5</c:v>
                </c:pt>
                <c:pt idx="5">
                  <c:v>5.0353166004535321E-3</c:v>
                </c:pt>
                <c:pt idx="6">
                  <c:v>-4.8370059900215701E-4</c:v>
                </c:pt>
              </c:numCache>
            </c:numRef>
          </c:val>
          <c:smooth val="0"/>
          <c:extLst>
            <c:ext xmlns:c16="http://schemas.microsoft.com/office/drawing/2014/chart" uri="{C3380CC4-5D6E-409C-BE32-E72D297353CC}">
              <c16:uniqueId val="{00000015-F6E7-491E-88FA-9CEE1F7B7E3E}"/>
            </c:ext>
          </c:extLst>
        </c:ser>
        <c:ser>
          <c:idx val="22"/>
          <c:order val="22"/>
          <c:spPr>
            <a:ln w="28575" cap="rnd">
              <a:noFill/>
              <a:round/>
            </a:ln>
            <a:effectLst/>
          </c:spPr>
          <c:marker>
            <c:symbol val="circle"/>
            <c:size val="5"/>
            <c:spPr>
              <a:solidFill>
                <a:schemeClr val="accent3">
                  <a:tint val="97000"/>
                </a:schemeClr>
              </a:solidFill>
              <a:ln w="9525">
                <a:solidFill>
                  <a:schemeClr val="accent3">
                    <a:tint val="97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data'!$C$28:$I$28</c:f>
              <c:numCache>
                <c:formatCode>0.0000</c:formatCode>
                <c:ptCount val="7"/>
                <c:pt idx="0">
                  <c:v>-1.1421262083251893E-2</c:v>
                </c:pt>
                <c:pt idx="1">
                  <c:v>5.6847745206918265E-3</c:v>
                </c:pt>
                <c:pt idx="2">
                  <c:v>-4.2615773377507882E-3</c:v>
                </c:pt>
                <c:pt idx="3">
                  <c:v>-6.9340123899830353E-4</c:v>
                </c:pt>
                <c:pt idx="4">
                  <c:v>-2.7632122743987964E-3</c:v>
                </c:pt>
                <c:pt idx="5">
                  <c:v>-4.1940153035535666E-4</c:v>
                </c:pt>
                <c:pt idx="6">
                  <c:v>-1.3874079944063311E-2</c:v>
                </c:pt>
              </c:numCache>
            </c:numRef>
          </c:val>
          <c:smooth val="0"/>
          <c:extLst>
            <c:ext xmlns:c16="http://schemas.microsoft.com/office/drawing/2014/chart" uri="{C3380CC4-5D6E-409C-BE32-E72D297353CC}">
              <c16:uniqueId val="{00000016-F6E7-491E-88FA-9CEE1F7B7E3E}"/>
            </c:ext>
          </c:extLst>
        </c:ser>
        <c:ser>
          <c:idx val="23"/>
          <c:order val="23"/>
          <c:spPr>
            <a:ln w="28575" cap="rnd">
              <a:noFill/>
              <a:round/>
            </a:ln>
            <a:effectLst/>
          </c:spPr>
          <c:marker>
            <c:symbol val="circle"/>
            <c:size val="5"/>
            <c:spPr>
              <a:solidFill>
                <a:schemeClr val="accent3">
                  <a:tint val="94000"/>
                </a:schemeClr>
              </a:solidFill>
              <a:ln w="9525">
                <a:solidFill>
                  <a:schemeClr val="accent3">
                    <a:tint val="94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data'!$C$29:$I$29</c:f>
              <c:numCache>
                <c:formatCode>0.0000</c:formatCode>
                <c:ptCount val="7"/>
                <c:pt idx="0">
                  <c:v>-4.632285377530021E-3</c:v>
                </c:pt>
                <c:pt idx="1">
                  <c:v>3.4301528383597901E-3</c:v>
                </c:pt>
                <c:pt idx="2">
                  <c:v>3.1499875350935458E-3</c:v>
                </c:pt>
                <c:pt idx="3">
                  <c:v>-8.90376183298347E-4</c:v>
                </c:pt>
                <c:pt idx="4">
                  <c:v>-1.3185616110498177E-3</c:v>
                </c:pt>
                <c:pt idx="5">
                  <c:v>-1.3945388277725179E-4</c:v>
                </c:pt>
                <c:pt idx="6">
                  <c:v>-4.0053668120210162E-4</c:v>
                </c:pt>
              </c:numCache>
            </c:numRef>
          </c:val>
          <c:smooth val="0"/>
          <c:extLst>
            <c:ext xmlns:c16="http://schemas.microsoft.com/office/drawing/2014/chart" uri="{C3380CC4-5D6E-409C-BE32-E72D297353CC}">
              <c16:uniqueId val="{00000017-F6E7-491E-88FA-9CEE1F7B7E3E}"/>
            </c:ext>
          </c:extLst>
        </c:ser>
        <c:ser>
          <c:idx val="24"/>
          <c:order val="24"/>
          <c:spPr>
            <a:ln w="28575" cap="rnd">
              <a:noFill/>
              <a:round/>
            </a:ln>
            <a:effectLst/>
          </c:spPr>
          <c:marker>
            <c:symbol val="circle"/>
            <c:size val="5"/>
            <c:spPr>
              <a:solidFill>
                <a:schemeClr val="accent3">
                  <a:tint val="91000"/>
                </a:schemeClr>
              </a:solidFill>
              <a:ln w="9525">
                <a:solidFill>
                  <a:schemeClr val="accent3">
                    <a:tint val="91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data'!$C$30:$I$30</c:f>
              <c:numCache>
                <c:formatCode>0.0000</c:formatCode>
                <c:ptCount val="7"/>
                <c:pt idx="0">
                  <c:v>1.6822923731907302E-2</c:v>
                </c:pt>
                <c:pt idx="1">
                  <c:v>-7.053441417949724E-3</c:v>
                </c:pt>
                <c:pt idx="2">
                  <c:v>1.6229874122912769E-3</c:v>
                </c:pt>
                <c:pt idx="3">
                  <c:v>-1.0411988056104882E-3</c:v>
                </c:pt>
                <c:pt idx="4">
                  <c:v>1.8090951093019392E-3</c:v>
                </c:pt>
                <c:pt idx="5">
                  <c:v>-8.137639866967028E-3</c:v>
                </c:pt>
                <c:pt idx="6">
                  <c:v>4.022726162973278E-3</c:v>
                </c:pt>
              </c:numCache>
            </c:numRef>
          </c:val>
          <c:smooth val="0"/>
          <c:extLst>
            <c:ext xmlns:c16="http://schemas.microsoft.com/office/drawing/2014/chart" uri="{C3380CC4-5D6E-409C-BE32-E72D297353CC}">
              <c16:uniqueId val="{00000018-F6E7-491E-88FA-9CEE1F7B7E3E}"/>
            </c:ext>
          </c:extLst>
        </c:ser>
        <c:ser>
          <c:idx val="25"/>
          <c:order val="25"/>
          <c:spPr>
            <a:ln w="28575" cap="rnd">
              <a:noFill/>
              <a:round/>
            </a:ln>
            <a:effectLst/>
          </c:spPr>
          <c:marker>
            <c:symbol val="circle"/>
            <c:size val="5"/>
            <c:spPr>
              <a:solidFill>
                <a:schemeClr val="accent3">
                  <a:tint val="88000"/>
                </a:schemeClr>
              </a:solidFill>
              <a:ln w="9525">
                <a:solidFill>
                  <a:schemeClr val="accent3">
                    <a:tint val="88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data'!$C$31:$I$31</c:f>
              <c:numCache>
                <c:formatCode>0.0000</c:formatCode>
                <c:ptCount val="7"/>
                <c:pt idx="0">
                  <c:v>1.8889015157706801E-2</c:v>
                </c:pt>
                <c:pt idx="1">
                  <c:v>-8.5644331928786954E-3</c:v>
                </c:pt>
                <c:pt idx="2">
                  <c:v>1.0930306648671451E-2</c:v>
                </c:pt>
                <c:pt idx="3">
                  <c:v>-4.6577279867898724E-4</c:v>
                </c:pt>
                <c:pt idx="4">
                  <c:v>6.4801305276778187E-3</c:v>
                </c:pt>
                <c:pt idx="5">
                  <c:v>-3.9472716789608064E-3</c:v>
                </c:pt>
                <c:pt idx="6">
                  <c:v>2.3321974663537581E-2</c:v>
                </c:pt>
              </c:numCache>
            </c:numRef>
          </c:val>
          <c:smooth val="0"/>
          <c:extLst>
            <c:ext xmlns:c16="http://schemas.microsoft.com/office/drawing/2014/chart" uri="{C3380CC4-5D6E-409C-BE32-E72D297353CC}">
              <c16:uniqueId val="{00000019-F6E7-491E-88FA-9CEE1F7B7E3E}"/>
            </c:ext>
          </c:extLst>
        </c:ser>
        <c:ser>
          <c:idx val="26"/>
          <c:order val="26"/>
          <c:spPr>
            <a:ln w="28575" cap="rnd">
              <a:noFill/>
              <a:round/>
            </a:ln>
            <a:effectLst/>
          </c:spPr>
          <c:marker>
            <c:symbol val="circle"/>
            <c:size val="5"/>
            <c:spPr>
              <a:solidFill>
                <a:schemeClr val="accent3">
                  <a:tint val="85000"/>
                </a:schemeClr>
              </a:solidFill>
              <a:ln w="9525">
                <a:solidFill>
                  <a:schemeClr val="accent3">
                    <a:tint val="8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data'!$C$32:$I$32</c:f>
              <c:numCache>
                <c:formatCode>0.0000</c:formatCode>
                <c:ptCount val="7"/>
                <c:pt idx="0">
                  <c:v>6.1850574205769782E-2</c:v>
                </c:pt>
                <c:pt idx="1">
                  <c:v>-1.0020927657308221E-2</c:v>
                </c:pt>
                <c:pt idx="2">
                  <c:v>-6.3453473758912082E-3</c:v>
                </c:pt>
                <c:pt idx="3">
                  <c:v>-9.3292809553791045E-4</c:v>
                </c:pt>
                <c:pt idx="4">
                  <c:v>8.0160438118808131E-3</c:v>
                </c:pt>
                <c:pt idx="5">
                  <c:v>-2.7438466429835273E-2</c:v>
                </c:pt>
                <c:pt idx="6">
                  <c:v>2.5128948459077982E-2</c:v>
                </c:pt>
              </c:numCache>
            </c:numRef>
          </c:val>
          <c:smooth val="0"/>
          <c:extLst>
            <c:ext xmlns:c16="http://schemas.microsoft.com/office/drawing/2014/chart" uri="{C3380CC4-5D6E-409C-BE32-E72D297353CC}">
              <c16:uniqueId val="{0000001A-F6E7-491E-88FA-9CEE1F7B7E3E}"/>
            </c:ext>
          </c:extLst>
        </c:ser>
        <c:ser>
          <c:idx val="27"/>
          <c:order val="27"/>
          <c:spPr>
            <a:ln w="28575" cap="rnd">
              <a:noFill/>
              <a:round/>
            </a:ln>
            <a:effectLst/>
          </c:spPr>
          <c:marker>
            <c:symbol val="circle"/>
            <c:size val="5"/>
            <c:spPr>
              <a:solidFill>
                <a:schemeClr val="accent3">
                  <a:tint val="81000"/>
                </a:schemeClr>
              </a:solidFill>
              <a:ln w="9525">
                <a:solidFill>
                  <a:schemeClr val="accent3">
                    <a:tint val="81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data'!$C$33:$I$33</c:f>
              <c:numCache>
                <c:formatCode>0.0000</c:formatCode>
                <c:ptCount val="7"/>
                <c:pt idx="0">
                  <c:v>-6.1400973620799881E-3</c:v>
                </c:pt>
                <c:pt idx="1">
                  <c:v>-7.0198303508539617E-3</c:v>
                </c:pt>
                <c:pt idx="2">
                  <c:v>-5.4044410549014543E-3</c:v>
                </c:pt>
                <c:pt idx="3">
                  <c:v>-6.7970979127363051E-4</c:v>
                </c:pt>
                <c:pt idx="4">
                  <c:v>-4.9353042459454599E-4</c:v>
                </c:pt>
                <c:pt idx="5">
                  <c:v>3.6306451934784434E-3</c:v>
                </c:pt>
                <c:pt idx="6">
                  <c:v>-1.6106963790225137E-2</c:v>
                </c:pt>
              </c:numCache>
            </c:numRef>
          </c:val>
          <c:smooth val="0"/>
          <c:extLst>
            <c:ext xmlns:c16="http://schemas.microsoft.com/office/drawing/2014/chart" uri="{C3380CC4-5D6E-409C-BE32-E72D297353CC}">
              <c16:uniqueId val="{0000001B-F6E7-491E-88FA-9CEE1F7B7E3E}"/>
            </c:ext>
          </c:extLst>
        </c:ser>
        <c:ser>
          <c:idx val="28"/>
          <c:order val="28"/>
          <c:spPr>
            <a:ln w="28575" cap="rnd">
              <a:noFill/>
              <a:round/>
            </a:ln>
            <a:effectLst/>
          </c:spPr>
          <c:marker>
            <c:symbol val="circle"/>
            <c:size val="5"/>
            <c:spPr>
              <a:solidFill>
                <a:schemeClr val="accent3">
                  <a:tint val="78000"/>
                </a:schemeClr>
              </a:solidFill>
              <a:ln w="9525">
                <a:solidFill>
                  <a:schemeClr val="accent3">
                    <a:tint val="78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data'!$C$34:$I$34</c:f>
              <c:numCache>
                <c:formatCode>0.0000</c:formatCode>
                <c:ptCount val="7"/>
                <c:pt idx="0">
                  <c:v>-7.6159256840124812E-5</c:v>
                </c:pt>
                <c:pt idx="1">
                  <c:v>-4.8581866555097442E-3</c:v>
                </c:pt>
                <c:pt idx="2">
                  <c:v>-3.3032408167610328E-3</c:v>
                </c:pt>
                <c:pt idx="3">
                  <c:v>-6.9155523352115722E-4</c:v>
                </c:pt>
                <c:pt idx="4">
                  <c:v>2.9119251289633219E-3</c:v>
                </c:pt>
                <c:pt idx="5">
                  <c:v>4.4187996816491548E-4</c:v>
                </c:pt>
                <c:pt idx="6">
                  <c:v>-5.5753368655038216E-3</c:v>
                </c:pt>
              </c:numCache>
            </c:numRef>
          </c:val>
          <c:smooth val="0"/>
          <c:extLst>
            <c:ext xmlns:c16="http://schemas.microsoft.com/office/drawing/2014/chart" uri="{C3380CC4-5D6E-409C-BE32-E72D297353CC}">
              <c16:uniqueId val="{0000001C-F6E7-491E-88FA-9CEE1F7B7E3E}"/>
            </c:ext>
          </c:extLst>
        </c:ser>
        <c:ser>
          <c:idx val="29"/>
          <c:order val="29"/>
          <c:spPr>
            <a:ln w="28575" cap="rnd">
              <a:noFill/>
              <a:round/>
            </a:ln>
            <a:effectLst/>
          </c:spPr>
          <c:marker>
            <c:symbol val="circle"/>
            <c:size val="5"/>
            <c:spPr>
              <a:solidFill>
                <a:schemeClr val="accent3">
                  <a:tint val="75000"/>
                </a:schemeClr>
              </a:solidFill>
              <a:ln w="9525">
                <a:solidFill>
                  <a:schemeClr val="accent3">
                    <a:tint val="7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data'!$C$35:$I$35</c:f>
              <c:numCache>
                <c:formatCode>0.0000</c:formatCode>
                <c:ptCount val="7"/>
                <c:pt idx="0">
                  <c:v>6.8909850597389521E-3</c:v>
                </c:pt>
                <c:pt idx="1">
                  <c:v>5.762711864158554E-3</c:v>
                </c:pt>
                <c:pt idx="2">
                  <c:v>-6.3010200356079515E-3</c:v>
                </c:pt>
                <c:pt idx="3">
                  <c:v>-1.078631775934813E-3</c:v>
                </c:pt>
                <c:pt idx="4">
                  <c:v>2.3987431328529318E-3</c:v>
                </c:pt>
                <c:pt idx="5">
                  <c:v>-2.9216276291061938E-3</c:v>
                </c:pt>
                <c:pt idx="6">
                  <c:v>4.7511606161014797E-3</c:v>
                </c:pt>
              </c:numCache>
            </c:numRef>
          </c:val>
          <c:smooth val="0"/>
          <c:extLst>
            <c:ext xmlns:c16="http://schemas.microsoft.com/office/drawing/2014/chart" uri="{C3380CC4-5D6E-409C-BE32-E72D297353CC}">
              <c16:uniqueId val="{0000001D-F6E7-491E-88FA-9CEE1F7B7E3E}"/>
            </c:ext>
          </c:extLst>
        </c:ser>
        <c:ser>
          <c:idx val="30"/>
          <c:order val="30"/>
          <c:spPr>
            <a:ln w="28575" cap="rnd">
              <a:noFill/>
              <a:round/>
            </a:ln>
            <a:effectLst/>
          </c:spPr>
          <c:marker>
            <c:symbol val="circle"/>
            <c:size val="5"/>
            <c:spPr>
              <a:solidFill>
                <a:schemeClr val="accent3">
                  <a:tint val="72000"/>
                </a:schemeClr>
              </a:solidFill>
              <a:ln w="9525">
                <a:solidFill>
                  <a:schemeClr val="accent3">
                    <a:tint val="72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data'!$C$36:$I$36</c:f>
              <c:numCache>
                <c:formatCode>0.0000</c:formatCode>
                <c:ptCount val="7"/>
                <c:pt idx="0">
                  <c:v>4.1023699814211056E-3</c:v>
                </c:pt>
                <c:pt idx="1">
                  <c:v>-1.7716949527968318E-4</c:v>
                </c:pt>
                <c:pt idx="2">
                  <c:v>-5.6113518842983989E-3</c:v>
                </c:pt>
                <c:pt idx="3">
                  <c:v>-3.909437654483483E-4</c:v>
                </c:pt>
                <c:pt idx="4">
                  <c:v>7.3925991315526574E-4</c:v>
                </c:pt>
                <c:pt idx="5">
                  <c:v>-8.5125861761969901E-4</c:v>
                </c:pt>
                <c:pt idx="6">
                  <c:v>-2.189093868069758E-3</c:v>
                </c:pt>
              </c:numCache>
            </c:numRef>
          </c:val>
          <c:smooth val="0"/>
          <c:extLst>
            <c:ext xmlns:c16="http://schemas.microsoft.com/office/drawing/2014/chart" uri="{C3380CC4-5D6E-409C-BE32-E72D297353CC}">
              <c16:uniqueId val="{0000001E-F6E7-491E-88FA-9CEE1F7B7E3E}"/>
            </c:ext>
          </c:extLst>
        </c:ser>
        <c:ser>
          <c:idx val="31"/>
          <c:order val="31"/>
          <c:spPr>
            <a:ln w="28575" cap="rnd">
              <a:noFill/>
              <a:round/>
            </a:ln>
            <a:effectLst/>
          </c:spPr>
          <c:marker>
            <c:symbol val="circle"/>
            <c:size val="5"/>
            <c:spPr>
              <a:solidFill>
                <a:schemeClr val="accent3">
                  <a:tint val="69000"/>
                </a:schemeClr>
              </a:solidFill>
              <a:ln w="9525">
                <a:solidFill>
                  <a:schemeClr val="accent3">
                    <a:tint val="69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data'!$C$37:$I$37</c:f>
              <c:numCache>
                <c:formatCode>0.0000</c:formatCode>
                <c:ptCount val="7"/>
                <c:pt idx="0">
                  <c:v>5.5304731850203126E-4</c:v>
                </c:pt>
                <c:pt idx="1">
                  <c:v>7.053430368930691E-4</c:v>
                </c:pt>
                <c:pt idx="2">
                  <c:v>-1.8328052081366675E-2</c:v>
                </c:pt>
                <c:pt idx="3">
                  <c:v>-9.6748163752691241E-4</c:v>
                </c:pt>
                <c:pt idx="4">
                  <c:v>-5.6310914367574405E-3</c:v>
                </c:pt>
                <c:pt idx="5">
                  <c:v>-4.1806578923209159E-4</c:v>
                </c:pt>
                <c:pt idx="6">
                  <c:v>-2.4086300589488019E-2</c:v>
                </c:pt>
              </c:numCache>
            </c:numRef>
          </c:val>
          <c:smooth val="0"/>
          <c:extLst>
            <c:ext xmlns:c16="http://schemas.microsoft.com/office/drawing/2014/chart" uri="{C3380CC4-5D6E-409C-BE32-E72D297353CC}">
              <c16:uniqueId val="{0000001F-F6E7-491E-88FA-9CEE1F7B7E3E}"/>
            </c:ext>
          </c:extLst>
        </c:ser>
        <c:ser>
          <c:idx val="32"/>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data'!$C$38:$I$38</c:f>
              <c:numCache>
                <c:formatCode>0.0000</c:formatCode>
                <c:ptCount val="7"/>
                <c:pt idx="0">
                  <c:v>-8.2662746342534454E-3</c:v>
                </c:pt>
                <c:pt idx="1">
                  <c:v>9.1247471804223323E-4</c:v>
                </c:pt>
                <c:pt idx="2">
                  <c:v>5.2243116958239355E-4</c:v>
                </c:pt>
                <c:pt idx="3">
                  <c:v>-4.4713627453507598E-4</c:v>
                </c:pt>
                <c:pt idx="4">
                  <c:v>2.6894138985289473E-4</c:v>
                </c:pt>
                <c:pt idx="5">
                  <c:v>3.7794334458647327E-3</c:v>
                </c:pt>
                <c:pt idx="6">
                  <c:v>-3.2301301854462672E-3</c:v>
                </c:pt>
              </c:numCache>
            </c:numRef>
          </c:val>
          <c:smooth val="0"/>
          <c:extLst>
            <c:ext xmlns:c16="http://schemas.microsoft.com/office/drawing/2014/chart" uri="{C3380CC4-5D6E-409C-BE32-E72D297353CC}">
              <c16:uniqueId val="{00000020-F6E7-491E-88FA-9CEE1F7B7E3E}"/>
            </c:ext>
          </c:extLst>
        </c:ser>
        <c:ser>
          <c:idx val="33"/>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data'!$C$39:$I$39</c:f>
              <c:numCache>
                <c:formatCode>0.0000</c:formatCode>
                <c:ptCount val="7"/>
                <c:pt idx="0">
                  <c:v>4.688346289198897E-4</c:v>
                </c:pt>
                <c:pt idx="1">
                  <c:v>1.715613439700947E-3</c:v>
                </c:pt>
                <c:pt idx="2">
                  <c:v>-7.8415040228145827E-3</c:v>
                </c:pt>
                <c:pt idx="3">
                  <c:v>-1.000977346819365E-3</c:v>
                </c:pt>
                <c:pt idx="4">
                  <c:v>-2.3365672460218256E-4</c:v>
                </c:pt>
                <c:pt idx="5">
                  <c:v>1.0930743539458998E-3</c:v>
                </c:pt>
                <c:pt idx="6">
                  <c:v>-5.7986156716693937E-3</c:v>
                </c:pt>
              </c:numCache>
            </c:numRef>
          </c:val>
          <c:smooth val="0"/>
          <c:extLst>
            <c:ext xmlns:c16="http://schemas.microsoft.com/office/drawing/2014/chart" uri="{C3380CC4-5D6E-409C-BE32-E72D297353CC}">
              <c16:uniqueId val="{00000021-F6E7-491E-88FA-9CEE1F7B7E3E}"/>
            </c:ext>
          </c:extLst>
        </c:ser>
        <c:ser>
          <c:idx val="34"/>
          <c:order val="34"/>
          <c:spPr>
            <a:ln w="28575" cap="rnd">
              <a:noFill/>
              <a:round/>
            </a:ln>
            <a:effectLst/>
          </c:spPr>
          <c:marker>
            <c:symbol val="circle"/>
            <c:size val="5"/>
            <c:spPr>
              <a:solidFill>
                <a:schemeClr val="accent3">
                  <a:tint val="59000"/>
                </a:schemeClr>
              </a:solidFill>
              <a:ln w="9525">
                <a:solidFill>
                  <a:schemeClr val="accent3">
                    <a:tint val="59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data'!$C$40:$I$40</c:f>
              <c:numCache>
                <c:formatCode>0.0000</c:formatCode>
                <c:ptCount val="7"/>
                <c:pt idx="0">
                  <c:v>-6.949521870188935E-3</c:v>
                </c:pt>
                <c:pt idx="1">
                  <c:v>-1.040424673095508E-4</c:v>
                </c:pt>
                <c:pt idx="2">
                  <c:v>1.8095146530612283E-3</c:v>
                </c:pt>
                <c:pt idx="3">
                  <c:v>-1.0815592688508957E-3</c:v>
                </c:pt>
                <c:pt idx="4">
                  <c:v>-5.3840426993128077E-3</c:v>
                </c:pt>
                <c:pt idx="5">
                  <c:v>-1.0294095987131158E-3</c:v>
                </c:pt>
                <c:pt idx="6">
                  <c:v>-1.2739061251314077E-2</c:v>
                </c:pt>
              </c:numCache>
            </c:numRef>
          </c:val>
          <c:smooth val="0"/>
          <c:extLst>
            <c:ext xmlns:c16="http://schemas.microsoft.com/office/drawing/2014/chart" uri="{C3380CC4-5D6E-409C-BE32-E72D297353CC}">
              <c16:uniqueId val="{00000022-F6E7-491E-88FA-9CEE1F7B7E3E}"/>
            </c:ext>
          </c:extLst>
        </c:ser>
        <c:ser>
          <c:idx val="35"/>
          <c:order val="35"/>
          <c:spPr>
            <a:ln w="28575" cap="rnd">
              <a:noFill/>
              <a:round/>
            </a:ln>
            <a:effectLst/>
          </c:spPr>
          <c:marker>
            <c:symbol val="circle"/>
            <c:size val="5"/>
            <c:spPr>
              <a:solidFill>
                <a:schemeClr val="accent3">
                  <a:tint val="56000"/>
                </a:schemeClr>
              </a:solidFill>
              <a:ln w="9525">
                <a:solidFill>
                  <a:schemeClr val="accent3">
                    <a:tint val="56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data'!$C$41:$I$41</c:f>
              <c:numCache>
                <c:formatCode>0.0000</c:formatCode>
                <c:ptCount val="7"/>
                <c:pt idx="0">
                  <c:v>-2.5462302006356019E-3</c:v>
                </c:pt>
                <c:pt idx="1">
                  <c:v>3.4951186241949372E-3</c:v>
                </c:pt>
                <c:pt idx="2">
                  <c:v>-3.6391037698837447E-3</c:v>
                </c:pt>
                <c:pt idx="3">
                  <c:v>-7.7490475875863218E-4</c:v>
                </c:pt>
                <c:pt idx="4">
                  <c:v>-1.490391068899255E-3</c:v>
                </c:pt>
                <c:pt idx="5">
                  <c:v>7.7435274742954086E-4</c:v>
                </c:pt>
                <c:pt idx="6">
                  <c:v>-4.1811584265527557E-3</c:v>
                </c:pt>
              </c:numCache>
            </c:numRef>
          </c:val>
          <c:smooth val="0"/>
          <c:extLst>
            <c:ext xmlns:c16="http://schemas.microsoft.com/office/drawing/2014/chart" uri="{C3380CC4-5D6E-409C-BE32-E72D297353CC}">
              <c16:uniqueId val="{00000023-F6E7-491E-88FA-9CEE1F7B7E3E}"/>
            </c:ext>
          </c:extLst>
        </c:ser>
        <c:ser>
          <c:idx val="36"/>
          <c:order val="36"/>
          <c:spPr>
            <a:ln w="28575" cap="rnd">
              <a:noFill/>
              <a:round/>
            </a:ln>
            <a:effectLst/>
          </c:spPr>
          <c:marker>
            <c:symbol val="circle"/>
            <c:size val="5"/>
            <c:spPr>
              <a:solidFill>
                <a:schemeClr val="accent3">
                  <a:tint val="53000"/>
                </a:schemeClr>
              </a:solidFill>
              <a:ln w="9525">
                <a:solidFill>
                  <a:schemeClr val="accent3">
                    <a:tint val="53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data'!$C$42:$I$42</c:f>
              <c:numCache>
                <c:formatCode>0.0000</c:formatCode>
                <c:ptCount val="7"/>
                <c:pt idx="0">
                  <c:v>-7.8028027745835615E-4</c:v>
                </c:pt>
                <c:pt idx="1">
                  <c:v>-1.4323920966872183E-3</c:v>
                </c:pt>
                <c:pt idx="2">
                  <c:v>-3.7200378001240875E-3</c:v>
                </c:pt>
                <c:pt idx="3">
                  <c:v>-2.4667171181746994E-4</c:v>
                </c:pt>
                <c:pt idx="4">
                  <c:v>-2.4798313576499531E-3</c:v>
                </c:pt>
                <c:pt idx="5">
                  <c:v>2.4453120162279962E-3</c:v>
                </c:pt>
                <c:pt idx="6">
                  <c:v>-6.2139012275090888E-3</c:v>
                </c:pt>
              </c:numCache>
            </c:numRef>
          </c:val>
          <c:smooth val="0"/>
          <c:extLst>
            <c:ext xmlns:c16="http://schemas.microsoft.com/office/drawing/2014/chart" uri="{C3380CC4-5D6E-409C-BE32-E72D297353CC}">
              <c16:uniqueId val="{00000024-F6E7-491E-88FA-9CEE1F7B7E3E}"/>
            </c:ext>
          </c:extLst>
        </c:ser>
        <c:ser>
          <c:idx val="37"/>
          <c:order val="37"/>
          <c:spPr>
            <a:ln w="28575" cap="rnd">
              <a:noFill/>
              <a:round/>
            </a:ln>
            <a:effectLst/>
          </c:spPr>
          <c:marker>
            <c:symbol val="circle"/>
            <c:size val="5"/>
            <c:spPr>
              <a:solidFill>
                <a:schemeClr val="accent3">
                  <a:tint val="52000"/>
                </a:schemeClr>
              </a:solidFill>
              <a:ln w="9525">
                <a:solidFill>
                  <a:schemeClr val="accent3">
                    <a:tint val="52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data'!$C$43:$I$43</c:f>
              <c:numCache>
                <c:formatCode>0.0000</c:formatCode>
                <c:ptCount val="7"/>
                <c:pt idx="0">
                  <c:v>-8.4063194173221722E-3</c:v>
                </c:pt>
                <c:pt idx="1">
                  <c:v>4.1982039713599484E-3</c:v>
                </c:pt>
                <c:pt idx="2">
                  <c:v>-2.147258431337562E-3</c:v>
                </c:pt>
                <c:pt idx="3">
                  <c:v>-5.5115073379674584E-4</c:v>
                </c:pt>
                <c:pt idx="4">
                  <c:v>-1.4287257804621589E-3</c:v>
                </c:pt>
                <c:pt idx="5">
                  <c:v>-4.4122293168513682E-4</c:v>
                </c:pt>
                <c:pt idx="6">
                  <c:v>-8.7764733232438275E-3</c:v>
                </c:pt>
              </c:numCache>
            </c:numRef>
          </c:val>
          <c:smooth val="0"/>
          <c:extLst>
            <c:ext xmlns:c16="http://schemas.microsoft.com/office/drawing/2014/chart" uri="{C3380CC4-5D6E-409C-BE32-E72D297353CC}">
              <c16:uniqueId val="{00000025-F6E7-491E-88FA-9CEE1F7B7E3E}"/>
            </c:ext>
          </c:extLst>
        </c:ser>
        <c:ser>
          <c:idx val="38"/>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data'!$C$44:$I$44</c:f>
              <c:numCache>
                <c:formatCode>0.0000</c:formatCode>
                <c:ptCount val="7"/>
                <c:pt idx="0">
                  <c:v>-7.6626697117565534E-3</c:v>
                </c:pt>
                <c:pt idx="1">
                  <c:v>5.123063481836887E-3</c:v>
                </c:pt>
                <c:pt idx="2">
                  <c:v>-1.1556502804377367E-3</c:v>
                </c:pt>
                <c:pt idx="3">
                  <c:v>-6.8945861438107769E-4</c:v>
                </c:pt>
                <c:pt idx="4">
                  <c:v>-4.5779509339416435E-3</c:v>
                </c:pt>
                <c:pt idx="5">
                  <c:v>-1.7752041559351284E-3</c:v>
                </c:pt>
                <c:pt idx="6">
                  <c:v>-1.0737870214615253E-2</c:v>
                </c:pt>
              </c:numCache>
            </c:numRef>
          </c:val>
          <c:smooth val="0"/>
          <c:extLst>
            <c:ext xmlns:c16="http://schemas.microsoft.com/office/drawing/2014/chart" uri="{C3380CC4-5D6E-409C-BE32-E72D297353CC}">
              <c16:uniqueId val="{00000026-F6E7-491E-88FA-9CEE1F7B7E3E}"/>
            </c:ext>
          </c:extLst>
        </c:ser>
        <c:ser>
          <c:idx val="39"/>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data'!$C$45:$I$45</c:f>
              <c:numCache>
                <c:formatCode>0.0000</c:formatCode>
                <c:ptCount val="7"/>
                <c:pt idx="0">
                  <c:v>-1.3451939368027688E-3</c:v>
                </c:pt>
                <c:pt idx="1">
                  <c:v>1.1974688007780898E-3</c:v>
                </c:pt>
                <c:pt idx="2">
                  <c:v>-8.6388490266409157E-4</c:v>
                </c:pt>
                <c:pt idx="3">
                  <c:v>-8.3202847395713597E-4</c:v>
                </c:pt>
                <c:pt idx="4">
                  <c:v>-3.2389642430201704E-3</c:v>
                </c:pt>
                <c:pt idx="5">
                  <c:v>-1.9364689311274219E-3</c:v>
                </c:pt>
                <c:pt idx="6">
                  <c:v>-7.0190716867934988E-3</c:v>
                </c:pt>
              </c:numCache>
            </c:numRef>
          </c:val>
          <c:smooth val="0"/>
          <c:extLst>
            <c:ext xmlns:c16="http://schemas.microsoft.com/office/drawing/2014/chart" uri="{C3380CC4-5D6E-409C-BE32-E72D297353CC}">
              <c16:uniqueId val="{00000027-F6E7-491E-88FA-9CEE1F7B7E3E}"/>
            </c:ext>
          </c:extLst>
        </c:ser>
        <c:ser>
          <c:idx val="40"/>
          <c:order val="40"/>
          <c:spPr>
            <a:ln w="25400" cap="rnd">
              <a:noFill/>
              <a:round/>
            </a:ln>
            <a:effectLst/>
          </c:spPr>
          <c:marker>
            <c:symbol val="circle"/>
            <c:size val="5"/>
            <c:spPr>
              <a:solidFill>
                <a:schemeClr val="accent3">
                  <a:tint val="40000"/>
                </a:schemeClr>
              </a:solidFill>
              <a:ln w="9525">
                <a:solidFill>
                  <a:schemeClr val="accent3">
                    <a:tint val="40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data'!$C$46:$I$46</c:f>
              <c:numCache>
                <c:formatCode>0.0000</c:formatCode>
                <c:ptCount val="7"/>
                <c:pt idx="0">
                  <c:v>-4.8032613703492544E-3</c:v>
                </c:pt>
                <c:pt idx="1">
                  <c:v>2.4656043434270192E-3</c:v>
                </c:pt>
                <c:pt idx="2">
                  <c:v>1.8097643835068844E-3</c:v>
                </c:pt>
                <c:pt idx="3">
                  <c:v>-2.1026109050881203E-4</c:v>
                </c:pt>
                <c:pt idx="4">
                  <c:v>1.6971887469208191E-4</c:v>
                </c:pt>
                <c:pt idx="5">
                  <c:v>-3.0993217725594491E-6</c:v>
                </c:pt>
                <c:pt idx="6">
                  <c:v>-5.7153418100464037E-4</c:v>
                </c:pt>
              </c:numCache>
            </c:numRef>
          </c:val>
          <c:smooth val="0"/>
          <c:extLst>
            <c:ext xmlns:c16="http://schemas.microsoft.com/office/drawing/2014/chart" uri="{C3380CC4-5D6E-409C-BE32-E72D297353CC}">
              <c16:uniqueId val="{00000028-F6E7-491E-88FA-9CEE1F7B7E3E}"/>
            </c:ext>
          </c:extLst>
        </c:ser>
        <c:ser>
          <c:idx val="41"/>
          <c:order val="41"/>
          <c:spPr>
            <a:ln w="25400" cap="rnd">
              <a:noFill/>
              <a:round/>
            </a:ln>
            <a:effectLst/>
          </c:spPr>
          <c:marker>
            <c:symbol val="circle"/>
            <c:size val="5"/>
            <c:spPr>
              <a:solidFill>
                <a:schemeClr val="accent3">
                  <a:tint val="37000"/>
                </a:schemeClr>
              </a:solidFill>
              <a:ln w="9525">
                <a:solidFill>
                  <a:schemeClr val="accent3">
                    <a:tint val="37000"/>
                  </a:schemeClr>
                </a:solidFill>
              </a:ln>
              <a:effectLst/>
            </c:spPr>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data'!$C$47:$I$47</c:f>
              <c:numCache>
                <c:formatCode>0.0000</c:formatCode>
                <c:ptCount val="7"/>
                <c:pt idx="0">
                  <c:v>-4.8583533310790905E-3</c:v>
                </c:pt>
                <c:pt idx="1">
                  <c:v>3.5910747864702497E-3</c:v>
                </c:pt>
                <c:pt idx="2">
                  <c:v>-2.9948284691325711E-3</c:v>
                </c:pt>
                <c:pt idx="3">
                  <c:v>-6.691510910856735E-4</c:v>
                </c:pt>
                <c:pt idx="4">
                  <c:v>-1.4726718599780142E-3</c:v>
                </c:pt>
                <c:pt idx="5">
                  <c:v>-1.5312657808606023E-3</c:v>
                </c:pt>
                <c:pt idx="6">
                  <c:v>-7.9351957456657018E-3</c:v>
                </c:pt>
              </c:numCache>
            </c:numRef>
          </c:val>
          <c:smooth val="0"/>
          <c:extLst>
            <c:ext xmlns:c16="http://schemas.microsoft.com/office/drawing/2014/chart" uri="{C3380CC4-5D6E-409C-BE32-E72D297353CC}">
              <c16:uniqueId val="{00000029-F6E7-491E-88FA-9CEE1F7B7E3E}"/>
            </c:ext>
          </c:extLst>
        </c:ser>
        <c:ser>
          <c:idx val="42"/>
          <c:order val="42"/>
          <c:spPr>
            <a:ln w="25400" cap="rnd">
              <a:noFill/>
              <a:round/>
            </a:ln>
            <a:effectLst/>
          </c:spPr>
          <c:marker>
            <c:symbol val="circle"/>
            <c:size val="11"/>
            <c:spPr>
              <a:solidFill>
                <a:schemeClr val="tx1"/>
              </a:solidFill>
              <a:ln w="9525">
                <a:solidFill>
                  <a:schemeClr val="accent3">
                    <a:tint val="34000"/>
                  </a:schemeClr>
                </a:solidFill>
              </a:ln>
              <a:effectLst/>
            </c:spPr>
          </c:marker>
          <c:dPt>
            <c:idx val="6"/>
            <c:marker>
              <c:symbol val="circle"/>
              <c:size val="11"/>
              <c:spPr>
                <a:solidFill>
                  <a:srgbClr val="2D8269"/>
                </a:solidFill>
                <a:ln w="9525">
                  <a:solidFill>
                    <a:schemeClr val="bg1"/>
                  </a:solidFill>
                </a:ln>
                <a:effectLst/>
              </c:spPr>
            </c:marker>
            <c:bubble3D val="0"/>
            <c:extLst>
              <c:ext xmlns:c16="http://schemas.microsoft.com/office/drawing/2014/chart" uri="{C3380CC4-5D6E-409C-BE32-E72D297353CC}">
                <c16:uniqueId val="{00000000-DACB-4E0C-9A5B-69E2BE2D85FB}"/>
              </c:ext>
            </c:extLst>
          </c:dPt>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data'!$C$50:$I$50</c:f>
              <c:numCache>
                <c:formatCode>0.0000</c:formatCode>
                <c:ptCount val="7"/>
                <c:pt idx="0">
                  <c:v>-2.5462302006356019E-3</c:v>
                </c:pt>
                <c:pt idx="1">
                  <c:v>3.4951186241949372E-3</c:v>
                </c:pt>
                <c:pt idx="2">
                  <c:v>-3.6391037698837447E-3</c:v>
                </c:pt>
                <c:pt idx="3">
                  <c:v>-7.7490475875863218E-4</c:v>
                </c:pt>
                <c:pt idx="4">
                  <c:v>-1.490391068899255E-3</c:v>
                </c:pt>
                <c:pt idx="5">
                  <c:v>7.7435274742954086E-4</c:v>
                </c:pt>
                <c:pt idx="6">
                  <c:v>-4.1811584265527557E-3</c:v>
                </c:pt>
              </c:numCache>
            </c:numRef>
          </c:val>
          <c:smooth val="0"/>
          <c:extLst>
            <c:ext xmlns:c16="http://schemas.microsoft.com/office/drawing/2014/chart" uri="{C3380CC4-5D6E-409C-BE32-E72D297353CC}">
              <c16:uniqueId val="{0000002A-F6E7-491E-88FA-9CEE1F7B7E3E}"/>
            </c:ext>
          </c:extLst>
        </c:ser>
        <c:ser>
          <c:idx val="43"/>
          <c:order val="43"/>
          <c:spPr>
            <a:ln w="15875" cap="rnd">
              <a:solidFill>
                <a:srgbClr val="2D8269"/>
              </a:solidFill>
              <a:prstDash val="sysDash"/>
              <a:round/>
            </a:ln>
            <a:effectLst/>
          </c:spPr>
          <c:marker>
            <c:symbol val="none"/>
          </c:marker>
          <c:cat>
            <c:strRef>
              <c:f>'graph data'!$C$5:$I$5</c:f>
              <c:strCache>
                <c:ptCount val="7"/>
                <c:pt idx="0">
                  <c:v>PopShare</c:v>
                </c:pt>
                <c:pt idx="1">
                  <c:v>CSTTA</c:v>
                </c:pt>
                <c:pt idx="2">
                  <c:v>MFF</c:v>
                </c:pt>
                <c:pt idx="3">
                  <c:v>10.2% HI</c:v>
                </c:pt>
                <c:pt idx="4">
                  <c:v>HI data</c:v>
                </c:pt>
                <c:pt idx="5">
                  <c:v>Other mod</c:v>
                </c:pt>
                <c:pt idx="6">
                  <c:v>Overall WP</c:v>
                </c:pt>
              </c:strCache>
            </c:strRef>
          </c:cat>
          <c:val>
            <c:numRef>
              <c:f>'graph data'!$C$51:$I$51</c:f>
              <c:numCache>
                <c:formatCode>0.0000</c:formatCode>
                <c:ptCount val="7"/>
                <c:pt idx="0">
                  <c:v>-4.1811584265527557E-3</c:v>
                </c:pt>
                <c:pt idx="1">
                  <c:v>-4.1811584265527557E-3</c:v>
                </c:pt>
                <c:pt idx="2">
                  <c:v>-4.1811584265527557E-3</c:v>
                </c:pt>
                <c:pt idx="3">
                  <c:v>-4.1811584265527557E-3</c:v>
                </c:pt>
                <c:pt idx="4">
                  <c:v>-4.1811584265527557E-3</c:v>
                </c:pt>
                <c:pt idx="5">
                  <c:v>-4.1811584265527557E-3</c:v>
                </c:pt>
                <c:pt idx="6">
                  <c:v>-4.1811584265527557E-3</c:v>
                </c:pt>
              </c:numCache>
            </c:numRef>
          </c:val>
          <c:smooth val="0"/>
          <c:extLst>
            <c:ext xmlns:c16="http://schemas.microsoft.com/office/drawing/2014/chart" uri="{C3380CC4-5D6E-409C-BE32-E72D297353CC}">
              <c16:uniqueId val="{00000002-2029-4DA6-BEC0-54B4472CC287}"/>
            </c:ext>
          </c:extLst>
        </c:ser>
        <c:dLbls>
          <c:showLegendKey val="0"/>
          <c:showVal val="0"/>
          <c:showCatName val="0"/>
          <c:showSerName val="0"/>
          <c:showPercent val="0"/>
          <c:showBubbleSize val="0"/>
        </c:dLbls>
        <c:marker val="1"/>
        <c:smooth val="0"/>
        <c:axId val="837165952"/>
        <c:axId val="837161360"/>
      </c:lineChart>
      <c:catAx>
        <c:axId val="837165952"/>
        <c:scaling>
          <c:orientation val="minMax"/>
        </c:scaling>
        <c:delete val="0"/>
        <c:axPos val="b"/>
        <c:numFmt formatCode="General" sourceLinked="1"/>
        <c:majorTickMark val="none"/>
        <c:minorTickMark val="none"/>
        <c:tickLblPos val="none"/>
        <c:spPr>
          <a:noFill/>
          <a:ln w="19050" cap="flat" cmpd="sng" algn="ctr">
            <a:solidFill>
              <a:schemeClr val="tx1">
                <a:lumMod val="50000"/>
                <a:lumOff val="50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7161360"/>
        <c:crosses val="autoZero"/>
        <c:auto val="1"/>
        <c:lblAlgn val="ctr"/>
        <c:lblOffset val="100"/>
        <c:noMultiLvlLbl val="0"/>
      </c:catAx>
      <c:valAx>
        <c:axId val="837161360"/>
        <c:scaling>
          <c:orientation val="minMax"/>
          <c:min val="-3.0000000000000006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000" b="1" i="0" baseline="0">
                    <a:effectLst/>
                  </a:rPr>
                  <a:t>change in % share</a:t>
                </a:r>
                <a:endParaRPr lang="en-GB" sz="1000" b="1">
                  <a:effectLst/>
                </a:endParaRPr>
              </a:p>
            </c:rich>
          </c:tx>
          <c:layout>
            <c:manualLayout>
              <c:xMode val="edge"/>
              <c:yMode val="edge"/>
              <c:x val="1.1183492773785789E-2"/>
              <c:y val="0.2450073029574232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crossAx val="83716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solidFill>
                  <a:srgbClr val="FF0000"/>
                </a:solidFill>
              </a:rPr>
              <a:t>% of population in IMD Decile                       </a:t>
            </a:r>
            <a:r>
              <a:rPr lang="en-GB">
                <a:solidFill>
                  <a:srgbClr val="00B050"/>
                </a:solidFill>
              </a:rPr>
              <a:t>%Rural  </a:t>
            </a:r>
            <a:r>
              <a:rPr lang="en-GB">
                <a:solidFill>
                  <a:srgbClr val="00B0F0"/>
                </a:solidFill>
              </a:rPr>
              <a:t>%Coastal</a:t>
            </a:r>
          </a:p>
        </c:rich>
      </c:tx>
      <c:layout>
        <c:manualLayout>
          <c:xMode val="edge"/>
          <c:yMode val="edge"/>
          <c:x val="0.20207892344168993"/>
          <c:y val="2.86396458507202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59536014374042E-2"/>
          <c:y val="0.10687397946224464"/>
          <c:w val="0.86742623615001124"/>
          <c:h val="0.75106764880196419"/>
        </c:manualLayout>
      </c:layout>
      <c:lineChart>
        <c:grouping val="standard"/>
        <c:varyColors val="0"/>
        <c:ser>
          <c:idx val="1"/>
          <c:order val="0"/>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ICB'!$N$6:$Z$6</c:f>
              <c:numCache>
                <c:formatCode>0.00%</c:formatCode>
                <c:ptCount val="13"/>
                <c:pt idx="0">
                  <c:v>0.23273091701891846</c:v>
                </c:pt>
                <c:pt idx="1">
                  <c:v>0.11661580328428311</c:v>
                </c:pt>
                <c:pt idx="2">
                  <c:v>8.4310912989368963E-2</c:v>
                </c:pt>
                <c:pt idx="3">
                  <c:v>7.5959411301244076E-2</c:v>
                </c:pt>
                <c:pt idx="4">
                  <c:v>7.4929593035528527E-2</c:v>
                </c:pt>
                <c:pt idx="5">
                  <c:v>7.0242337747545916E-2</c:v>
                </c:pt>
                <c:pt idx="6">
                  <c:v>8.0821707655783545E-2</c:v>
                </c:pt>
                <c:pt idx="7">
                  <c:v>9.1570911459261689E-2</c:v>
                </c:pt>
                <c:pt idx="8">
                  <c:v>8.2316566375211939E-2</c:v>
                </c:pt>
                <c:pt idx="9">
                  <c:v>9.050183913285377E-2</c:v>
                </c:pt>
                <c:pt idx="11">
                  <c:v>7.8109572503251484E-2</c:v>
                </c:pt>
                <c:pt idx="12">
                  <c:v>0.53733762137215368</c:v>
                </c:pt>
              </c:numCache>
            </c:numRef>
          </c:val>
          <c:smooth val="0"/>
          <c:extLst>
            <c:ext xmlns:c16="http://schemas.microsoft.com/office/drawing/2014/chart" uri="{C3380CC4-5D6E-409C-BE32-E72D297353CC}">
              <c16:uniqueId val="{00000000-A173-4AFF-A950-0BD704C9144B}"/>
            </c:ext>
          </c:extLst>
        </c:ser>
        <c:ser>
          <c:idx val="2"/>
          <c:order val="1"/>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ICB'!$N$7:$Z$7</c:f>
              <c:numCache>
                <c:formatCode>0.00%</c:formatCode>
                <c:ptCount val="13"/>
                <c:pt idx="0">
                  <c:v>8.8409988247566976E-2</c:v>
                </c:pt>
                <c:pt idx="1">
                  <c:v>0.10195653800613591</c:v>
                </c:pt>
                <c:pt idx="2">
                  <c:v>9.6845330058498061E-2</c:v>
                </c:pt>
                <c:pt idx="3">
                  <c:v>8.8935546488135328E-2</c:v>
                </c:pt>
                <c:pt idx="4">
                  <c:v>8.4670337651362088E-2</c:v>
                </c:pt>
                <c:pt idx="5">
                  <c:v>0.11636845418091704</c:v>
                </c:pt>
                <c:pt idx="6">
                  <c:v>0.10908282604198304</c:v>
                </c:pt>
                <c:pt idx="7">
                  <c:v>0.11601720168847689</c:v>
                </c:pt>
                <c:pt idx="8">
                  <c:v>0.11664487844815065</c:v>
                </c:pt>
                <c:pt idx="9">
                  <c:v>8.106889918877401E-2</c:v>
                </c:pt>
                <c:pt idx="11">
                  <c:v>0.18770264143634979</c:v>
                </c:pt>
                <c:pt idx="12">
                  <c:v>0</c:v>
                </c:pt>
              </c:numCache>
            </c:numRef>
          </c:val>
          <c:smooth val="0"/>
          <c:extLst>
            <c:ext xmlns:c16="http://schemas.microsoft.com/office/drawing/2014/chart" uri="{C3380CC4-5D6E-409C-BE32-E72D297353CC}">
              <c16:uniqueId val="{00000001-A173-4AFF-A950-0BD704C9144B}"/>
            </c:ext>
          </c:extLst>
        </c:ser>
        <c:ser>
          <c:idx val="3"/>
          <c:order val="2"/>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ICB'!$N$8:$Z$8</c:f>
              <c:numCache>
                <c:formatCode>0.00%</c:formatCode>
                <c:ptCount val="13"/>
                <c:pt idx="0">
                  <c:v>6.3066860176146641E-2</c:v>
                </c:pt>
                <c:pt idx="1">
                  <c:v>5.5780433010596632E-2</c:v>
                </c:pt>
                <c:pt idx="2">
                  <c:v>6.0770591860673177E-2</c:v>
                </c:pt>
                <c:pt idx="3">
                  <c:v>0.17254617388019641</c:v>
                </c:pt>
                <c:pt idx="4">
                  <c:v>0.14561323286745265</c:v>
                </c:pt>
                <c:pt idx="5">
                  <c:v>0.13608620449710729</c:v>
                </c:pt>
                <c:pt idx="6">
                  <c:v>0.13535457961390882</c:v>
                </c:pt>
                <c:pt idx="7">
                  <c:v>0.10678144694725542</c:v>
                </c:pt>
                <c:pt idx="8">
                  <c:v>6.4969482494681804E-2</c:v>
                </c:pt>
                <c:pt idx="9">
                  <c:v>5.9030994651981153E-2</c:v>
                </c:pt>
                <c:pt idx="11">
                  <c:v>0.38721246943279192</c:v>
                </c:pt>
                <c:pt idx="12">
                  <c:v>0</c:v>
                </c:pt>
              </c:numCache>
            </c:numRef>
          </c:val>
          <c:smooth val="0"/>
          <c:extLst>
            <c:ext xmlns:c16="http://schemas.microsoft.com/office/drawing/2014/chart" uri="{C3380CC4-5D6E-409C-BE32-E72D297353CC}">
              <c16:uniqueId val="{00000002-A173-4AFF-A950-0BD704C9144B}"/>
            </c:ext>
          </c:extLst>
        </c:ser>
        <c:ser>
          <c:idx val="4"/>
          <c:order val="3"/>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ICB'!$N$9:$Z$9</c:f>
              <c:numCache>
                <c:formatCode>0.00%</c:formatCode>
                <c:ptCount val="13"/>
                <c:pt idx="0">
                  <c:v>6.6517871217933219E-2</c:v>
                </c:pt>
                <c:pt idx="1">
                  <c:v>7.7539594127352784E-2</c:v>
                </c:pt>
                <c:pt idx="2">
                  <c:v>0.10274373903082404</c:v>
                </c:pt>
                <c:pt idx="3">
                  <c:v>0.13283606402320472</c:v>
                </c:pt>
                <c:pt idx="4">
                  <c:v>9.1473731779344841E-2</c:v>
                </c:pt>
                <c:pt idx="5">
                  <c:v>0.12525485271089717</c:v>
                </c:pt>
                <c:pt idx="6">
                  <c:v>0.11495696404737633</c:v>
                </c:pt>
                <c:pt idx="7">
                  <c:v>0.10005464882872847</c:v>
                </c:pt>
                <c:pt idx="8">
                  <c:v>0.12187345643332317</c:v>
                </c:pt>
                <c:pt idx="9">
                  <c:v>6.6749077801015202E-2</c:v>
                </c:pt>
                <c:pt idx="11">
                  <c:v>0.46259839416518661</c:v>
                </c:pt>
                <c:pt idx="12">
                  <c:v>0.12322391306632476</c:v>
                </c:pt>
              </c:numCache>
            </c:numRef>
          </c:val>
          <c:smooth val="0"/>
          <c:extLst>
            <c:ext xmlns:c16="http://schemas.microsoft.com/office/drawing/2014/chart" uri="{C3380CC4-5D6E-409C-BE32-E72D297353CC}">
              <c16:uniqueId val="{00000003-A173-4AFF-A950-0BD704C9144B}"/>
            </c:ext>
          </c:extLst>
        </c:ser>
        <c:ser>
          <c:idx val="5"/>
          <c:order val="4"/>
          <c:spPr>
            <a:ln w="28575" cap="rnd">
              <a:noFill/>
              <a:round/>
            </a:ln>
            <a:effectLst/>
          </c:spPr>
          <c:marker>
            <c:symbol val="circle"/>
            <c:size val="5"/>
            <c:spPr>
              <a:solidFill>
                <a:schemeClr val="accent3">
                  <a:shade val="48000"/>
                </a:schemeClr>
              </a:solidFill>
              <a:ln w="9525">
                <a:solidFill>
                  <a:schemeClr val="accent3">
                    <a:shade val="4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ICB'!$N$10:$Z$10</c:f>
              <c:numCache>
                <c:formatCode>0.00%</c:formatCode>
                <c:ptCount val="13"/>
                <c:pt idx="0">
                  <c:v>6.8155585809765648E-2</c:v>
                </c:pt>
                <c:pt idx="1">
                  <c:v>5.4352152946543962E-2</c:v>
                </c:pt>
                <c:pt idx="2">
                  <c:v>0.10754099314190779</c:v>
                </c:pt>
                <c:pt idx="3">
                  <c:v>8.166455513284486E-2</c:v>
                </c:pt>
                <c:pt idx="4">
                  <c:v>8.6305082404349337E-2</c:v>
                </c:pt>
                <c:pt idx="5">
                  <c:v>8.4100241205628257E-2</c:v>
                </c:pt>
                <c:pt idx="6">
                  <c:v>0.11096913040554172</c:v>
                </c:pt>
                <c:pt idx="7">
                  <c:v>0.14108438925171726</c:v>
                </c:pt>
                <c:pt idx="8">
                  <c:v>0.12923859362759088</c:v>
                </c:pt>
                <c:pt idx="9">
                  <c:v>0.13658927607411028</c:v>
                </c:pt>
                <c:pt idx="11">
                  <c:v>0.2194662212148257</c:v>
                </c:pt>
                <c:pt idx="12">
                  <c:v>0</c:v>
                </c:pt>
              </c:numCache>
            </c:numRef>
          </c:val>
          <c:smooth val="0"/>
          <c:extLst>
            <c:ext xmlns:c16="http://schemas.microsoft.com/office/drawing/2014/chart" uri="{C3380CC4-5D6E-409C-BE32-E72D297353CC}">
              <c16:uniqueId val="{00000004-A173-4AFF-A950-0BD704C9144B}"/>
            </c:ext>
          </c:extLst>
        </c:ser>
        <c:ser>
          <c:idx val="6"/>
          <c:order val="5"/>
          <c:spPr>
            <a:ln w="28575" cap="rnd">
              <a:noFill/>
              <a:round/>
            </a:ln>
            <a:effectLst/>
          </c:spPr>
          <c:marker>
            <c:symbol val="circle"/>
            <c:size val="5"/>
            <c:spPr>
              <a:solidFill>
                <a:schemeClr val="accent3">
                  <a:shade val="51000"/>
                </a:schemeClr>
              </a:solidFill>
              <a:ln w="9525">
                <a:solidFill>
                  <a:schemeClr val="accent3">
                    <a:shade val="51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ICB'!$N$11:$Z$11</c:f>
              <c:numCache>
                <c:formatCode>0.00%</c:formatCode>
                <c:ptCount val="13"/>
                <c:pt idx="0">
                  <c:v>7.0254061808155008E-2</c:v>
                </c:pt>
                <c:pt idx="1">
                  <c:v>7.1639068348756232E-2</c:v>
                </c:pt>
                <c:pt idx="2">
                  <c:v>0.10428519970425107</c:v>
                </c:pt>
                <c:pt idx="3">
                  <c:v>9.9726790344766572E-2</c:v>
                </c:pt>
                <c:pt idx="4">
                  <c:v>0.10510356478565576</c:v>
                </c:pt>
                <c:pt idx="5">
                  <c:v>0.12366581214045125</c:v>
                </c:pt>
                <c:pt idx="6">
                  <c:v>0.11916533081118201</c:v>
                </c:pt>
                <c:pt idx="7">
                  <c:v>0.1243893858996855</c:v>
                </c:pt>
                <c:pt idx="8">
                  <c:v>9.653864220910123E-2</c:v>
                </c:pt>
                <c:pt idx="9">
                  <c:v>8.5232143947995373E-2</c:v>
                </c:pt>
                <c:pt idx="11">
                  <c:v>0.20095760300130391</c:v>
                </c:pt>
                <c:pt idx="12">
                  <c:v>0</c:v>
                </c:pt>
              </c:numCache>
            </c:numRef>
          </c:val>
          <c:smooth val="0"/>
          <c:extLst>
            <c:ext xmlns:c16="http://schemas.microsoft.com/office/drawing/2014/chart" uri="{C3380CC4-5D6E-409C-BE32-E72D297353CC}">
              <c16:uniqueId val="{00000005-A173-4AFF-A950-0BD704C9144B}"/>
            </c:ext>
          </c:extLst>
        </c:ser>
        <c:ser>
          <c:idx val="7"/>
          <c:order val="6"/>
          <c:spPr>
            <a:ln w="28575" cap="rnd">
              <a:noFill/>
              <a:round/>
            </a:ln>
            <a:effectLst/>
          </c:spPr>
          <c:marker>
            <c:symbol val="circle"/>
            <c:size val="5"/>
            <c:spPr>
              <a:solidFill>
                <a:schemeClr val="accent3">
                  <a:shade val="54000"/>
                </a:schemeClr>
              </a:solidFill>
              <a:ln w="9525">
                <a:solidFill>
                  <a:schemeClr val="accent3">
                    <a:shade val="54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ICB'!$N$12:$Z$12</c:f>
              <c:numCache>
                <c:formatCode>0.00%</c:formatCode>
                <c:ptCount val="13"/>
                <c:pt idx="0">
                  <c:v>3.7784036510873246E-2</c:v>
                </c:pt>
                <c:pt idx="1">
                  <c:v>7.7205178376006711E-2</c:v>
                </c:pt>
                <c:pt idx="2">
                  <c:v>7.2276109040600472E-2</c:v>
                </c:pt>
                <c:pt idx="3">
                  <c:v>8.475539160549185E-2</c:v>
                </c:pt>
                <c:pt idx="4">
                  <c:v>0.17683020389633611</c:v>
                </c:pt>
                <c:pt idx="5">
                  <c:v>0.11560804324697212</c:v>
                </c:pt>
                <c:pt idx="6">
                  <c:v>0.11292222671689997</c:v>
                </c:pt>
                <c:pt idx="7">
                  <c:v>0.12643500336678135</c:v>
                </c:pt>
                <c:pt idx="8">
                  <c:v>0.10696727184191472</c:v>
                </c:pt>
                <c:pt idx="9">
                  <c:v>8.9216535398123478E-2</c:v>
                </c:pt>
                <c:pt idx="11">
                  <c:v>0.32869042984477298</c:v>
                </c:pt>
                <c:pt idx="12">
                  <c:v>0</c:v>
                </c:pt>
              </c:numCache>
            </c:numRef>
          </c:val>
          <c:smooth val="0"/>
          <c:extLst>
            <c:ext xmlns:c16="http://schemas.microsoft.com/office/drawing/2014/chart" uri="{C3380CC4-5D6E-409C-BE32-E72D297353CC}">
              <c16:uniqueId val="{00000006-A173-4AFF-A950-0BD704C9144B}"/>
            </c:ext>
          </c:extLst>
        </c:ser>
        <c:ser>
          <c:idx val="8"/>
          <c:order val="7"/>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ICB'!$N$13:$Z$13</c:f>
              <c:numCache>
                <c:formatCode>0.00%</c:formatCode>
                <c:ptCount val="13"/>
                <c:pt idx="0">
                  <c:v>8.2610191260318475E-2</c:v>
                </c:pt>
                <c:pt idx="1">
                  <c:v>7.6079256046377247E-2</c:v>
                </c:pt>
                <c:pt idx="2">
                  <c:v>8.7350040392012024E-2</c:v>
                </c:pt>
                <c:pt idx="3">
                  <c:v>0.13809293183640894</c:v>
                </c:pt>
                <c:pt idx="4">
                  <c:v>0.16067737745238955</c:v>
                </c:pt>
                <c:pt idx="5">
                  <c:v>0.14848279027434411</c:v>
                </c:pt>
                <c:pt idx="6">
                  <c:v>9.4285382964023334E-2</c:v>
                </c:pt>
                <c:pt idx="7">
                  <c:v>8.7701826069754907E-2</c:v>
                </c:pt>
                <c:pt idx="8">
                  <c:v>7.0508179260626413E-2</c:v>
                </c:pt>
                <c:pt idx="9">
                  <c:v>5.421202444374499E-2</c:v>
                </c:pt>
                <c:pt idx="11">
                  <c:v>0.46420507643299069</c:v>
                </c:pt>
                <c:pt idx="12">
                  <c:v>0.26870286583517916</c:v>
                </c:pt>
              </c:numCache>
            </c:numRef>
          </c:val>
          <c:smooth val="0"/>
          <c:extLst>
            <c:ext xmlns:c16="http://schemas.microsoft.com/office/drawing/2014/chart" uri="{C3380CC4-5D6E-409C-BE32-E72D297353CC}">
              <c16:uniqueId val="{00000007-A173-4AFF-A950-0BD704C9144B}"/>
            </c:ext>
          </c:extLst>
        </c:ser>
        <c:ser>
          <c:idx val="9"/>
          <c:order val="8"/>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ICB'!$N$14:$Z$14</c:f>
              <c:numCache>
                <c:formatCode>0.00%</c:formatCode>
                <c:ptCount val="13"/>
                <c:pt idx="0">
                  <c:v>4.8575266413597461E-2</c:v>
                </c:pt>
                <c:pt idx="1">
                  <c:v>7.017691813725889E-2</c:v>
                </c:pt>
                <c:pt idx="2">
                  <c:v>8.0889345894670103E-2</c:v>
                </c:pt>
                <c:pt idx="3">
                  <c:v>9.4478268291295117E-2</c:v>
                </c:pt>
                <c:pt idx="4">
                  <c:v>0.12138583842045797</c:v>
                </c:pt>
                <c:pt idx="5">
                  <c:v>0.18379286800029263</c:v>
                </c:pt>
                <c:pt idx="6">
                  <c:v>0.11971643513814489</c:v>
                </c:pt>
                <c:pt idx="7">
                  <c:v>0.1021831283581119</c:v>
                </c:pt>
                <c:pt idx="8">
                  <c:v>0.10646281589621454</c:v>
                </c:pt>
                <c:pt idx="9">
                  <c:v>7.2339115449956512E-2</c:v>
                </c:pt>
                <c:pt idx="11">
                  <c:v>0.3824518585955472</c:v>
                </c:pt>
                <c:pt idx="12">
                  <c:v>0.38777606626403194</c:v>
                </c:pt>
              </c:numCache>
            </c:numRef>
          </c:val>
          <c:smooth val="0"/>
          <c:extLst>
            <c:ext xmlns:c16="http://schemas.microsoft.com/office/drawing/2014/chart" uri="{C3380CC4-5D6E-409C-BE32-E72D297353CC}">
              <c16:uniqueId val="{00000008-A173-4AFF-A950-0BD704C9144B}"/>
            </c:ext>
          </c:extLst>
        </c:ser>
        <c:ser>
          <c:idx val="10"/>
          <c:order val="9"/>
          <c:spPr>
            <a:ln w="28575" cap="rnd">
              <a:noFill/>
              <a:round/>
            </a:ln>
            <a:effectLst/>
          </c:spPr>
          <c:marker>
            <c:symbol val="circle"/>
            <c:size val="5"/>
            <c:spPr>
              <a:solidFill>
                <a:schemeClr val="accent3">
                  <a:shade val="64000"/>
                </a:schemeClr>
              </a:solidFill>
              <a:ln w="9525">
                <a:solidFill>
                  <a:schemeClr val="accent3">
                    <a:shade val="64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ICB'!$N$15:$Z$15</c:f>
              <c:numCache>
                <c:formatCode>0.00%</c:formatCode>
                <c:ptCount val="13"/>
                <c:pt idx="0">
                  <c:v>3.0202739795177909E-2</c:v>
                </c:pt>
                <c:pt idx="1">
                  <c:v>0.10137936256538721</c:v>
                </c:pt>
                <c:pt idx="2">
                  <c:v>9.1696691675237724E-2</c:v>
                </c:pt>
                <c:pt idx="3">
                  <c:v>9.655012125686474E-2</c:v>
                </c:pt>
                <c:pt idx="4">
                  <c:v>0.10634532020015271</c:v>
                </c:pt>
                <c:pt idx="5">
                  <c:v>8.4654749209674474E-2</c:v>
                </c:pt>
                <c:pt idx="6">
                  <c:v>0.12278388093480314</c:v>
                </c:pt>
                <c:pt idx="7">
                  <c:v>0.13629566062380505</c:v>
                </c:pt>
                <c:pt idx="8">
                  <c:v>0.1419451998897856</c:v>
                </c:pt>
                <c:pt idx="9">
                  <c:v>8.8146273849111445E-2</c:v>
                </c:pt>
                <c:pt idx="11">
                  <c:v>0.20269562528789303</c:v>
                </c:pt>
                <c:pt idx="12">
                  <c:v>0</c:v>
                </c:pt>
              </c:numCache>
            </c:numRef>
          </c:val>
          <c:smooth val="0"/>
          <c:extLst>
            <c:ext xmlns:c16="http://schemas.microsoft.com/office/drawing/2014/chart" uri="{C3380CC4-5D6E-409C-BE32-E72D297353CC}">
              <c16:uniqueId val="{00000009-A173-4AFF-A950-0BD704C9144B}"/>
            </c:ext>
          </c:extLst>
        </c:ser>
        <c:ser>
          <c:idx val="11"/>
          <c:order val="10"/>
          <c:spPr>
            <a:ln w="28575" cap="rnd">
              <a:noFill/>
              <a:round/>
            </a:ln>
            <a:effectLst/>
          </c:spPr>
          <c:marker>
            <c:symbol val="circle"/>
            <c:size val="5"/>
            <c:spPr>
              <a:solidFill>
                <a:schemeClr val="accent3">
                  <a:shade val="67000"/>
                </a:schemeClr>
              </a:solidFill>
              <a:ln w="9525">
                <a:solidFill>
                  <a:schemeClr val="accent3">
                    <a:shade val="67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ICB'!$N$16:$Z$16</c:f>
              <c:numCache>
                <c:formatCode>0.00%</c:formatCode>
                <c:ptCount val="13"/>
                <c:pt idx="0">
                  <c:v>1.0954279230727124E-3</c:v>
                </c:pt>
                <c:pt idx="1">
                  <c:v>1.7644431259363678E-2</c:v>
                </c:pt>
                <c:pt idx="2">
                  <c:v>5.5465414954990147E-2</c:v>
                </c:pt>
                <c:pt idx="3">
                  <c:v>9.7074781708448576E-2</c:v>
                </c:pt>
                <c:pt idx="4">
                  <c:v>0.11667827869821805</c:v>
                </c:pt>
                <c:pt idx="5">
                  <c:v>0.12823940202204775</c:v>
                </c:pt>
                <c:pt idx="6">
                  <c:v>0.10715866540252077</c:v>
                </c:pt>
                <c:pt idx="7">
                  <c:v>0.11774262106641023</c:v>
                </c:pt>
                <c:pt idx="8">
                  <c:v>0.14667516338500067</c:v>
                </c:pt>
                <c:pt idx="9">
                  <c:v>0.21222581357992737</c:v>
                </c:pt>
                <c:pt idx="11">
                  <c:v>0.16118603555782016</c:v>
                </c:pt>
                <c:pt idx="12">
                  <c:v>0</c:v>
                </c:pt>
              </c:numCache>
            </c:numRef>
          </c:val>
          <c:smooth val="0"/>
          <c:extLst>
            <c:ext xmlns:c16="http://schemas.microsoft.com/office/drawing/2014/chart" uri="{C3380CC4-5D6E-409C-BE32-E72D297353CC}">
              <c16:uniqueId val="{0000000A-A173-4AFF-A950-0BD704C9144B}"/>
            </c:ext>
          </c:extLst>
        </c:ser>
        <c:ser>
          <c:idx val="12"/>
          <c:order val="11"/>
          <c:spPr>
            <a:ln w="28575" cap="rnd">
              <a:noFill/>
              <a:round/>
            </a:ln>
            <a:effectLst/>
          </c:spPr>
          <c:marker>
            <c:symbol val="circle"/>
            <c:size val="5"/>
            <c:spPr>
              <a:solidFill>
                <a:schemeClr val="accent3">
                  <a:shade val="70000"/>
                </a:schemeClr>
              </a:solidFill>
              <a:ln w="9525">
                <a:solidFill>
                  <a:schemeClr val="accent3">
                    <a:shade val="70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ICB'!$N$17:$Z$17</c:f>
              <c:numCache>
                <c:formatCode>0.00%</c:formatCode>
                <c:ptCount val="13"/>
                <c:pt idx="0">
                  <c:v>3.8709229446152918E-2</c:v>
                </c:pt>
                <c:pt idx="1">
                  <c:v>6.2382670151286485E-2</c:v>
                </c:pt>
                <c:pt idx="2">
                  <c:v>9.7329815250454255E-2</c:v>
                </c:pt>
                <c:pt idx="3">
                  <c:v>9.6254814497535451E-2</c:v>
                </c:pt>
                <c:pt idx="4">
                  <c:v>0.11364974885974628</c:v>
                </c:pt>
                <c:pt idx="5">
                  <c:v>8.7731773508635147E-2</c:v>
                </c:pt>
                <c:pt idx="6">
                  <c:v>0.11604068438647155</c:v>
                </c:pt>
                <c:pt idx="7">
                  <c:v>0.12333563113001401</c:v>
                </c:pt>
                <c:pt idx="8">
                  <c:v>0.12888296964565968</c:v>
                </c:pt>
                <c:pt idx="9">
                  <c:v>0.1356826631240442</c:v>
                </c:pt>
                <c:pt idx="11">
                  <c:v>0.1552175600745557</c:v>
                </c:pt>
                <c:pt idx="12">
                  <c:v>0.4264415049006649</c:v>
                </c:pt>
              </c:numCache>
            </c:numRef>
          </c:val>
          <c:smooth val="0"/>
          <c:extLst>
            <c:ext xmlns:c16="http://schemas.microsoft.com/office/drawing/2014/chart" uri="{C3380CC4-5D6E-409C-BE32-E72D297353CC}">
              <c16:uniqueId val="{0000000B-A173-4AFF-A950-0BD704C9144B}"/>
            </c:ext>
          </c:extLst>
        </c:ser>
        <c:ser>
          <c:idx val="13"/>
          <c:order val="12"/>
          <c:spPr>
            <a:ln w="28575" cap="rnd">
              <a:noFill/>
              <a:round/>
            </a:ln>
            <a:effectLst/>
          </c:spPr>
          <c:marker>
            <c:symbol val="circle"/>
            <c:size val="5"/>
            <c:spPr>
              <a:solidFill>
                <a:schemeClr val="accent3">
                  <a:shade val="73000"/>
                </a:schemeClr>
              </a:solidFill>
              <a:ln w="9525">
                <a:solidFill>
                  <a:schemeClr val="accent3">
                    <a:shade val="73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ICB'!$N$18:$Z$18</c:f>
              <c:numCache>
                <c:formatCode>0.00%</c:formatCode>
                <c:ptCount val="13"/>
                <c:pt idx="0">
                  <c:v>2.1513329489347199E-2</c:v>
                </c:pt>
                <c:pt idx="1">
                  <c:v>0.10136905166517012</c:v>
                </c:pt>
                <c:pt idx="2">
                  <c:v>0.14393890058510667</c:v>
                </c:pt>
                <c:pt idx="3">
                  <c:v>0.16639769855194539</c:v>
                </c:pt>
                <c:pt idx="4">
                  <c:v>0.15238584620854781</c:v>
                </c:pt>
                <c:pt idx="5">
                  <c:v>0.13382728396710777</c:v>
                </c:pt>
                <c:pt idx="6">
                  <c:v>9.7156036523889364E-2</c:v>
                </c:pt>
                <c:pt idx="7">
                  <c:v>0.10166852131867421</c:v>
                </c:pt>
                <c:pt idx="8">
                  <c:v>6.1379870600588769E-2</c:v>
                </c:pt>
                <c:pt idx="9">
                  <c:v>2.0363461089622711E-2</c:v>
                </c:pt>
                <c:pt idx="11">
                  <c:v>3.6582832593136248E-3</c:v>
                </c:pt>
                <c:pt idx="12">
                  <c:v>0</c:v>
                </c:pt>
              </c:numCache>
            </c:numRef>
          </c:val>
          <c:smooth val="0"/>
          <c:extLst>
            <c:ext xmlns:c16="http://schemas.microsoft.com/office/drawing/2014/chart" uri="{C3380CC4-5D6E-409C-BE32-E72D297353CC}">
              <c16:uniqueId val="{0000000C-A173-4AFF-A950-0BD704C9144B}"/>
            </c:ext>
          </c:extLst>
        </c:ser>
        <c:ser>
          <c:idx val="14"/>
          <c:order val="13"/>
          <c:spPr>
            <a:ln w="28575" cap="rnd">
              <a:noFill/>
              <a:round/>
            </a:ln>
            <a:effectLst/>
          </c:spPr>
          <c:marker>
            <c:symbol val="circle"/>
            <c:size val="5"/>
            <c:spPr>
              <a:solidFill>
                <a:schemeClr val="accent3">
                  <a:shade val="76000"/>
                </a:schemeClr>
              </a:solidFill>
              <a:ln w="9525">
                <a:solidFill>
                  <a:schemeClr val="accent3">
                    <a:shade val="7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ICB'!$N$19:$Z$19</c:f>
              <c:numCache>
                <c:formatCode>0.00%</c:formatCode>
                <c:ptCount val="13"/>
                <c:pt idx="0">
                  <c:v>3.7084840806827613E-2</c:v>
                </c:pt>
                <c:pt idx="1">
                  <c:v>0.16770717087435449</c:v>
                </c:pt>
                <c:pt idx="2">
                  <c:v>0.17645018619200611</c:v>
                </c:pt>
                <c:pt idx="3">
                  <c:v>0.13134975635521701</c:v>
                </c:pt>
                <c:pt idx="4">
                  <c:v>9.8234319959015257E-2</c:v>
                </c:pt>
                <c:pt idx="5">
                  <c:v>0.12097780919588617</c:v>
                </c:pt>
                <c:pt idx="6">
                  <c:v>8.7970262230888677E-2</c:v>
                </c:pt>
                <c:pt idx="7">
                  <c:v>8.9906314907407039E-2</c:v>
                </c:pt>
                <c:pt idx="8">
                  <c:v>6.9934855964299852E-2</c:v>
                </c:pt>
                <c:pt idx="9">
                  <c:v>2.0384483514097773E-2</c:v>
                </c:pt>
                <c:pt idx="11">
                  <c:v>1.1708981828242673E-3</c:v>
                </c:pt>
                <c:pt idx="12">
                  <c:v>0</c:v>
                </c:pt>
              </c:numCache>
            </c:numRef>
          </c:val>
          <c:smooth val="0"/>
          <c:extLst>
            <c:ext xmlns:c16="http://schemas.microsoft.com/office/drawing/2014/chart" uri="{C3380CC4-5D6E-409C-BE32-E72D297353CC}">
              <c16:uniqueId val="{0000000D-A173-4AFF-A950-0BD704C9144B}"/>
            </c:ext>
          </c:extLst>
        </c:ser>
        <c:ser>
          <c:idx val="15"/>
          <c:order val="14"/>
          <c:spPr>
            <a:ln w="28575" cap="rnd">
              <a:noFill/>
              <a:round/>
            </a:ln>
            <a:effectLst/>
          </c:spPr>
          <c:marker>
            <c:symbol val="circle"/>
            <c:size val="5"/>
            <c:spPr>
              <a:solidFill>
                <a:schemeClr val="accent3">
                  <a:shade val="79000"/>
                </a:schemeClr>
              </a:solidFill>
              <a:ln w="9525">
                <a:solidFill>
                  <a:schemeClr val="accent3">
                    <a:shade val="7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ICB'!$N$20:$Z$20</c:f>
              <c:numCache>
                <c:formatCode>0.00%</c:formatCode>
                <c:ptCount val="13"/>
                <c:pt idx="0">
                  <c:v>2.5803814700429924E-2</c:v>
                </c:pt>
                <c:pt idx="1">
                  <c:v>0.21495436108734728</c:v>
                </c:pt>
                <c:pt idx="2">
                  <c:v>0.26894413959196062</c:v>
                </c:pt>
                <c:pt idx="3">
                  <c:v>0.15768443245791824</c:v>
                </c:pt>
                <c:pt idx="4">
                  <c:v>0.10837987667189058</c:v>
                </c:pt>
                <c:pt idx="5">
                  <c:v>8.4874193368235276E-2</c:v>
                </c:pt>
                <c:pt idx="6">
                  <c:v>5.1339761182139024E-2</c:v>
                </c:pt>
                <c:pt idx="7">
                  <c:v>3.7646851831808409E-2</c:v>
                </c:pt>
                <c:pt idx="8">
                  <c:v>3.5342789773364705E-2</c:v>
                </c:pt>
                <c:pt idx="9">
                  <c:v>1.5029779334905947E-2</c:v>
                </c:pt>
                <c:pt idx="11">
                  <c:v>0</c:v>
                </c:pt>
                <c:pt idx="12">
                  <c:v>0</c:v>
                </c:pt>
              </c:numCache>
            </c:numRef>
          </c:val>
          <c:smooth val="0"/>
          <c:extLst>
            <c:ext xmlns:c16="http://schemas.microsoft.com/office/drawing/2014/chart" uri="{C3380CC4-5D6E-409C-BE32-E72D297353CC}">
              <c16:uniqueId val="{0000000E-A173-4AFF-A950-0BD704C9144B}"/>
            </c:ext>
          </c:extLst>
        </c:ser>
        <c:ser>
          <c:idx val="16"/>
          <c:order val="15"/>
          <c:spPr>
            <a:ln w="28575" cap="rnd">
              <a:noFill/>
              <a:round/>
            </a:ln>
            <a:effectLst/>
          </c:spPr>
          <c:marker>
            <c:symbol val="circle"/>
            <c:size val="5"/>
            <c:spPr>
              <a:solidFill>
                <a:schemeClr val="accent3">
                  <a:shade val="82000"/>
                </a:schemeClr>
              </a:solidFill>
              <a:ln w="9525">
                <a:solidFill>
                  <a:schemeClr val="accent3">
                    <a:shade val="8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ICB'!$N$21:$Z$21</c:f>
              <c:numCache>
                <c:formatCode>0.00%</c:formatCode>
                <c:ptCount val="13"/>
                <c:pt idx="0">
                  <c:v>1.1015401223896824E-2</c:v>
                </c:pt>
                <c:pt idx="1">
                  <c:v>0.15416669644049733</c:v>
                </c:pt>
                <c:pt idx="2">
                  <c:v>0.19632204327997313</c:v>
                </c:pt>
                <c:pt idx="3">
                  <c:v>0.15938252190025565</c:v>
                </c:pt>
                <c:pt idx="4">
                  <c:v>0.12428494710243829</c:v>
                </c:pt>
                <c:pt idx="5">
                  <c:v>9.7460466307658394E-2</c:v>
                </c:pt>
                <c:pt idx="6">
                  <c:v>7.5951851043632307E-2</c:v>
                </c:pt>
                <c:pt idx="7">
                  <c:v>6.6400222946443932E-2</c:v>
                </c:pt>
                <c:pt idx="8">
                  <c:v>7.2577972165774093E-2</c:v>
                </c:pt>
                <c:pt idx="9">
                  <c:v>4.2437877589430052E-2</c:v>
                </c:pt>
                <c:pt idx="11">
                  <c:v>1.810615350874059E-3</c:v>
                </c:pt>
                <c:pt idx="12">
                  <c:v>0</c:v>
                </c:pt>
              </c:numCache>
            </c:numRef>
          </c:val>
          <c:smooth val="0"/>
          <c:extLst>
            <c:ext xmlns:c16="http://schemas.microsoft.com/office/drawing/2014/chart" uri="{C3380CC4-5D6E-409C-BE32-E72D297353CC}">
              <c16:uniqueId val="{0000000F-A173-4AFF-A950-0BD704C9144B}"/>
            </c:ext>
          </c:extLst>
        </c:ser>
        <c:ser>
          <c:idx val="17"/>
          <c:order val="16"/>
          <c:spPr>
            <a:ln w="28575" cap="rnd">
              <a:noFill/>
              <a:round/>
            </a:ln>
            <a:effectLst/>
          </c:spPr>
          <c:marker>
            <c:symbol val="circle"/>
            <c:size val="5"/>
            <c:spPr>
              <a:solidFill>
                <a:schemeClr val="accent3">
                  <a:shade val="86000"/>
                </a:schemeClr>
              </a:solidFill>
              <a:ln w="9525">
                <a:solidFill>
                  <a:schemeClr val="accent3">
                    <a:shade val="8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ICB'!$N$22:$Z$22</c:f>
              <c:numCache>
                <c:formatCode>0.00%</c:formatCode>
                <c:ptCount val="13"/>
                <c:pt idx="0">
                  <c:v>6.7716190083797955E-3</c:v>
                </c:pt>
                <c:pt idx="1">
                  <c:v>6.2570689987440281E-2</c:v>
                </c:pt>
                <c:pt idx="2">
                  <c:v>9.6490586851496196E-2</c:v>
                </c:pt>
                <c:pt idx="3">
                  <c:v>8.8437742970873395E-2</c:v>
                </c:pt>
                <c:pt idx="4">
                  <c:v>9.7660834258145549E-2</c:v>
                </c:pt>
                <c:pt idx="5">
                  <c:v>0.11453671892132562</c:v>
                </c:pt>
                <c:pt idx="6">
                  <c:v>0.13863145513387073</c:v>
                </c:pt>
                <c:pt idx="7">
                  <c:v>0.11568703025631143</c:v>
                </c:pt>
                <c:pt idx="8">
                  <c:v>0.16303785860008904</c:v>
                </c:pt>
                <c:pt idx="9">
                  <c:v>0.11617546401206796</c:v>
                </c:pt>
                <c:pt idx="11">
                  <c:v>0</c:v>
                </c:pt>
                <c:pt idx="12">
                  <c:v>0</c:v>
                </c:pt>
              </c:numCache>
            </c:numRef>
          </c:val>
          <c:smooth val="0"/>
          <c:extLst>
            <c:ext xmlns:c16="http://schemas.microsoft.com/office/drawing/2014/chart" uri="{C3380CC4-5D6E-409C-BE32-E72D297353CC}">
              <c16:uniqueId val="{00000010-A173-4AFF-A950-0BD704C9144B}"/>
            </c:ext>
          </c:extLst>
        </c:ser>
        <c:ser>
          <c:idx val="18"/>
          <c:order val="17"/>
          <c:spPr>
            <a:ln w="28575" cap="rnd">
              <a:noFill/>
              <a:round/>
            </a:ln>
            <a:effectLst/>
          </c:spPr>
          <c:marker>
            <c:symbol val="circle"/>
            <c:size val="5"/>
            <c:spPr>
              <a:solidFill>
                <a:schemeClr val="accent3">
                  <a:shade val="89000"/>
                </a:schemeClr>
              </a:solidFill>
              <a:ln w="9525">
                <a:solidFill>
                  <a:schemeClr val="accent3">
                    <a:shade val="8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ICB'!$N$23:$Z$23</c:f>
              <c:numCache>
                <c:formatCode>0.00%</c:formatCode>
                <c:ptCount val="13"/>
                <c:pt idx="0">
                  <c:v>6.419993215458647E-2</c:v>
                </c:pt>
                <c:pt idx="1">
                  <c:v>9.636037849354151E-2</c:v>
                </c:pt>
                <c:pt idx="2">
                  <c:v>9.0098386601659794E-2</c:v>
                </c:pt>
                <c:pt idx="3">
                  <c:v>0.10666621508071293</c:v>
                </c:pt>
                <c:pt idx="4">
                  <c:v>0.12918530130728759</c:v>
                </c:pt>
                <c:pt idx="5">
                  <c:v>0.11203793752093288</c:v>
                </c:pt>
                <c:pt idx="6">
                  <c:v>0.12672469546172244</c:v>
                </c:pt>
                <c:pt idx="7">
                  <c:v>9.9383316371979946E-2</c:v>
                </c:pt>
                <c:pt idx="8">
                  <c:v>9.0810172081128487E-2</c:v>
                </c:pt>
                <c:pt idx="9">
                  <c:v>8.4533664926447941E-2</c:v>
                </c:pt>
                <c:pt idx="11">
                  <c:v>0.24341020508991129</c:v>
                </c:pt>
                <c:pt idx="12">
                  <c:v>0.50566175889503373</c:v>
                </c:pt>
              </c:numCache>
            </c:numRef>
          </c:val>
          <c:smooth val="0"/>
          <c:extLst>
            <c:ext xmlns:c16="http://schemas.microsoft.com/office/drawing/2014/chart" uri="{C3380CC4-5D6E-409C-BE32-E72D297353CC}">
              <c16:uniqueId val="{00000011-A173-4AFF-A950-0BD704C9144B}"/>
            </c:ext>
          </c:extLst>
        </c:ser>
        <c:ser>
          <c:idx val="19"/>
          <c:order val="18"/>
          <c:spPr>
            <a:ln w="28575" cap="rnd">
              <a:noFill/>
              <a:round/>
            </a:ln>
            <a:effectLst/>
          </c:spPr>
          <c:marker>
            <c:symbol val="circle"/>
            <c:size val="5"/>
            <c:spPr>
              <a:solidFill>
                <a:schemeClr val="accent3">
                  <a:shade val="92000"/>
                </a:schemeClr>
              </a:solidFill>
              <a:ln w="9525">
                <a:solidFill>
                  <a:schemeClr val="accent3">
                    <a:shade val="9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ICB'!$N$24:$Z$24</c:f>
              <c:numCache>
                <c:formatCode>0.00%</c:formatCode>
                <c:ptCount val="13"/>
                <c:pt idx="0">
                  <c:v>0</c:v>
                </c:pt>
                <c:pt idx="1">
                  <c:v>2.3105504353172057E-2</c:v>
                </c:pt>
                <c:pt idx="2">
                  <c:v>6.2259890949214337E-2</c:v>
                </c:pt>
                <c:pt idx="3">
                  <c:v>9.4251611465635043E-2</c:v>
                </c:pt>
                <c:pt idx="4">
                  <c:v>9.1885085922461723E-2</c:v>
                </c:pt>
                <c:pt idx="5">
                  <c:v>8.0308842993178281E-2</c:v>
                </c:pt>
                <c:pt idx="6">
                  <c:v>9.4232818863477119E-2</c:v>
                </c:pt>
                <c:pt idx="7">
                  <c:v>9.2906598082617642E-2</c:v>
                </c:pt>
                <c:pt idx="8">
                  <c:v>0.11477581767954317</c:v>
                </c:pt>
                <c:pt idx="9">
                  <c:v>0.34627382969070064</c:v>
                </c:pt>
                <c:pt idx="11">
                  <c:v>5.315755986114952E-2</c:v>
                </c:pt>
                <c:pt idx="12">
                  <c:v>0</c:v>
                </c:pt>
              </c:numCache>
            </c:numRef>
          </c:val>
          <c:smooth val="0"/>
          <c:extLst>
            <c:ext xmlns:c16="http://schemas.microsoft.com/office/drawing/2014/chart" uri="{C3380CC4-5D6E-409C-BE32-E72D297353CC}">
              <c16:uniqueId val="{00000012-A173-4AFF-A950-0BD704C9144B}"/>
            </c:ext>
          </c:extLst>
        </c:ser>
        <c:ser>
          <c:idx val="20"/>
          <c:order val="19"/>
          <c:spPr>
            <a:ln w="28575" cap="rnd">
              <a:noFill/>
              <a:round/>
            </a:ln>
            <a:effectLst/>
          </c:spPr>
          <c:marker>
            <c:symbol val="circle"/>
            <c:size val="5"/>
            <c:spPr>
              <a:solidFill>
                <a:schemeClr val="accent3">
                  <a:shade val="95000"/>
                </a:schemeClr>
              </a:solidFill>
              <a:ln w="9525">
                <a:solidFill>
                  <a:schemeClr val="accent3">
                    <a:shade val="95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ICB'!$N$25:$Z$25</c:f>
              <c:numCache>
                <c:formatCode>0.00%</c:formatCode>
                <c:ptCount val="13"/>
                <c:pt idx="0">
                  <c:v>4.8044602852036197E-2</c:v>
                </c:pt>
                <c:pt idx="1">
                  <c:v>7.7150831931332875E-2</c:v>
                </c:pt>
                <c:pt idx="2">
                  <c:v>0.11735530830602202</c:v>
                </c:pt>
                <c:pt idx="3">
                  <c:v>0.29001472537696615</c:v>
                </c:pt>
                <c:pt idx="4">
                  <c:v>0.16980528224805089</c:v>
                </c:pt>
                <c:pt idx="5">
                  <c:v>0.13497154609462717</c:v>
                </c:pt>
                <c:pt idx="6">
                  <c:v>9.5080115144752911E-2</c:v>
                </c:pt>
                <c:pt idx="7">
                  <c:v>5.2855708794302923E-2</c:v>
                </c:pt>
                <c:pt idx="8">
                  <c:v>1.4721879251908878E-2</c:v>
                </c:pt>
                <c:pt idx="9">
                  <c:v>0</c:v>
                </c:pt>
                <c:pt idx="11">
                  <c:v>0.60243580819934173</c:v>
                </c:pt>
                <c:pt idx="12">
                  <c:v>0.5216823305969549</c:v>
                </c:pt>
              </c:numCache>
            </c:numRef>
          </c:val>
          <c:smooth val="0"/>
          <c:extLst>
            <c:ext xmlns:c16="http://schemas.microsoft.com/office/drawing/2014/chart" uri="{C3380CC4-5D6E-409C-BE32-E72D297353CC}">
              <c16:uniqueId val="{00000013-A173-4AFF-A950-0BD704C9144B}"/>
            </c:ext>
          </c:extLst>
        </c:ser>
        <c:ser>
          <c:idx val="21"/>
          <c:order val="20"/>
          <c:spPr>
            <a:ln w="28575" cap="rnd">
              <a:noFill/>
              <a:round/>
            </a:ln>
            <a:effectLst/>
          </c:spPr>
          <c:marker>
            <c:symbol val="circle"/>
            <c:size val="5"/>
            <c:spPr>
              <a:solidFill>
                <a:schemeClr val="accent3">
                  <a:shade val="98000"/>
                </a:schemeClr>
              </a:solidFill>
              <a:ln w="9525">
                <a:solidFill>
                  <a:schemeClr val="accent3">
                    <a:shade val="9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ICB'!$N$26:$Z$26</c:f>
              <c:numCache>
                <c:formatCode>0.00%</c:formatCode>
                <c:ptCount val="13"/>
                <c:pt idx="0">
                  <c:v>6.2197530021095342E-2</c:v>
                </c:pt>
                <c:pt idx="1">
                  <c:v>6.2036795673331174E-2</c:v>
                </c:pt>
                <c:pt idx="2">
                  <c:v>9.886578182269419E-2</c:v>
                </c:pt>
                <c:pt idx="3">
                  <c:v>0.13552487259929094</c:v>
                </c:pt>
                <c:pt idx="4">
                  <c:v>0.13973727845934877</c:v>
                </c:pt>
                <c:pt idx="5">
                  <c:v>0.13775016885434721</c:v>
                </c:pt>
                <c:pt idx="6">
                  <c:v>0.11613764523347705</c:v>
                </c:pt>
                <c:pt idx="7">
                  <c:v>9.9816029961548675E-2</c:v>
                </c:pt>
                <c:pt idx="8">
                  <c:v>0.10285665744179209</c:v>
                </c:pt>
                <c:pt idx="9">
                  <c:v>4.5077239933074546E-2</c:v>
                </c:pt>
                <c:pt idx="11">
                  <c:v>0.34138476388290878</c:v>
                </c:pt>
                <c:pt idx="12">
                  <c:v>0.54499437429782827</c:v>
                </c:pt>
              </c:numCache>
            </c:numRef>
          </c:val>
          <c:smooth val="0"/>
          <c:extLst>
            <c:ext xmlns:c16="http://schemas.microsoft.com/office/drawing/2014/chart" uri="{C3380CC4-5D6E-409C-BE32-E72D297353CC}">
              <c16:uniqueId val="{00000014-A173-4AFF-A950-0BD704C9144B}"/>
            </c:ext>
          </c:extLst>
        </c:ser>
        <c:ser>
          <c:idx val="22"/>
          <c:order val="21"/>
          <c:spPr>
            <a:ln w="28575" cap="rnd">
              <a:noFill/>
              <a:round/>
            </a:ln>
            <a:effectLst/>
          </c:spPr>
          <c:marker>
            <c:symbol val="circle"/>
            <c:size val="5"/>
            <c:spPr>
              <a:solidFill>
                <a:schemeClr val="accent3">
                  <a:tint val="99000"/>
                </a:schemeClr>
              </a:solidFill>
              <a:ln w="9525">
                <a:solidFill>
                  <a:schemeClr val="accent3">
                    <a:tint val="9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ICB'!$N$27:$Z$27</c:f>
              <c:numCache>
                <c:formatCode>0.00%</c:formatCode>
                <c:ptCount val="13"/>
                <c:pt idx="0">
                  <c:v>2.5198096847347591E-2</c:v>
                </c:pt>
                <c:pt idx="1">
                  <c:v>5.9721641691493618E-2</c:v>
                </c:pt>
                <c:pt idx="2">
                  <c:v>6.3890791053403881E-2</c:v>
                </c:pt>
                <c:pt idx="3">
                  <c:v>0.14424118457912757</c:v>
                </c:pt>
                <c:pt idx="4">
                  <c:v>0.17372937880741696</c:v>
                </c:pt>
                <c:pt idx="5">
                  <c:v>0.1692044999777669</c:v>
                </c:pt>
                <c:pt idx="6">
                  <c:v>0.14793721374894392</c:v>
                </c:pt>
                <c:pt idx="7">
                  <c:v>0.10089554893503491</c:v>
                </c:pt>
                <c:pt idx="8">
                  <c:v>6.0265907777135488E-2</c:v>
                </c:pt>
                <c:pt idx="9">
                  <c:v>5.4915736582329136E-2</c:v>
                </c:pt>
                <c:pt idx="11">
                  <c:v>0.469797678865223</c:v>
                </c:pt>
                <c:pt idx="12">
                  <c:v>8.5844635154964655E-2</c:v>
                </c:pt>
              </c:numCache>
            </c:numRef>
          </c:val>
          <c:smooth val="0"/>
          <c:extLst>
            <c:ext xmlns:c16="http://schemas.microsoft.com/office/drawing/2014/chart" uri="{C3380CC4-5D6E-409C-BE32-E72D297353CC}">
              <c16:uniqueId val="{00000015-A173-4AFF-A950-0BD704C9144B}"/>
            </c:ext>
          </c:extLst>
        </c:ser>
        <c:ser>
          <c:idx val="23"/>
          <c:order val="22"/>
          <c:spPr>
            <a:ln w="28575" cap="rnd">
              <a:noFill/>
              <a:round/>
            </a:ln>
            <a:effectLst/>
          </c:spPr>
          <c:marker>
            <c:symbol val="circle"/>
            <c:size val="5"/>
            <c:spPr>
              <a:solidFill>
                <a:schemeClr val="accent3">
                  <a:tint val="96000"/>
                </a:schemeClr>
              </a:solidFill>
              <a:ln w="9525">
                <a:solidFill>
                  <a:schemeClr val="accent3">
                    <a:tint val="9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ICB'!$N$28:$Z$28</c:f>
              <c:numCache>
                <c:formatCode>0.00%</c:formatCode>
                <c:ptCount val="13"/>
                <c:pt idx="0">
                  <c:v>8.6430823582647823E-2</c:v>
                </c:pt>
                <c:pt idx="1">
                  <c:v>8.5852736107738067E-2</c:v>
                </c:pt>
                <c:pt idx="2">
                  <c:v>7.9304883541839205E-2</c:v>
                </c:pt>
                <c:pt idx="3">
                  <c:v>9.56895639123964E-2</c:v>
                </c:pt>
                <c:pt idx="4">
                  <c:v>8.3719935818798122E-2</c:v>
                </c:pt>
                <c:pt idx="5">
                  <c:v>8.8410020736423248E-2</c:v>
                </c:pt>
                <c:pt idx="6">
                  <c:v>0.12643198598475178</c:v>
                </c:pt>
                <c:pt idx="7">
                  <c:v>0.1012161632012554</c:v>
                </c:pt>
                <c:pt idx="8">
                  <c:v>9.5990543028597164E-2</c:v>
                </c:pt>
                <c:pt idx="9">
                  <c:v>0.15695334408555278</c:v>
                </c:pt>
                <c:pt idx="11">
                  <c:v>7.8205790838195705E-2</c:v>
                </c:pt>
                <c:pt idx="12">
                  <c:v>0.79688891379750537</c:v>
                </c:pt>
              </c:numCache>
            </c:numRef>
          </c:val>
          <c:smooth val="0"/>
          <c:extLst>
            <c:ext xmlns:c16="http://schemas.microsoft.com/office/drawing/2014/chart" uri="{C3380CC4-5D6E-409C-BE32-E72D297353CC}">
              <c16:uniqueId val="{00000016-A173-4AFF-A950-0BD704C9144B}"/>
            </c:ext>
          </c:extLst>
        </c:ser>
        <c:ser>
          <c:idx val="24"/>
          <c:order val="23"/>
          <c:spPr>
            <a:ln w="28575" cap="rnd">
              <a:noFill/>
              <a:round/>
            </a:ln>
            <a:effectLst/>
          </c:spPr>
          <c:marker>
            <c:symbol val="circle"/>
            <c:size val="5"/>
            <c:spPr>
              <a:solidFill>
                <a:schemeClr val="accent3">
                  <a:tint val="93000"/>
                </a:schemeClr>
              </a:solidFill>
              <a:ln w="9525">
                <a:solidFill>
                  <a:schemeClr val="accent3">
                    <a:tint val="93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ICB'!$N$29:$Z$29</c:f>
              <c:numCache>
                <c:formatCode>0.00%</c:formatCode>
                <c:ptCount val="13"/>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pt idx="11">
                  <c:v>0.33148645702378848</c:v>
                </c:pt>
                <c:pt idx="12">
                  <c:v>3.9211772860246637E-3</c:v>
                </c:pt>
              </c:numCache>
            </c:numRef>
          </c:val>
          <c:smooth val="0"/>
          <c:extLst>
            <c:ext xmlns:c16="http://schemas.microsoft.com/office/drawing/2014/chart" uri="{C3380CC4-5D6E-409C-BE32-E72D297353CC}">
              <c16:uniqueId val="{00000017-A173-4AFF-A950-0BD704C9144B}"/>
            </c:ext>
          </c:extLst>
        </c:ser>
        <c:ser>
          <c:idx val="25"/>
          <c:order val="24"/>
          <c:spPr>
            <a:ln w="28575" cap="rnd">
              <a:noFill/>
              <a:round/>
            </a:ln>
            <a:effectLst/>
          </c:spPr>
          <c:marker>
            <c:symbol val="circle"/>
            <c:size val="5"/>
            <c:spPr>
              <a:solidFill>
                <a:schemeClr val="accent3">
                  <a:tint val="90000"/>
                </a:schemeClr>
              </a:solidFill>
              <a:ln w="9525">
                <a:solidFill>
                  <a:schemeClr val="accent3">
                    <a:tint val="90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ICB'!$N$30:$Z$30</c:f>
              <c:numCache>
                <c:formatCode>0.00%</c:formatCode>
                <c:ptCount val="13"/>
                <c:pt idx="0">
                  <c:v>3.3686593722983722E-2</c:v>
                </c:pt>
                <c:pt idx="1">
                  <c:v>4.9815271652113684E-2</c:v>
                </c:pt>
                <c:pt idx="2">
                  <c:v>5.4415711795347613E-2</c:v>
                </c:pt>
                <c:pt idx="3">
                  <c:v>0.12060131370995776</c:v>
                </c:pt>
                <c:pt idx="4">
                  <c:v>0.1271401415539925</c:v>
                </c:pt>
                <c:pt idx="5">
                  <c:v>0.14862910760507031</c:v>
                </c:pt>
                <c:pt idx="6">
                  <c:v>0.15092415864281847</c:v>
                </c:pt>
                <c:pt idx="7">
                  <c:v>0.10313127149187364</c:v>
                </c:pt>
                <c:pt idx="8">
                  <c:v>0.10871382807017997</c:v>
                </c:pt>
                <c:pt idx="9">
                  <c:v>0.10294260175566235</c:v>
                </c:pt>
                <c:pt idx="11">
                  <c:v>0.22186397945825939</c:v>
                </c:pt>
                <c:pt idx="12">
                  <c:v>0.68263165852328456</c:v>
                </c:pt>
              </c:numCache>
            </c:numRef>
          </c:val>
          <c:smooth val="0"/>
          <c:extLst>
            <c:ext xmlns:c16="http://schemas.microsoft.com/office/drawing/2014/chart" uri="{C3380CC4-5D6E-409C-BE32-E72D297353CC}">
              <c16:uniqueId val="{00000018-A173-4AFF-A950-0BD704C9144B}"/>
            </c:ext>
          </c:extLst>
        </c:ser>
        <c:ser>
          <c:idx val="26"/>
          <c:order val="25"/>
          <c:spPr>
            <a:ln w="28575" cap="rnd">
              <a:noFill/>
              <a:round/>
            </a:ln>
            <a:effectLst/>
          </c:spPr>
          <c:marker>
            <c:symbol val="circle"/>
            <c:size val="5"/>
            <c:spPr>
              <a:solidFill>
                <a:schemeClr val="accent3">
                  <a:tint val="86000"/>
                </a:schemeClr>
              </a:solidFill>
              <a:ln w="9525">
                <a:solidFill>
                  <a:schemeClr val="accent3">
                    <a:tint val="8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ICB'!$N$31:$Z$31</c:f>
              <c:numCache>
                <c:formatCode>0.00%</c:formatCode>
                <c:ptCount val="13"/>
                <c:pt idx="0">
                  <c:v>4.0986671081498602E-2</c:v>
                </c:pt>
                <c:pt idx="1">
                  <c:v>7.0582308291953416E-2</c:v>
                </c:pt>
                <c:pt idx="2">
                  <c:v>8.1459679391104045E-2</c:v>
                </c:pt>
                <c:pt idx="3">
                  <c:v>0.10799526794338636</c:v>
                </c:pt>
                <c:pt idx="4">
                  <c:v>9.6837766986778526E-2</c:v>
                </c:pt>
                <c:pt idx="5">
                  <c:v>9.6543383946750105E-2</c:v>
                </c:pt>
                <c:pt idx="6">
                  <c:v>9.9751994623260981E-2</c:v>
                </c:pt>
                <c:pt idx="7">
                  <c:v>0.11392678469032769</c:v>
                </c:pt>
                <c:pt idx="8">
                  <c:v>0.13073238334044165</c:v>
                </c:pt>
                <c:pt idx="9">
                  <c:v>0.16118375970449864</c:v>
                </c:pt>
                <c:pt idx="11">
                  <c:v>0.18258655793315695</c:v>
                </c:pt>
                <c:pt idx="12">
                  <c:v>0.58716478981489506</c:v>
                </c:pt>
              </c:numCache>
            </c:numRef>
          </c:val>
          <c:smooth val="0"/>
          <c:extLst>
            <c:ext xmlns:c16="http://schemas.microsoft.com/office/drawing/2014/chart" uri="{C3380CC4-5D6E-409C-BE32-E72D297353CC}">
              <c16:uniqueId val="{00000019-A173-4AFF-A950-0BD704C9144B}"/>
            </c:ext>
          </c:extLst>
        </c:ser>
        <c:ser>
          <c:idx val="27"/>
          <c:order val="26"/>
          <c:spPr>
            <a:ln w="28575" cap="rnd">
              <a:noFill/>
              <a:round/>
            </a:ln>
            <a:effectLst/>
          </c:spPr>
          <c:marker>
            <c:symbol val="circle"/>
            <c:size val="5"/>
            <c:spPr>
              <a:solidFill>
                <a:schemeClr val="accent3">
                  <a:tint val="83000"/>
                </a:schemeClr>
              </a:solidFill>
              <a:ln w="9525">
                <a:solidFill>
                  <a:schemeClr val="accent3">
                    <a:tint val="83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ICB'!$N$32:$Z$32</c:f>
              <c:numCache>
                <c:formatCode>0.00%</c:formatCode>
                <c:ptCount val="13"/>
                <c:pt idx="0">
                  <c:v>3.0754862103065599E-2</c:v>
                </c:pt>
                <c:pt idx="1">
                  <c:v>4.5557003155069303E-2</c:v>
                </c:pt>
                <c:pt idx="2">
                  <c:v>4.413329775377902E-2</c:v>
                </c:pt>
                <c:pt idx="3">
                  <c:v>6.2165853045976112E-2</c:v>
                </c:pt>
                <c:pt idx="4">
                  <c:v>8.4893339821369707E-2</c:v>
                </c:pt>
                <c:pt idx="5">
                  <c:v>0.15228624797902898</c:v>
                </c:pt>
                <c:pt idx="6">
                  <c:v>0.13517352881159056</c:v>
                </c:pt>
                <c:pt idx="7">
                  <c:v>0.13268871552576639</c:v>
                </c:pt>
                <c:pt idx="8">
                  <c:v>0.16400081623683427</c:v>
                </c:pt>
                <c:pt idx="9">
                  <c:v>0.14834633556752005</c:v>
                </c:pt>
                <c:pt idx="11">
                  <c:v>0.29228028317139404</c:v>
                </c:pt>
                <c:pt idx="12">
                  <c:v>1.6682625143233869E-2</c:v>
                </c:pt>
              </c:numCache>
            </c:numRef>
          </c:val>
          <c:smooth val="0"/>
          <c:extLst>
            <c:ext xmlns:c16="http://schemas.microsoft.com/office/drawing/2014/chart" uri="{C3380CC4-5D6E-409C-BE32-E72D297353CC}">
              <c16:uniqueId val="{0000001A-A173-4AFF-A950-0BD704C9144B}"/>
            </c:ext>
          </c:extLst>
        </c:ser>
        <c:ser>
          <c:idx val="28"/>
          <c:order val="27"/>
          <c:spPr>
            <a:ln w="28575" cap="rnd">
              <a:noFill/>
              <a:round/>
            </a:ln>
            <a:effectLst/>
          </c:spPr>
          <c:marker>
            <c:symbol val="circle"/>
            <c:size val="5"/>
            <c:spPr>
              <a:solidFill>
                <a:schemeClr val="accent3">
                  <a:tint val="80000"/>
                </a:schemeClr>
              </a:solidFill>
              <a:ln w="9525">
                <a:solidFill>
                  <a:schemeClr val="accent3">
                    <a:tint val="80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ICB'!$N$33:$Z$33</c:f>
              <c:numCache>
                <c:formatCode>0.00%</c:formatCode>
                <c:ptCount val="13"/>
                <c:pt idx="0">
                  <c:v>4.8093919654451835E-3</c:v>
                </c:pt>
                <c:pt idx="1">
                  <c:v>2.1443330964806964E-2</c:v>
                </c:pt>
                <c:pt idx="2">
                  <c:v>3.7775662049790389E-2</c:v>
                </c:pt>
                <c:pt idx="3">
                  <c:v>5.2844390151130648E-2</c:v>
                </c:pt>
                <c:pt idx="4">
                  <c:v>5.6026732845393563E-2</c:v>
                </c:pt>
                <c:pt idx="5">
                  <c:v>9.1597215173036609E-2</c:v>
                </c:pt>
                <c:pt idx="6">
                  <c:v>0.1183755642751551</c:v>
                </c:pt>
                <c:pt idx="7">
                  <c:v>0.14187122917184417</c:v>
                </c:pt>
                <c:pt idx="8">
                  <c:v>0.17269182438368727</c:v>
                </c:pt>
                <c:pt idx="9">
                  <c:v>0.30256465901971008</c:v>
                </c:pt>
                <c:pt idx="11">
                  <c:v>0.28086405708731926</c:v>
                </c:pt>
                <c:pt idx="12">
                  <c:v>0</c:v>
                </c:pt>
              </c:numCache>
            </c:numRef>
          </c:val>
          <c:smooth val="0"/>
          <c:extLst>
            <c:ext xmlns:c16="http://schemas.microsoft.com/office/drawing/2014/chart" uri="{C3380CC4-5D6E-409C-BE32-E72D297353CC}">
              <c16:uniqueId val="{0000001B-A173-4AFF-A950-0BD704C9144B}"/>
            </c:ext>
          </c:extLst>
        </c:ser>
        <c:ser>
          <c:idx val="29"/>
          <c:order val="28"/>
          <c:spPr>
            <a:ln w="28575" cap="rnd">
              <a:noFill/>
              <a:round/>
            </a:ln>
            <a:effectLst/>
          </c:spPr>
          <c:marker>
            <c:symbol val="circle"/>
            <c:size val="5"/>
            <c:spPr>
              <a:solidFill>
                <a:schemeClr val="accent3">
                  <a:tint val="77000"/>
                </a:schemeClr>
              </a:solidFill>
              <a:ln w="9525">
                <a:solidFill>
                  <a:schemeClr val="accent3">
                    <a:tint val="77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ICB'!$N$34:$Z$34</c:f>
              <c:numCache>
                <c:formatCode>0.00%</c:formatCode>
                <c:ptCount val="13"/>
                <c:pt idx="0">
                  <c:v>0.18291647966293917</c:v>
                </c:pt>
                <c:pt idx="1">
                  <c:v>0.10806092714138189</c:v>
                </c:pt>
                <c:pt idx="2">
                  <c:v>9.7349078408279319E-2</c:v>
                </c:pt>
                <c:pt idx="3">
                  <c:v>9.3837045197596836E-2</c:v>
                </c:pt>
                <c:pt idx="4">
                  <c:v>7.6602427814595309E-2</c:v>
                </c:pt>
                <c:pt idx="5">
                  <c:v>8.181474511367369E-2</c:v>
                </c:pt>
                <c:pt idx="6">
                  <c:v>0.10269527170044332</c:v>
                </c:pt>
                <c:pt idx="7">
                  <c:v>0.10861176492791043</c:v>
                </c:pt>
                <c:pt idx="8">
                  <c:v>8.8858863445897288E-2</c:v>
                </c:pt>
                <c:pt idx="9">
                  <c:v>5.9253396587282722E-2</c:v>
                </c:pt>
                <c:pt idx="11">
                  <c:v>0.20479960179264084</c:v>
                </c:pt>
                <c:pt idx="12">
                  <c:v>0.25744412446574927</c:v>
                </c:pt>
              </c:numCache>
            </c:numRef>
          </c:val>
          <c:smooth val="0"/>
          <c:extLst>
            <c:ext xmlns:c16="http://schemas.microsoft.com/office/drawing/2014/chart" uri="{C3380CC4-5D6E-409C-BE32-E72D297353CC}">
              <c16:uniqueId val="{0000001C-A173-4AFF-A950-0BD704C9144B}"/>
            </c:ext>
          </c:extLst>
        </c:ser>
        <c:ser>
          <c:idx val="30"/>
          <c:order val="29"/>
          <c:spPr>
            <a:ln w="28575" cap="rnd">
              <a:noFill/>
              <a:round/>
            </a:ln>
            <a:effectLst/>
          </c:spPr>
          <c:marker>
            <c:symbol val="circle"/>
            <c:size val="5"/>
            <c:spPr>
              <a:solidFill>
                <a:schemeClr val="accent3">
                  <a:tint val="74000"/>
                </a:schemeClr>
              </a:solidFill>
              <a:ln w="9525">
                <a:solidFill>
                  <a:schemeClr val="accent3">
                    <a:tint val="74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ICB'!$N$35:$Z$35</c:f>
              <c:numCache>
                <c:formatCode>0.00%</c:formatCode>
                <c:ptCount val="13"/>
                <c:pt idx="0">
                  <c:v>0.18211782510490709</c:v>
                </c:pt>
                <c:pt idx="1">
                  <c:v>0.13769088004196284</c:v>
                </c:pt>
                <c:pt idx="2">
                  <c:v>0.12411752269418515</c:v>
                </c:pt>
                <c:pt idx="3">
                  <c:v>0.10769267309668579</c:v>
                </c:pt>
                <c:pt idx="4">
                  <c:v>8.9779521174102941E-2</c:v>
                </c:pt>
                <c:pt idx="5">
                  <c:v>7.0533286589021152E-2</c:v>
                </c:pt>
                <c:pt idx="6">
                  <c:v>7.8000222124689558E-2</c:v>
                </c:pt>
                <c:pt idx="7">
                  <c:v>7.1427472274556827E-2</c:v>
                </c:pt>
                <c:pt idx="8">
                  <c:v>7.9618320202106699E-2</c:v>
                </c:pt>
                <c:pt idx="9">
                  <c:v>5.9022276697781963E-2</c:v>
                </c:pt>
                <c:pt idx="11">
                  <c:v>0.21805853654620194</c:v>
                </c:pt>
                <c:pt idx="12">
                  <c:v>0.4704928759527276</c:v>
                </c:pt>
              </c:numCache>
            </c:numRef>
          </c:val>
          <c:smooth val="0"/>
          <c:extLst>
            <c:ext xmlns:c16="http://schemas.microsoft.com/office/drawing/2014/chart" uri="{C3380CC4-5D6E-409C-BE32-E72D297353CC}">
              <c16:uniqueId val="{0000001D-A173-4AFF-A950-0BD704C9144B}"/>
            </c:ext>
          </c:extLst>
        </c:ser>
        <c:ser>
          <c:idx val="31"/>
          <c:order val="30"/>
          <c:spPr>
            <a:ln w="28575" cap="rnd">
              <a:noFill/>
              <a:round/>
            </a:ln>
            <a:effectLst/>
          </c:spPr>
          <c:marker>
            <c:symbol val="circle"/>
            <c:size val="5"/>
            <c:spPr>
              <a:solidFill>
                <a:schemeClr val="accent3">
                  <a:tint val="71000"/>
                </a:schemeClr>
              </a:solidFill>
              <a:ln w="9525">
                <a:solidFill>
                  <a:schemeClr val="accent3">
                    <a:tint val="71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ICB'!$N$36:$Z$36</c:f>
              <c:numCache>
                <c:formatCode>0.00%</c:formatCode>
                <c:ptCount val="13"/>
                <c:pt idx="0">
                  <c:v>0.13125874240760038</c:v>
                </c:pt>
                <c:pt idx="1">
                  <c:v>5.0284685648839193E-2</c:v>
                </c:pt>
                <c:pt idx="2">
                  <c:v>6.9243975366359692E-2</c:v>
                </c:pt>
                <c:pt idx="3">
                  <c:v>7.3543010298438807E-2</c:v>
                </c:pt>
                <c:pt idx="4">
                  <c:v>8.3080448925563974E-2</c:v>
                </c:pt>
                <c:pt idx="5">
                  <c:v>0.10404990565240657</c:v>
                </c:pt>
                <c:pt idx="6">
                  <c:v>0.12521415964927105</c:v>
                </c:pt>
                <c:pt idx="7">
                  <c:v>0.11441053876700369</c:v>
                </c:pt>
                <c:pt idx="8">
                  <c:v>0.11543615812844416</c:v>
                </c:pt>
                <c:pt idx="9">
                  <c:v>0.1334783751560725</c:v>
                </c:pt>
                <c:pt idx="11">
                  <c:v>0.33638789534457997</c:v>
                </c:pt>
                <c:pt idx="12">
                  <c:v>0.40339287558321835</c:v>
                </c:pt>
              </c:numCache>
            </c:numRef>
          </c:val>
          <c:smooth val="0"/>
          <c:extLst>
            <c:ext xmlns:c16="http://schemas.microsoft.com/office/drawing/2014/chart" uri="{C3380CC4-5D6E-409C-BE32-E72D297353CC}">
              <c16:uniqueId val="{0000001E-A173-4AFF-A950-0BD704C9144B}"/>
            </c:ext>
          </c:extLst>
        </c:ser>
        <c:ser>
          <c:idx val="32"/>
          <c:order val="31"/>
          <c:spPr>
            <a:ln w="28575" cap="rnd">
              <a:noFill/>
              <a:round/>
            </a:ln>
            <a:effectLst/>
          </c:spPr>
          <c:marker>
            <c:symbol val="circle"/>
            <c:size val="5"/>
            <c:spPr>
              <a:solidFill>
                <a:schemeClr val="accent3">
                  <a:tint val="68000"/>
                </a:schemeClr>
              </a:solidFill>
              <a:ln w="9525">
                <a:solidFill>
                  <a:schemeClr val="accent3">
                    <a:tint val="6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ICB'!$N$37:$Z$37</c:f>
              <c:numCache>
                <c:formatCode>0.00%</c:formatCode>
                <c:ptCount val="13"/>
                <c:pt idx="0">
                  <c:v>0</c:v>
                </c:pt>
                <c:pt idx="1">
                  <c:v>5.8427137642136162E-3</c:v>
                </c:pt>
                <c:pt idx="2">
                  <c:v>1.8344977458371856E-2</c:v>
                </c:pt>
                <c:pt idx="3">
                  <c:v>6.243602085458029E-2</c:v>
                </c:pt>
                <c:pt idx="4">
                  <c:v>6.5337361914656347E-2</c:v>
                </c:pt>
                <c:pt idx="5">
                  <c:v>8.0342556497040515E-2</c:v>
                </c:pt>
                <c:pt idx="6">
                  <c:v>0.110659854932947</c:v>
                </c:pt>
                <c:pt idx="7">
                  <c:v>0.14797030033264391</c:v>
                </c:pt>
                <c:pt idx="8">
                  <c:v>0.1967564836966364</c:v>
                </c:pt>
                <c:pt idx="9">
                  <c:v>0.31230973054891009</c:v>
                </c:pt>
                <c:pt idx="11">
                  <c:v>0.12232145410181382</c:v>
                </c:pt>
                <c:pt idx="12">
                  <c:v>0</c:v>
                </c:pt>
              </c:numCache>
            </c:numRef>
          </c:val>
          <c:smooth val="0"/>
          <c:extLst>
            <c:ext xmlns:c16="http://schemas.microsoft.com/office/drawing/2014/chart" uri="{C3380CC4-5D6E-409C-BE32-E72D297353CC}">
              <c16:uniqueId val="{0000001F-A173-4AFF-A950-0BD704C9144B}"/>
            </c:ext>
          </c:extLst>
        </c:ser>
        <c:ser>
          <c:idx val="33"/>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ICB'!$N$38:$Z$38</c:f>
              <c:numCache>
                <c:formatCode>0.00%</c:formatCode>
                <c:ptCount val="13"/>
                <c:pt idx="0">
                  <c:v>4.1536873709889288E-2</c:v>
                </c:pt>
                <c:pt idx="1">
                  <c:v>5.3764191217864514E-2</c:v>
                </c:pt>
                <c:pt idx="2">
                  <c:v>7.7491672921748925E-2</c:v>
                </c:pt>
                <c:pt idx="3">
                  <c:v>8.6326585663351468E-2</c:v>
                </c:pt>
                <c:pt idx="4">
                  <c:v>0.11187077781947832</c:v>
                </c:pt>
                <c:pt idx="5">
                  <c:v>0.15351437887033215</c:v>
                </c:pt>
                <c:pt idx="6">
                  <c:v>0.11824333833739914</c:v>
                </c:pt>
                <c:pt idx="7">
                  <c:v>0.12400250985175455</c:v>
                </c:pt>
                <c:pt idx="8">
                  <c:v>0.11555463032463877</c:v>
                </c:pt>
                <c:pt idx="9">
                  <c:v>0.11769504128354288</c:v>
                </c:pt>
                <c:pt idx="11">
                  <c:v>0.199447011634453</c:v>
                </c:pt>
                <c:pt idx="12">
                  <c:v>0.5787917526740477</c:v>
                </c:pt>
              </c:numCache>
            </c:numRef>
          </c:val>
          <c:smooth val="0"/>
          <c:extLst>
            <c:ext xmlns:c16="http://schemas.microsoft.com/office/drawing/2014/chart" uri="{C3380CC4-5D6E-409C-BE32-E72D297353CC}">
              <c16:uniqueId val="{00000020-A173-4AFF-A950-0BD704C9144B}"/>
            </c:ext>
          </c:extLst>
        </c:ser>
        <c:ser>
          <c:idx val="34"/>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ICB'!$N$39:$Z$39</c:f>
              <c:numCache>
                <c:formatCode>0.00%</c:formatCode>
                <c:ptCount val="13"/>
                <c:pt idx="0">
                  <c:v>0.22133844941714068</c:v>
                </c:pt>
                <c:pt idx="1">
                  <c:v>0.14000538682342714</c:v>
                </c:pt>
                <c:pt idx="2">
                  <c:v>0.11316021100908963</c:v>
                </c:pt>
                <c:pt idx="3">
                  <c:v>7.4015541237308025E-2</c:v>
                </c:pt>
                <c:pt idx="4">
                  <c:v>8.9222829055619374E-2</c:v>
                </c:pt>
                <c:pt idx="5">
                  <c:v>8.068446220287516E-2</c:v>
                </c:pt>
                <c:pt idx="6">
                  <c:v>8.837411069166981E-2</c:v>
                </c:pt>
                <c:pt idx="7">
                  <c:v>8.3547785403051023E-2</c:v>
                </c:pt>
                <c:pt idx="8">
                  <c:v>6.1449642850250501E-2</c:v>
                </c:pt>
                <c:pt idx="9">
                  <c:v>4.8201581309568663E-2</c:v>
                </c:pt>
                <c:pt idx="11">
                  <c:v>9.7803149361846017E-2</c:v>
                </c:pt>
                <c:pt idx="12">
                  <c:v>0</c:v>
                </c:pt>
              </c:numCache>
            </c:numRef>
          </c:val>
          <c:smooth val="0"/>
          <c:extLst>
            <c:ext xmlns:c16="http://schemas.microsoft.com/office/drawing/2014/chart" uri="{C3380CC4-5D6E-409C-BE32-E72D297353CC}">
              <c16:uniqueId val="{00000021-A173-4AFF-A950-0BD704C9144B}"/>
            </c:ext>
          </c:extLst>
        </c:ser>
        <c:ser>
          <c:idx val="35"/>
          <c:order val="34"/>
          <c:spPr>
            <a:ln w="28575" cap="rnd">
              <a:noFill/>
              <a:round/>
            </a:ln>
            <a:effectLst/>
          </c:spPr>
          <c:marker>
            <c:symbol val="circle"/>
            <c:size val="5"/>
            <c:spPr>
              <a:solidFill>
                <a:schemeClr val="accent3">
                  <a:tint val="58000"/>
                </a:schemeClr>
              </a:solidFill>
              <a:ln w="9525">
                <a:solidFill>
                  <a:schemeClr val="accent3">
                    <a:tint val="58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ICB'!$N$40:$Z$40</c:f>
              <c:numCache>
                <c:formatCode>0.00%</c:formatCode>
                <c:ptCount val="13"/>
                <c:pt idx="0">
                  <c:v>0.3779750992129231</c:v>
                </c:pt>
                <c:pt idx="1">
                  <c:v>0.13698819752759187</c:v>
                </c:pt>
                <c:pt idx="2">
                  <c:v>9.8193919849211081E-2</c:v>
                </c:pt>
                <c:pt idx="3">
                  <c:v>9.1884051568631789E-2</c:v>
                </c:pt>
                <c:pt idx="4">
                  <c:v>8.2537052989640619E-2</c:v>
                </c:pt>
                <c:pt idx="5">
                  <c:v>5.3649342139170511E-2</c:v>
                </c:pt>
                <c:pt idx="6">
                  <c:v>3.9838314227022727E-2</c:v>
                </c:pt>
                <c:pt idx="7">
                  <c:v>3.2147195900426299E-2</c:v>
                </c:pt>
                <c:pt idx="8">
                  <c:v>3.3105088389695107E-2</c:v>
                </c:pt>
                <c:pt idx="9">
                  <c:v>5.3681738195686904E-2</c:v>
                </c:pt>
                <c:pt idx="11">
                  <c:v>1.5976409780663971E-2</c:v>
                </c:pt>
                <c:pt idx="12">
                  <c:v>0</c:v>
                </c:pt>
              </c:numCache>
            </c:numRef>
          </c:val>
          <c:smooth val="0"/>
          <c:extLst>
            <c:ext xmlns:c16="http://schemas.microsoft.com/office/drawing/2014/chart" uri="{C3380CC4-5D6E-409C-BE32-E72D297353CC}">
              <c16:uniqueId val="{00000022-A173-4AFF-A950-0BD704C9144B}"/>
            </c:ext>
          </c:extLst>
        </c:ser>
        <c:ser>
          <c:idx val="36"/>
          <c:order val="35"/>
          <c:spPr>
            <a:ln w="28575" cap="rnd">
              <a:noFill/>
              <a:round/>
            </a:ln>
            <a:effectLst/>
          </c:spPr>
          <c:marker>
            <c:symbol val="circle"/>
            <c:size val="5"/>
            <c:spPr>
              <a:solidFill>
                <a:schemeClr val="accent3">
                  <a:tint val="55000"/>
                </a:schemeClr>
              </a:solidFill>
              <a:ln w="9525">
                <a:solidFill>
                  <a:schemeClr val="accent3">
                    <a:tint val="55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ICB'!$N$41:$Z$41</c:f>
              <c:numCache>
                <c:formatCode>0.00%</c:formatCode>
                <c:ptCount val="13"/>
                <c:pt idx="0">
                  <c:v>3.9575452734681944E-2</c:v>
                </c:pt>
                <c:pt idx="1">
                  <c:v>8.8143924857920802E-2</c:v>
                </c:pt>
                <c:pt idx="2">
                  <c:v>5.5187032874659647E-2</c:v>
                </c:pt>
                <c:pt idx="3">
                  <c:v>6.4791084187635906E-2</c:v>
                </c:pt>
                <c:pt idx="4">
                  <c:v>0.10938385139703598</c:v>
                </c:pt>
                <c:pt idx="5">
                  <c:v>0.12323314694004349</c:v>
                </c:pt>
                <c:pt idx="6">
                  <c:v>0.11261718107559893</c:v>
                </c:pt>
                <c:pt idx="7">
                  <c:v>0.12918585421120918</c:v>
                </c:pt>
                <c:pt idx="8">
                  <c:v>0.14492420919905707</c:v>
                </c:pt>
                <c:pt idx="9">
                  <c:v>0.13295826252215703</c:v>
                </c:pt>
                <c:pt idx="11">
                  <c:v>0.37861479633792006</c:v>
                </c:pt>
                <c:pt idx="12">
                  <c:v>0</c:v>
                </c:pt>
              </c:numCache>
            </c:numRef>
          </c:val>
          <c:smooth val="0"/>
          <c:extLst>
            <c:ext xmlns:c16="http://schemas.microsoft.com/office/drawing/2014/chart" uri="{C3380CC4-5D6E-409C-BE32-E72D297353CC}">
              <c16:uniqueId val="{00000023-A173-4AFF-A950-0BD704C9144B}"/>
            </c:ext>
          </c:extLst>
        </c:ser>
        <c:ser>
          <c:idx val="37"/>
          <c:order val="36"/>
          <c:spPr>
            <a:ln w="28575" cap="rnd">
              <a:noFill/>
              <a:round/>
            </a:ln>
            <a:effectLst/>
          </c:spPr>
          <c:marker>
            <c:symbol val="circle"/>
            <c:size val="5"/>
            <c:spPr>
              <a:solidFill>
                <a:schemeClr val="accent3">
                  <a:tint val="52000"/>
                </a:schemeClr>
              </a:solidFill>
              <a:ln w="9525">
                <a:solidFill>
                  <a:schemeClr val="accent3">
                    <a:tint val="52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ICB'!$N$42:$Z$42</c:f>
              <c:numCache>
                <c:formatCode>0.00%</c:formatCode>
                <c:ptCount val="13"/>
                <c:pt idx="0">
                  <c:v>0.24969725138820026</c:v>
                </c:pt>
                <c:pt idx="1">
                  <c:v>0.15201859444240301</c:v>
                </c:pt>
                <c:pt idx="2">
                  <c:v>0.12091500963082655</c:v>
                </c:pt>
                <c:pt idx="3">
                  <c:v>9.3164405367872183E-2</c:v>
                </c:pt>
                <c:pt idx="4">
                  <c:v>7.2286564873543832E-2</c:v>
                </c:pt>
                <c:pt idx="5">
                  <c:v>6.2501278350282782E-2</c:v>
                </c:pt>
                <c:pt idx="6">
                  <c:v>6.4677471342031528E-2</c:v>
                </c:pt>
                <c:pt idx="7">
                  <c:v>7.1511091143377656E-2</c:v>
                </c:pt>
                <c:pt idx="8">
                  <c:v>6.3362445630440037E-2</c:v>
                </c:pt>
                <c:pt idx="9">
                  <c:v>4.9865887831022193E-2</c:v>
                </c:pt>
                <c:pt idx="11">
                  <c:v>6.9894903737578841E-3</c:v>
                </c:pt>
                <c:pt idx="12">
                  <c:v>0</c:v>
                </c:pt>
              </c:numCache>
            </c:numRef>
          </c:val>
          <c:smooth val="0"/>
          <c:extLst>
            <c:ext xmlns:c16="http://schemas.microsoft.com/office/drawing/2014/chart" uri="{C3380CC4-5D6E-409C-BE32-E72D297353CC}">
              <c16:uniqueId val="{00000024-A173-4AFF-A950-0BD704C9144B}"/>
            </c:ext>
          </c:extLst>
        </c:ser>
        <c:ser>
          <c:idx val="38"/>
          <c:order val="37"/>
          <c:spPr>
            <a:ln w="28575" cap="rnd">
              <a:noFill/>
              <a:round/>
            </a:ln>
            <a:effectLst/>
          </c:spPr>
          <c:marker>
            <c:symbol val="circle"/>
            <c:size val="5"/>
            <c:spPr>
              <a:solidFill>
                <a:schemeClr val="accent3">
                  <a:tint val="49000"/>
                </a:schemeClr>
              </a:solidFill>
              <a:ln w="9525">
                <a:solidFill>
                  <a:schemeClr val="accent3">
                    <a:tint val="49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ICB'!$N$43:$Z$43</c:f>
              <c:numCache>
                <c:formatCode>0.00%</c:formatCode>
                <c:ptCount val="13"/>
                <c:pt idx="0">
                  <c:v>7.9468224408393989E-2</c:v>
                </c:pt>
                <c:pt idx="1">
                  <c:v>0.10661360986267873</c:v>
                </c:pt>
                <c:pt idx="2">
                  <c:v>9.8389050524718955E-2</c:v>
                </c:pt>
                <c:pt idx="3">
                  <c:v>8.5161642119404218E-2</c:v>
                </c:pt>
                <c:pt idx="4">
                  <c:v>0.12084102204159261</c:v>
                </c:pt>
                <c:pt idx="5">
                  <c:v>9.2831482382952385E-2</c:v>
                </c:pt>
                <c:pt idx="6">
                  <c:v>8.7079573885184475E-2</c:v>
                </c:pt>
                <c:pt idx="7">
                  <c:v>0.10774568960637587</c:v>
                </c:pt>
                <c:pt idx="8">
                  <c:v>0.11538345427718595</c:v>
                </c:pt>
                <c:pt idx="9">
                  <c:v>0.1064862508915128</c:v>
                </c:pt>
                <c:pt idx="11">
                  <c:v>0.19987716934780886</c:v>
                </c:pt>
                <c:pt idx="12">
                  <c:v>0</c:v>
                </c:pt>
              </c:numCache>
            </c:numRef>
          </c:val>
          <c:smooth val="0"/>
          <c:extLst>
            <c:ext xmlns:c16="http://schemas.microsoft.com/office/drawing/2014/chart" uri="{C3380CC4-5D6E-409C-BE32-E72D297353CC}">
              <c16:uniqueId val="{00000025-A173-4AFF-A950-0BD704C9144B}"/>
            </c:ext>
          </c:extLst>
        </c:ser>
        <c:ser>
          <c:idx val="39"/>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ICB'!$N$44:$Z$44</c:f>
              <c:numCache>
                <c:formatCode>0.00%</c:formatCode>
                <c:ptCount val="13"/>
                <c:pt idx="0">
                  <c:v>5.4662422107110524E-2</c:v>
                </c:pt>
                <c:pt idx="1">
                  <c:v>8.5413353370203296E-2</c:v>
                </c:pt>
                <c:pt idx="2">
                  <c:v>0.11830559235766874</c:v>
                </c:pt>
                <c:pt idx="3">
                  <c:v>6.6676578899158082E-2</c:v>
                </c:pt>
                <c:pt idx="4">
                  <c:v>7.1715887096131845E-2</c:v>
                </c:pt>
                <c:pt idx="5">
                  <c:v>0.10329652532000139</c:v>
                </c:pt>
                <c:pt idx="6">
                  <c:v>0.1080650171649776</c:v>
                </c:pt>
                <c:pt idx="7">
                  <c:v>0.14997517516773357</c:v>
                </c:pt>
                <c:pt idx="8">
                  <c:v>0.12044557255090418</c:v>
                </c:pt>
                <c:pt idx="9">
                  <c:v>0.12144387596611078</c:v>
                </c:pt>
                <c:pt idx="11">
                  <c:v>0.31368631501251865</c:v>
                </c:pt>
                <c:pt idx="12">
                  <c:v>0</c:v>
                </c:pt>
              </c:numCache>
            </c:numRef>
          </c:val>
          <c:smooth val="0"/>
          <c:extLst>
            <c:ext xmlns:c16="http://schemas.microsoft.com/office/drawing/2014/chart" uri="{C3380CC4-5D6E-409C-BE32-E72D297353CC}">
              <c16:uniqueId val="{00000026-A173-4AFF-A950-0BD704C9144B}"/>
            </c:ext>
          </c:extLst>
        </c:ser>
        <c:ser>
          <c:idx val="40"/>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ICB'!$N$45:$Z$45</c:f>
              <c:numCache>
                <c:formatCode>0.00%</c:formatCode>
                <c:ptCount val="13"/>
                <c:pt idx="0">
                  <c:v>0.12873646570047642</c:v>
                </c:pt>
                <c:pt idx="1">
                  <c:v>0.14111843351786718</c:v>
                </c:pt>
                <c:pt idx="2">
                  <c:v>9.6170607101394856E-2</c:v>
                </c:pt>
                <c:pt idx="3">
                  <c:v>9.682256158687616E-2</c:v>
                </c:pt>
                <c:pt idx="4">
                  <c:v>8.7962181472435327E-2</c:v>
                </c:pt>
                <c:pt idx="5">
                  <c:v>0.10198221723089007</c:v>
                </c:pt>
                <c:pt idx="6">
                  <c:v>8.158818524119732E-2</c:v>
                </c:pt>
                <c:pt idx="7">
                  <c:v>7.9993179023084532E-2</c:v>
                </c:pt>
                <c:pt idx="8">
                  <c:v>8.9416806473727184E-2</c:v>
                </c:pt>
                <c:pt idx="9">
                  <c:v>9.6209362652050948E-2</c:v>
                </c:pt>
                <c:pt idx="11">
                  <c:v>0.18832183298252383</c:v>
                </c:pt>
                <c:pt idx="12">
                  <c:v>0</c:v>
                </c:pt>
              </c:numCache>
            </c:numRef>
          </c:val>
          <c:smooth val="0"/>
          <c:extLst>
            <c:ext xmlns:c16="http://schemas.microsoft.com/office/drawing/2014/chart" uri="{C3380CC4-5D6E-409C-BE32-E72D297353CC}">
              <c16:uniqueId val="{00000027-A173-4AFF-A950-0BD704C9144B}"/>
            </c:ext>
          </c:extLst>
        </c:ser>
        <c:ser>
          <c:idx val="41"/>
          <c:order val="40"/>
          <c:spPr>
            <a:ln w="28575" cap="rnd">
              <a:noFill/>
              <a:round/>
            </a:ln>
            <a:effectLst/>
          </c:spPr>
          <c:marker>
            <c:symbol val="circle"/>
            <c:size val="5"/>
            <c:spPr>
              <a:solidFill>
                <a:schemeClr val="accent3">
                  <a:tint val="40000"/>
                </a:schemeClr>
              </a:solidFill>
              <a:ln w="9525">
                <a:solidFill>
                  <a:schemeClr val="accent3">
                    <a:tint val="40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ICB'!$N$46:$Z$46</c:f>
              <c:numCache>
                <c:formatCode>0.00%</c:formatCode>
                <c:ptCount val="13"/>
                <c:pt idx="0">
                  <c:v>0.23321528438205277</c:v>
                </c:pt>
                <c:pt idx="1">
                  <c:v>0.1393578515564009</c:v>
                </c:pt>
                <c:pt idx="2">
                  <c:v>0.10907084356503101</c:v>
                </c:pt>
                <c:pt idx="3">
                  <c:v>8.6094590566493018E-2</c:v>
                </c:pt>
                <c:pt idx="4">
                  <c:v>8.0604249762246102E-2</c:v>
                </c:pt>
                <c:pt idx="5">
                  <c:v>9.257356176633405E-2</c:v>
                </c:pt>
                <c:pt idx="6">
                  <c:v>8.1590751018438351E-2</c:v>
                </c:pt>
                <c:pt idx="7">
                  <c:v>6.9771898198748072E-2</c:v>
                </c:pt>
                <c:pt idx="8">
                  <c:v>6.3114079289151331E-2</c:v>
                </c:pt>
                <c:pt idx="9">
                  <c:v>4.4606889895104397E-2</c:v>
                </c:pt>
                <c:pt idx="11">
                  <c:v>7.0759109168074263E-2</c:v>
                </c:pt>
                <c:pt idx="12">
                  <c:v>0</c:v>
                </c:pt>
              </c:numCache>
            </c:numRef>
          </c:val>
          <c:smooth val="0"/>
          <c:extLst>
            <c:ext xmlns:c16="http://schemas.microsoft.com/office/drawing/2014/chart" uri="{C3380CC4-5D6E-409C-BE32-E72D297353CC}">
              <c16:uniqueId val="{00000028-A173-4AFF-A950-0BD704C9144B}"/>
            </c:ext>
          </c:extLst>
        </c:ser>
        <c:ser>
          <c:idx val="42"/>
          <c:order val="41"/>
          <c:spPr>
            <a:ln w="28575" cap="rnd">
              <a:noFill/>
              <a:round/>
            </a:ln>
            <a:effectLst/>
          </c:spPr>
          <c:marker>
            <c:symbol val="circle"/>
            <c:size val="5"/>
            <c:spPr>
              <a:solidFill>
                <a:schemeClr val="accent3">
                  <a:tint val="37000"/>
                </a:schemeClr>
              </a:solidFill>
              <a:ln w="9525">
                <a:solidFill>
                  <a:schemeClr val="accent3">
                    <a:tint val="37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ICB'!$N$47:$Z$47</c:f>
              <c:numCache>
                <c:formatCode>0.00%</c:formatCode>
                <c:ptCount val="13"/>
                <c:pt idx="0">
                  <c:v>0.20990073243299376</c:v>
                </c:pt>
                <c:pt idx="1">
                  <c:v>0.27856392752908754</c:v>
                </c:pt>
                <c:pt idx="2">
                  <c:v>0.11766305413131078</c:v>
                </c:pt>
                <c:pt idx="3">
                  <c:v>8.1823800694147297E-2</c:v>
                </c:pt>
                <c:pt idx="4">
                  <c:v>7.4651278984319544E-2</c:v>
                </c:pt>
                <c:pt idx="5">
                  <c:v>5.50246438136896E-2</c:v>
                </c:pt>
                <c:pt idx="6">
                  <c:v>5.5941331958718171E-2</c:v>
                </c:pt>
                <c:pt idx="7">
                  <c:v>4.9442772051604786E-2</c:v>
                </c:pt>
                <c:pt idx="8">
                  <c:v>4.4352191752142209E-2</c:v>
                </c:pt>
                <c:pt idx="9">
                  <c:v>3.2636266651986309E-2</c:v>
                </c:pt>
                <c:pt idx="11">
                  <c:v>1.2745218249350853E-3</c:v>
                </c:pt>
                <c:pt idx="12">
                  <c:v>0</c:v>
                </c:pt>
              </c:numCache>
            </c:numRef>
          </c:val>
          <c:smooth val="0"/>
          <c:extLst>
            <c:ext xmlns:c16="http://schemas.microsoft.com/office/drawing/2014/chart" uri="{C3380CC4-5D6E-409C-BE32-E72D297353CC}">
              <c16:uniqueId val="{00000029-A173-4AFF-A950-0BD704C9144B}"/>
            </c:ext>
          </c:extLst>
        </c:ser>
        <c:ser>
          <c:idx val="43"/>
          <c:order val="42"/>
          <c:spPr>
            <a:ln w="28575" cap="rnd">
              <a:noFill/>
              <a:round/>
            </a:ln>
            <a:effectLst/>
          </c:spPr>
          <c:marker>
            <c:symbol val="circle"/>
            <c:size val="5"/>
            <c:spPr>
              <a:solidFill>
                <a:schemeClr val="accent3">
                  <a:tint val="34000"/>
                </a:schemeClr>
              </a:solidFill>
              <a:ln w="9525">
                <a:solidFill>
                  <a:schemeClr val="accent3">
                    <a:tint val="34000"/>
                  </a:schemeClr>
                </a:solidFill>
              </a:ln>
              <a:effectLst/>
            </c:spPr>
          </c:marker>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ICB'!$N$48:$Z$48</c:f>
              <c:numCache>
                <c:formatCode>0.00%</c:formatCode>
                <c:ptCount val="13"/>
                <c:pt idx="0">
                  <c:v>9.9278605572612103E-2</c:v>
                </c:pt>
                <c:pt idx="1">
                  <c:v>0.10086597142808972</c:v>
                </c:pt>
                <c:pt idx="2">
                  <c:v>0.10321939391966818</c:v>
                </c:pt>
                <c:pt idx="3">
                  <c:v>0.10245100992395023</c:v>
                </c:pt>
                <c:pt idx="4">
                  <c:v>0.10113500354016271</c:v>
                </c:pt>
                <c:pt idx="5">
                  <c:v>0.10186215240861911</c:v>
                </c:pt>
                <c:pt idx="6">
                  <c:v>9.8843460388632454E-2</c:v>
                </c:pt>
                <c:pt idx="7">
                  <c:v>9.8674646868925825E-2</c:v>
                </c:pt>
                <c:pt idx="8">
                  <c:v>9.748538387069787E-2</c:v>
                </c:pt>
                <c:pt idx="9">
                  <c:v>9.6184372078641805E-2</c:v>
                </c:pt>
                <c:pt idx="11">
                  <c:v>0.17070115048492315</c:v>
                </c:pt>
                <c:pt idx="12">
                  <c:v>0.18552877637149393</c:v>
                </c:pt>
              </c:numCache>
            </c:numRef>
          </c:val>
          <c:smooth val="0"/>
          <c:extLst>
            <c:ext xmlns:c16="http://schemas.microsoft.com/office/drawing/2014/chart" uri="{C3380CC4-5D6E-409C-BE32-E72D297353CC}">
              <c16:uniqueId val="{0000002A-A173-4AFF-A950-0BD704C9144B}"/>
            </c:ext>
          </c:extLst>
        </c:ser>
        <c:ser>
          <c:idx val="0"/>
          <c:order val="43"/>
          <c:spPr>
            <a:ln w="25400" cap="rnd">
              <a:noFill/>
              <a:round/>
            </a:ln>
            <a:effectLst/>
          </c:spPr>
          <c:marker>
            <c:symbol val="circle"/>
            <c:size val="12"/>
            <c:spPr>
              <a:solidFill>
                <a:srgbClr val="FF0000"/>
              </a:solidFill>
              <a:ln w="9525">
                <a:solidFill>
                  <a:schemeClr val="bg1">
                    <a:lumMod val="85000"/>
                  </a:schemeClr>
                </a:solidFill>
              </a:ln>
              <a:effectLst/>
            </c:spPr>
          </c:marker>
          <c:dPt>
            <c:idx val="11"/>
            <c:marker>
              <c:symbol val="circle"/>
              <c:size val="12"/>
              <c:spPr>
                <a:solidFill>
                  <a:srgbClr val="92D050"/>
                </a:solidFill>
                <a:ln w="9525">
                  <a:solidFill>
                    <a:schemeClr val="bg1">
                      <a:lumMod val="85000"/>
                    </a:schemeClr>
                  </a:solidFill>
                </a:ln>
                <a:effectLst/>
              </c:spPr>
            </c:marker>
            <c:bubble3D val="0"/>
            <c:extLst>
              <c:ext xmlns:c16="http://schemas.microsoft.com/office/drawing/2014/chart" uri="{C3380CC4-5D6E-409C-BE32-E72D297353CC}">
                <c16:uniqueId val="{0000002B-A173-4AFF-A950-0BD704C9144B}"/>
              </c:ext>
            </c:extLst>
          </c:dPt>
          <c:dPt>
            <c:idx val="12"/>
            <c:marker>
              <c:symbol val="circle"/>
              <c:size val="12"/>
              <c:spPr>
                <a:solidFill>
                  <a:srgbClr val="00B0F0"/>
                </a:solidFill>
                <a:ln w="9525">
                  <a:solidFill>
                    <a:schemeClr val="bg1">
                      <a:lumMod val="85000"/>
                    </a:schemeClr>
                  </a:solidFill>
                </a:ln>
                <a:effectLst/>
              </c:spPr>
            </c:marker>
            <c:bubble3D val="0"/>
            <c:extLst>
              <c:ext xmlns:c16="http://schemas.microsoft.com/office/drawing/2014/chart" uri="{C3380CC4-5D6E-409C-BE32-E72D297353CC}">
                <c16:uniqueId val="{0000002C-A173-4AFF-A950-0BD704C9144B}"/>
              </c:ext>
            </c:extLst>
          </c:dPt>
          <c:cat>
            <c:strRef>
              <c:f>'IMD by ICB'!$N$5:$Z$5</c:f>
              <c:strCache>
                <c:ptCount val="13"/>
                <c:pt idx="0">
                  <c:v>1</c:v>
                </c:pt>
                <c:pt idx="1">
                  <c:v>2</c:v>
                </c:pt>
                <c:pt idx="2">
                  <c:v>3</c:v>
                </c:pt>
                <c:pt idx="3">
                  <c:v>4</c:v>
                </c:pt>
                <c:pt idx="4">
                  <c:v>5</c:v>
                </c:pt>
                <c:pt idx="5">
                  <c:v>6</c:v>
                </c:pt>
                <c:pt idx="6">
                  <c:v>7</c:v>
                </c:pt>
                <c:pt idx="7">
                  <c:v>8</c:v>
                </c:pt>
                <c:pt idx="8">
                  <c:v>9</c:v>
                </c:pt>
                <c:pt idx="9">
                  <c:v>10</c:v>
                </c:pt>
                <c:pt idx="11">
                  <c:v>R</c:v>
                </c:pt>
                <c:pt idx="12">
                  <c:v>C</c:v>
                </c:pt>
              </c:strCache>
            </c:strRef>
          </c:cat>
          <c:val>
            <c:numRef>
              <c:f>'IMD by ICB'!$N$50:$Z$50</c:f>
              <c:numCache>
                <c:formatCode>0.00%</c:formatCode>
                <c:ptCount val="13"/>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pt idx="11">
                  <c:v>0.33148645702378848</c:v>
                </c:pt>
                <c:pt idx="12">
                  <c:v>3.9211772860246637E-3</c:v>
                </c:pt>
              </c:numCache>
            </c:numRef>
          </c:val>
          <c:smooth val="0"/>
          <c:extLst>
            <c:ext xmlns:c16="http://schemas.microsoft.com/office/drawing/2014/chart" uri="{C3380CC4-5D6E-409C-BE32-E72D297353CC}">
              <c16:uniqueId val="{0000002D-A173-4AFF-A950-0BD704C9144B}"/>
            </c:ext>
          </c:extLst>
        </c:ser>
        <c:dLbls>
          <c:showLegendKey val="0"/>
          <c:showVal val="0"/>
          <c:showCatName val="0"/>
          <c:showSerName val="0"/>
          <c:showPercent val="0"/>
          <c:showBubbleSize val="0"/>
        </c:dLbls>
        <c:marker val="1"/>
        <c:smooth val="0"/>
        <c:axId val="1473728008"/>
        <c:axId val="1473724728"/>
      </c:lineChart>
      <c:catAx>
        <c:axId val="1473728008"/>
        <c:scaling>
          <c:orientation val="minMax"/>
        </c:scaling>
        <c:delete val="0"/>
        <c:axPos val="b"/>
        <c:title>
          <c:tx>
            <c:rich>
              <a:bodyPr rot="0" spcFirstLastPara="1" vertOverflow="ellipsis" vert="horz" wrap="square" anchor="ctr" anchorCtr="1"/>
              <a:lstStyle/>
              <a:p>
                <a:pPr>
                  <a:defRPr sz="1000" b="1" i="0" u="none" strike="noStrike" kern="1200" baseline="0">
                    <a:solidFill>
                      <a:srgbClr val="FF0000"/>
                    </a:solidFill>
                    <a:latin typeface="Arial" panose="020B0604020202020204" pitchFamily="34" charset="0"/>
                    <a:ea typeface="+mn-ea"/>
                    <a:cs typeface="Arial" panose="020B0604020202020204" pitchFamily="34" charset="0"/>
                  </a:defRPr>
                </a:pPr>
                <a:r>
                  <a:rPr lang="en-GB" b="1">
                    <a:solidFill>
                      <a:srgbClr val="FF0000"/>
                    </a:solidFill>
                  </a:rPr>
                  <a:t>&lt;&lt;&lt; Most Deprived                         Least Deprived &gt;&gt;&gt;</a:t>
                </a:r>
              </a:p>
            </c:rich>
          </c:tx>
          <c:layout>
            <c:manualLayout>
              <c:xMode val="edge"/>
              <c:yMode val="edge"/>
              <c:x val="0.13835023152902806"/>
              <c:y val="0.93373223508351777"/>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4728"/>
        <c:crosses val="autoZero"/>
        <c:auto val="1"/>
        <c:lblAlgn val="ctr"/>
        <c:lblOffset val="100"/>
        <c:noMultiLvlLbl val="0"/>
      </c:catAx>
      <c:valAx>
        <c:axId val="1473724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8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spc="0" baseline="0">
                <a:solidFill>
                  <a:schemeClr val="accent6">
                    <a:lumMod val="50000"/>
                  </a:schemeClr>
                </a:solidFill>
                <a:latin typeface="Arial" panose="020B0604020202020204" pitchFamily="34" charset="0"/>
                <a:ea typeface="+mn-ea"/>
                <a:cs typeface="Arial" panose="020B0604020202020204" pitchFamily="34" charset="0"/>
              </a:defRPr>
            </a:pPr>
            <a:r>
              <a:rPr lang="en-GB">
                <a:solidFill>
                  <a:schemeClr val="accent6">
                    <a:lumMod val="50000"/>
                  </a:schemeClr>
                </a:solidFill>
              </a:rPr>
              <a:t>% of population in IMD Decile</a:t>
            </a:r>
          </a:p>
        </c:rich>
      </c:tx>
      <c:layout>
        <c:manualLayout>
          <c:xMode val="edge"/>
          <c:yMode val="edge"/>
          <c:x val="0.15253642207767507"/>
          <c:y val="3.492036613702857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accent6">
                  <a:lumMod val="50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004602685533873"/>
          <c:y val="8.7562864692635703E-2"/>
          <c:w val="0.81485107839780901"/>
          <c:h val="0.71113567519616128"/>
        </c:manualLayout>
      </c:layout>
      <c:lineChart>
        <c:grouping val="standard"/>
        <c:varyColors val="0"/>
        <c:ser>
          <c:idx val="1"/>
          <c:order val="0"/>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val>
            <c:numRef>
              <c:f>'IMD by ICB'!$N$6:$W$6</c:f>
              <c:numCache>
                <c:formatCode>0.00%</c:formatCode>
                <c:ptCount val="10"/>
                <c:pt idx="0">
                  <c:v>0.23273091701891846</c:v>
                </c:pt>
                <c:pt idx="1">
                  <c:v>0.11661580328428311</c:v>
                </c:pt>
                <c:pt idx="2">
                  <c:v>8.4310912989368963E-2</c:v>
                </c:pt>
                <c:pt idx="3">
                  <c:v>7.5959411301244076E-2</c:v>
                </c:pt>
                <c:pt idx="4">
                  <c:v>7.4929593035528527E-2</c:v>
                </c:pt>
                <c:pt idx="5">
                  <c:v>7.0242337747545916E-2</c:v>
                </c:pt>
                <c:pt idx="6">
                  <c:v>8.0821707655783545E-2</c:v>
                </c:pt>
                <c:pt idx="7">
                  <c:v>9.1570911459261689E-2</c:v>
                </c:pt>
                <c:pt idx="8">
                  <c:v>8.2316566375211939E-2</c:v>
                </c:pt>
                <c:pt idx="9">
                  <c:v>9.050183913285377E-2</c:v>
                </c:pt>
              </c:numCache>
            </c:numRef>
          </c:val>
          <c:smooth val="0"/>
          <c:extLst>
            <c:ext xmlns:c16="http://schemas.microsoft.com/office/drawing/2014/chart" uri="{C3380CC4-5D6E-409C-BE32-E72D297353CC}">
              <c16:uniqueId val="{00000000-DFD9-43FE-A2DC-5635466861EA}"/>
            </c:ext>
          </c:extLst>
        </c:ser>
        <c:ser>
          <c:idx val="2"/>
          <c:order val="1"/>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val>
            <c:numRef>
              <c:f>'IMD by ICB'!$N$7:$W$7</c:f>
              <c:numCache>
                <c:formatCode>0.00%</c:formatCode>
                <c:ptCount val="10"/>
                <c:pt idx="0">
                  <c:v>8.8409988247566976E-2</c:v>
                </c:pt>
                <c:pt idx="1">
                  <c:v>0.10195653800613591</c:v>
                </c:pt>
                <c:pt idx="2">
                  <c:v>9.6845330058498061E-2</c:v>
                </c:pt>
                <c:pt idx="3">
                  <c:v>8.8935546488135328E-2</c:v>
                </c:pt>
                <c:pt idx="4">
                  <c:v>8.4670337651362088E-2</c:v>
                </c:pt>
                <c:pt idx="5">
                  <c:v>0.11636845418091704</c:v>
                </c:pt>
                <c:pt idx="6">
                  <c:v>0.10908282604198304</c:v>
                </c:pt>
                <c:pt idx="7">
                  <c:v>0.11601720168847689</c:v>
                </c:pt>
                <c:pt idx="8">
                  <c:v>0.11664487844815065</c:v>
                </c:pt>
                <c:pt idx="9">
                  <c:v>8.106889918877401E-2</c:v>
                </c:pt>
              </c:numCache>
            </c:numRef>
          </c:val>
          <c:smooth val="0"/>
          <c:extLst>
            <c:ext xmlns:c16="http://schemas.microsoft.com/office/drawing/2014/chart" uri="{C3380CC4-5D6E-409C-BE32-E72D297353CC}">
              <c16:uniqueId val="{00000001-DFD9-43FE-A2DC-5635466861EA}"/>
            </c:ext>
          </c:extLst>
        </c:ser>
        <c:ser>
          <c:idx val="3"/>
          <c:order val="2"/>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val>
            <c:numRef>
              <c:f>'IMD by ICB'!$N$8:$W$8</c:f>
              <c:numCache>
                <c:formatCode>0.00%</c:formatCode>
                <c:ptCount val="10"/>
                <c:pt idx="0">
                  <c:v>6.3066860176146641E-2</c:v>
                </c:pt>
                <c:pt idx="1">
                  <c:v>5.5780433010596632E-2</c:v>
                </c:pt>
                <c:pt idx="2">
                  <c:v>6.0770591860673177E-2</c:v>
                </c:pt>
                <c:pt idx="3">
                  <c:v>0.17254617388019641</c:v>
                </c:pt>
                <c:pt idx="4">
                  <c:v>0.14561323286745265</c:v>
                </c:pt>
                <c:pt idx="5">
                  <c:v>0.13608620449710729</c:v>
                </c:pt>
                <c:pt idx="6">
                  <c:v>0.13535457961390882</c:v>
                </c:pt>
                <c:pt idx="7">
                  <c:v>0.10678144694725542</c:v>
                </c:pt>
                <c:pt idx="8">
                  <c:v>6.4969482494681804E-2</c:v>
                </c:pt>
                <c:pt idx="9">
                  <c:v>5.9030994651981153E-2</c:v>
                </c:pt>
              </c:numCache>
            </c:numRef>
          </c:val>
          <c:smooth val="0"/>
          <c:extLst>
            <c:ext xmlns:c16="http://schemas.microsoft.com/office/drawing/2014/chart" uri="{C3380CC4-5D6E-409C-BE32-E72D297353CC}">
              <c16:uniqueId val="{00000002-DFD9-43FE-A2DC-5635466861EA}"/>
            </c:ext>
          </c:extLst>
        </c:ser>
        <c:ser>
          <c:idx val="4"/>
          <c:order val="3"/>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val>
            <c:numRef>
              <c:f>'IMD by ICB'!$N$9:$W$9</c:f>
              <c:numCache>
                <c:formatCode>0.00%</c:formatCode>
                <c:ptCount val="10"/>
                <c:pt idx="0">
                  <c:v>6.6517871217933219E-2</c:v>
                </c:pt>
                <c:pt idx="1">
                  <c:v>7.7539594127352784E-2</c:v>
                </c:pt>
                <c:pt idx="2">
                  <c:v>0.10274373903082404</c:v>
                </c:pt>
                <c:pt idx="3">
                  <c:v>0.13283606402320472</c:v>
                </c:pt>
                <c:pt idx="4">
                  <c:v>9.1473731779344841E-2</c:v>
                </c:pt>
                <c:pt idx="5">
                  <c:v>0.12525485271089717</c:v>
                </c:pt>
                <c:pt idx="6">
                  <c:v>0.11495696404737633</c:v>
                </c:pt>
                <c:pt idx="7">
                  <c:v>0.10005464882872847</c:v>
                </c:pt>
                <c:pt idx="8">
                  <c:v>0.12187345643332317</c:v>
                </c:pt>
                <c:pt idx="9">
                  <c:v>6.6749077801015202E-2</c:v>
                </c:pt>
              </c:numCache>
            </c:numRef>
          </c:val>
          <c:smooth val="0"/>
          <c:extLst>
            <c:ext xmlns:c16="http://schemas.microsoft.com/office/drawing/2014/chart" uri="{C3380CC4-5D6E-409C-BE32-E72D297353CC}">
              <c16:uniqueId val="{00000003-DFD9-43FE-A2DC-5635466861EA}"/>
            </c:ext>
          </c:extLst>
        </c:ser>
        <c:ser>
          <c:idx val="5"/>
          <c:order val="4"/>
          <c:spPr>
            <a:ln w="28575" cap="rnd">
              <a:noFill/>
              <a:round/>
            </a:ln>
            <a:effectLst/>
          </c:spPr>
          <c:marker>
            <c:symbol val="circle"/>
            <c:size val="5"/>
            <c:spPr>
              <a:solidFill>
                <a:schemeClr val="accent3">
                  <a:shade val="48000"/>
                </a:schemeClr>
              </a:solidFill>
              <a:ln w="9525">
                <a:solidFill>
                  <a:schemeClr val="accent3">
                    <a:shade val="48000"/>
                  </a:schemeClr>
                </a:solidFill>
              </a:ln>
              <a:effectLst/>
            </c:spPr>
          </c:marker>
          <c:val>
            <c:numRef>
              <c:f>'IMD by ICB'!$N$10:$W$10</c:f>
              <c:numCache>
                <c:formatCode>0.00%</c:formatCode>
                <c:ptCount val="10"/>
                <c:pt idx="0">
                  <c:v>6.8155585809765648E-2</c:v>
                </c:pt>
                <c:pt idx="1">
                  <c:v>5.4352152946543962E-2</c:v>
                </c:pt>
                <c:pt idx="2">
                  <c:v>0.10754099314190779</c:v>
                </c:pt>
                <c:pt idx="3">
                  <c:v>8.166455513284486E-2</c:v>
                </c:pt>
                <c:pt idx="4">
                  <c:v>8.6305082404349337E-2</c:v>
                </c:pt>
                <c:pt idx="5">
                  <c:v>8.4100241205628257E-2</c:v>
                </c:pt>
                <c:pt idx="6">
                  <c:v>0.11096913040554172</c:v>
                </c:pt>
                <c:pt idx="7">
                  <c:v>0.14108438925171726</c:v>
                </c:pt>
                <c:pt idx="8">
                  <c:v>0.12923859362759088</c:v>
                </c:pt>
                <c:pt idx="9">
                  <c:v>0.13658927607411028</c:v>
                </c:pt>
              </c:numCache>
            </c:numRef>
          </c:val>
          <c:smooth val="0"/>
          <c:extLst>
            <c:ext xmlns:c16="http://schemas.microsoft.com/office/drawing/2014/chart" uri="{C3380CC4-5D6E-409C-BE32-E72D297353CC}">
              <c16:uniqueId val="{00000004-DFD9-43FE-A2DC-5635466861EA}"/>
            </c:ext>
          </c:extLst>
        </c:ser>
        <c:ser>
          <c:idx val="6"/>
          <c:order val="5"/>
          <c:spPr>
            <a:ln w="28575" cap="rnd">
              <a:noFill/>
              <a:round/>
            </a:ln>
            <a:effectLst/>
          </c:spPr>
          <c:marker>
            <c:symbol val="circle"/>
            <c:size val="5"/>
            <c:spPr>
              <a:solidFill>
                <a:schemeClr val="accent3">
                  <a:shade val="51000"/>
                </a:schemeClr>
              </a:solidFill>
              <a:ln w="9525">
                <a:solidFill>
                  <a:schemeClr val="accent3">
                    <a:shade val="51000"/>
                  </a:schemeClr>
                </a:solidFill>
              </a:ln>
              <a:effectLst/>
            </c:spPr>
          </c:marker>
          <c:val>
            <c:numRef>
              <c:f>'IMD by ICB'!$N$11:$W$11</c:f>
              <c:numCache>
                <c:formatCode>0.00%</c:formatCode>
                <c:ptCount val="10"/>
                <c:pt idx="0">
                  <c:v>7.0254061808155008E-2</c:v>
                </c:pt>
                <c:pt idx="1">
                  <c:v>7.1639068348756232E-2</c:v>
                </c:pt>
                <c:pt idx="2">
                  <c:v>0.10428519970425107</c:v>
                </c:pt>
                <c:pt idx="3">
                  <c:v>9.9726790344766572E-2</c:v>
                </c:pt>
                <c:pt idx="4">
                  <c:v>0.10510356478565576</c:v>
                </c:pt>
                <c:pt idx="5">
                  <c:v>0.12366581214045125</c:v>
                </c:pt>
                <c:pt idx="6">
                  <c:v>0.11916533081118201</c:v>
                </c:pt>
                <c:pt idx="7">
                  <c:v>0.1243893858996855</c:v>
                </c:pt>
                <c:pt idx="8">
                  <c:v>9.653864220910123E-2</c:v>
                </c:pt>
                <c:pt idx="9">
                  <c:v>8.5232143947995373E-2</c:v>
                </c:pt>
              </c:numCache>
            </c:numRef>
          </c:val>
          <c:smooth val="0"/>
          <c:extLst>
            <c:ext xmlns:c16="http://schemas.microsoft.com/office/drawing/2014/chart" uri="{C3380CC4-5D6E-409C-BE32-E72D297353CC}">
              <c16:uniqueId val="{00000005-DFD9-43FE-A2DC-5635466861EA}"/>
            </c:ext>
          </c:extLst>
        </c:ser>
        <c:ser>
          <c:idx val="7"/>
          <c:order val="6"/>
          <c:spPr>
            <a:ln w="28575" cap="rnd">
              <a:noFill/>
              <a:round/>
            </a:ln>
            <a:effectLst/>
          </c:spPr>
          <c:marker>
            <c:symbol val="circle"/>
            <c:size val="5"/>
            <c:spPr>
              <a:solidFill>
                <a:schemeClr val="accent3">
                  <a:shade val="54000"/>
                </a:schemeClr>
              </a:solidFill>
              <a:ln w="9525">
                <a:solidFill>
                  <a:schemeClr val="accent3">
                    <a:shade val="54000"/>
                  </a:schemeClr>
                </a:solidFill>
              </a:ln>
              <a:effectLst/>
            </c:spPr>
          </c:marker>
          <c:val>
            <c:numRef>
              <c:f>'IMD by ICB'!$N$12:$W$12</c:f>
              <c:numCache>
                <c:formatCode>0.00%</c:formatCode>
                <c:ptCount val="10"/>
                <c:pt idx="0">
                  <c:v>3.7784036510873246E-2</c:v>
                </c:pt>
                <c:pt idx="1">
                  <c:v>7.7205178376006711E-2</c:v>
                </c:pt>
                <c:pt idx="2">
                  <c:v>7.2276109040600472E-2</c:v>
                </c:pt>
                <c:pt idx="3">
                  <c:v>8.475539160549185E-2</c:v>
                </c:pt>
                <c:pt idx="4">
                  <c:v>0.17683020389633611</c:v>
                </c:pt>
                <c:pt idx="5">
                  <c:v>0.11560804324697212</c:v>
                </c:pt>
                <c:pt idx="6">
                  <c:v>0.11292222671689997</c:v>
                </c:pt>
                <c:pt idx="7">
                  <c:v>0.12643500336678135</c:v>
                </c:pt>
                <c:pt idx="8">
                  <c:v>0.10696727184191472</c:v>
                </c:pt>
                <c:pt idx="9">
                  <c:v>8.9216535398123478E-2</c:v>
                </c:pt>
              </c:numCache>
            </c:numRef>
          </c:val>
          <c:smooth val="0"/>
          <c:extLst>
            <c:ext xmlns:c16="http://schemas.microsoft.com/office/drawing/2014/chart" uri="{C3380CC4-5D6E-409C-BE32-E72D297353CC}">
              <c16:uniqueId val="{00000006-DFD9-43FE-A2DC-5635466861EA}"/>
            </c:ext>
          </c:extLst>
        </c:ser>
        <c:ser>
          <c:idx val="8"/>
          <c:order val="7"/>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val>
            <c:numRef>
              <c:f>'IMD by ICB'!$N$13:$W$13</c:f>
              <c:numCache>
                <c:formatCode>0.00%</c:formatCode>
                <c:ptCount val="10"/>
                <c:pt idx="0">
                  <c:v>8.2610191260318475E-2</c:v>
                </c:pt>
                <c:pt idx="1">
                  <c:v>7.6079256046377247E-2</c:v>
                </c:pt>
                <c:pt idx="2">
                  <c:v>8.7350040392012024E-2</c:v>
                </c:pt>
                <c:pt idx="3">
                  <c:v>0.13809293183640894</c:v>
                </c:pt>
                <c:pt idx="4">
                  <c:v>0.16067737745238955</c:v>
                </c:pt>
                <c:pt idx="5">
                  <c:v>0.14848279027434411</c:v>
                </c:pt>
                <c:pt idx="6">
                  <c:v>9.4285382964023334E-2</c:v>
                </c:pt>
                <c:pt idx="7">
                  <c:v>8.7701826069754907E-2</c:v>
                </c:pt>
                <c:pt idx="8">
                  <c:v>7.0508179260626413E-2</c:v>
                </c:pt>
                <c:pt idx="9">
                  <c:v>5.421202444374499E-2</c:v>
                </c:pt>
              </c:numCache>
            </c:numRef>
          </c:val>
          <c:smooth val="0"/>
          <c:extLst>
            <c:ext xmlns:c16="http://schemas.microsoft.com/office/drawing/2014/chart" uri="{C3380CC4-5D6E-409C-BE32-E72D297353CC}">
              <c16:uniqueId val="{00000007-DFD9-43FE-A2DC-5635466861EA}"/>
            </c:ext>
          </c:extLst>
        </c:ser>
        <c:ser>
          <c:idx val="9"/>
          <c:order val="8"/>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val>
            <c:numRef>
              <c:f>'IMD by ICB'!$N$14:$W$14</c:f>
              <c:numCache>
                <c:formatCode>0.00%</c:formatCode>
                <c:ptCount val="10"/>
                <c:pt idx="0">
                  <c:v>4.8575266413597461E-2</c:v>
                </c:pt>
                <c:pt idx="1">
                  <c:v>7.017691813725889E-2</c:v>
                </c:pt>
                <c:pt idx="2">
                  <c:v>8.0889345894670103E-2</c:v>
                </c:pt>
                <c:pt idx="3">
                  <c:v>9.4478268291295117E-2</c:v>
                </c:pt>
                <c:pt idx="4">
                  <c:v>0.12138583842045797</c:v>
                </c:pt>
                <c:pt idx="5">
                  <c:v>0.18379286800029263</c:v>
                </c:pt>
                <c:pt idx="6">
                  <c:v>0.11971643513814489</c:v>
                </c:pt>
                <c:pt idx="7">
                  <c:v>0.1021831283581119</c:v>
                </c:pt>
                <c:pt idx="8">
                  <c:v>0.10646281589621454</c:v>
                </c:pt>
                <c:pt idx="9">
                  <c:v>7.2339115449956512E-2</c:v>
                </c:pt>
              </c:numCache>
            </c:numRef>
          </c:val>
          <c:smooth val="0"/>
          <c:extLst>
            <c:ext xmlns:c16="http://schemas.microsoft.com/office/drawing/2014/chart" uri="{C3380CC4-5D6E-409C-BE32-E72D297353CC}">
              <c16:uniqueId val="{00000008-DFD9-43FE-A2DC-5635466861EA}"/>
            </c:ext>
          </c:extLst>
        </c:ser>
        <c:ser>
          <c:idx val="10"/>
          <c:order val="9"/>
          <c:spPr>
            <a:ln w="28575" cap="rnd">
              <a:noFill/>
              <a:round/>
            </a:ln>
            <a:effectLst/>
          </c:spPr>
          <c:marker>
            <c:symbol val="circle"/>
            <c:size val="5"/>
            <c:spPr>
              <a:solidFill>
                <a:schemeClr val="accent3">
                  <a:shade val="64000"/>
                </a:schemeClr>
              </a:solidFill>
              <a:ln w="9525">
                <a:solidFill>
                  <a:schemeClr val="accent3">
                    <a:shade val="64000"/>
                  </a:schemeClr>
                </a:solidFill>
              </a:ln>
              <a:effectLst/>
            </c:spPr>
          </c:marker>
          <c:val>
            <c:numRef>
              <c:f>'IMD by ICB'!$N$15:$W$15</c:f>
              <c:numCache>
                <c:formatCode>0.00%</c:formatCode>
                <c:ptCount val="10"/>
                <c:pt idx="0">
                  <c:v>3.0202739795177909E-2</c:v>
                </c:pt>
                <c:pt idx="1">
                  <c:v>0.10137936256538721</c:v>
                </c:pt>
                <c:pt idx="2">
                  <c:v>9.1696691675237724E-2</c:v>
                </c:pt>
                <c:pt idx="3">
                  <c:v>9.655012125686474E-2</c:v>
                </c:pt>
                <c:pt idx="4">
                  <c:v>0.10634532020015271</c:v>
                </c:pt>
                <c:pt idx="5">
                  <c:v>8.4654749209674474E-2</c:v>
                </c:pt>
                <c:pt idx="6">
                  <c:v>0.12278388093480314</c:v>
                </c:pt>
                <c:pt idx="7">
                  <c:v>0.13629566062380505</c:v>
                </c:pt>
                <c:pt idx="8">
                  <c:v>0.1419451998897856</c:v>
                </c:pt>
                <c:pt idx="9">
                  <c:v>8.8146273849111445E-2</c:v>
                </c:pt>
              </c:numCache>
            </c:numRef>
          </c:val>
          <c:smooth val="0"/>
          <c:extLst>
            <c:ext xmlns:c16="http://schemas.microsoft.com/office/drawing/2014/chart" uri="{C3380CC4-5D6E-409C-BE32-E72D297353CC}">
              <c16:uniqueId val="{00000009-DFD9-43FE-A2DC-5635466861EA}"/>
            </c:ext>
          </c:extLst>
        </c:ser>
        <c:ser>
          <c:idx val="11"/>
          <c:order val="10"/>
          <c:spPr>
            <a:ln w="28575" cap="rnd">
              <a:noFill/>
              <a:round/>
            </a:ln>
            <a:effectLst/>
          </c:spPr>
          <c:marker>
            <c:symbol val="circle"/>
            <c:size val="5"/>
            <c:spPr>
              <a:solidFill>
                <a:schemeClr val="accent3">
                  <a:shade val="67000"/>
                </a:schemeClr>
              </a:solidFill>
              <a:ln w="9525">
                <a:solidFill>
                  <a:schemeClr val="accent3">
                    <a:shade val="67000"/>
                  </a:schemeClr>
                </a:solidFill>
              </a:ln>
              <a:effectLst/>
            </c:spPr>
          </c:marker>
          <c:val>
            <c:numRef>
              <c:f>'IMD by ICB'!$N$16:$W$16</c:f>
              <c:numCache>
                <c:formatCode>0.00%</c:formatCode>
                <c:ptCount val="10"/>
                <c:pt idx="0">
                  <c:v>1.0954279230727124E-3</c:v>
                </c:pt>
                <c:pt idx="1">
                  <c:v>1.7644431259363678E-2</c:v>
                </c:pt>
                <c:pt idx="2">
                  <c:v>5.5465414954990147E-2</c:v>
                </c:pt>
                <c:pt idx="3">
                  <c:v>9.7074781708448576E-2</c:v>
                </c:pt>
                <c:pt idx="4">
                  <c:v>0.11667827869821805</c:v>
                </c:pt>
                <c:pt idx="5">
                  <c:v>0.12823940202204775</c:v>
                </c:pt>
                <c:pt idx="6">
                  <c:v>0.10715866540252077</c:v>
                </c:pt>
                <c:pt idx="7">
                  <c:v>0.11774262106641023</c:v>
                </c:pt>
                <c:pt idx="8">
                  <c:v>0.14667516338500067</c:v>
                </c:pt>
                <c:pt idx="9">
                  <c:v>0.21222581357992737</c:v>
                </c:pt>
              </c:numCache>
            </c:numRef>
          </c:val>
          <c:smooth val="0"/>
          <c:extLst>
            <c:ext xmlns:c16="http://schemas.microsoft.com/office/drawing/2014/chart" uri="{C3380CC4-5D6E-409C-BE32-E72D297353CC}">
              <c16:uniqueId val="{0000000A-DFD9-43FE-A2DC-5635466861EA}"/>
            </c:ext>
          </c:extLst>
        </c:ser>
        <c:ser>
          <c:idx val="12"/>
          <c:order val="11"/>
          <c:spPr>
            <a:ln w="28575" cap="rnd">
              <a:noFill/>
              <a:round/>
            </a:ln>
            <a:effectLst/>
          </c:spPr>
          <c:marker>
            <c:symbol val="circle"/>
            <c:size val="5"/>
            <c:spPr>
              <a:solidFill>
                <a:schemeClr val="accent3">
                  <a:shade val="70000"/>
                </a:schemeClr>
              </a:solidFill>
              <a:ln w="9525">
                <a:solidFill>
                  <a:schemeClr val="accent3">
                    <a:shade val="70000"/>
                  </a:schemeClr>
                </a:solidFill>
              </a:ln>
              <a:effectLst/>
            </c:spPr>
          </c:marker>
          <c:val>
            <c:numRef>
              <c:f>'IMD by ICB'!$N$17:$W$17</c:f>
              <c:numCache>
                <c:formatCode>0.00%</c:formatCode>
                <c:ptCount val="10"/>
                <c:pt idx="0">
                  <c:v>3.8709229446152918E-2</c:v>
                </c:pt>
                <c:pt idx="1">
                  <c:v>6.2382670151286485E-2</c:v>
                </c:pt>
                <c:pt idx="2">
                  <c:v>9.7329815250454255E-2</c:v>
                </c:pt>
                <c:pt idx="3">
                  <c:v>9.6254814497535451E-2</c:v>
                </c:pt>
                <c:pt idx="4">
                  <c:v>0.11364974885974628</c:v>
                </c:pt>
                <c:pt idx="5">
                  <c:v>8.7731773508635147E-2</c:v>
                </c:pt>
                <c:pt idx="6">
                  <c:v>0.11604068438647155</c:v>
                </c:pt>
                <c:pt idx="7">
                  <c:v>0.12333563113001401</c:v>
                </c:pt>
                <c:pt idx="8">
                  <c:v>0.12888296964565968</c:v>
                </c:pt>
                <c:pt idx="9">
                  <c:v>0.1356826631240442</c:v>
                </c:pt>
              </c:numCache>
            </c:numRef>
          </c:val>
          <c:smooth val="0"/>
          <c:extLst>
            <c:ext xmlns:c16="http://schemas.microsoft.com/office/drawing/2014/chart" uri="{C3380CC4-5D6E-409C-BE32-E72D297353CC}">
              <c16:uniqueId val="{0000000B-DFD9-43FE-A2DC-5635466861EA}"/>
            </c:ext>
          </c:extLst>
        </c:ser>
        <c:ser>
          <c:idx val="13"/>
          <c:order val="12"/>
          <c:spPr>
            <a:ln w="28575" cap="rnd">
              <a:noFill/>
              <a:round/>
            </a:ln>
            <a:effectLst/>
          </c:spPr>
          <c:marker>
            <c:symbol val="circle"/>
            <c:size val="5"/>
            <c:spPr>
              <a:solidFill>
                <a:schemeClr val="accent3">
                  <a:shade val="73000"/>
                </a:schemeClr>
              </a:solidFill>
              <a:ln w="9525">
                <a:solidFill>
                  <a:schemeClr val="accent3">
                    <a:shade val="73000"/>
                  </a:schemeClr>
                </a:solidFill>
              </a:ln>
              <a:effectLst/>
            </c:spPr>
          </c:marker>
          <c:val>
            <c:numRef>
              <c:f>'IMD by ICB'!$N$18:$W$18</c:f>
              <c:numCache>
                <c:formatCode>0.00%</c:formatCode>
                <c:ptCount val="10"/>
                <c:pt idx="0">
                  <c:v>2.1513329489347199E-2</c:v>
                </c:pt>
                <c:pt idx="1">
                  <c:v>0.10136905166517012</c:v>
                </c:pt>
                <c:pt idx="2">
                  <c:v>0.14393890058510667</c:v>
                </c:pt>
                <c:pt idx="3">
                  <c:v>0.16639769855194539</c:v>
                </c:pt>
                <c:pt idx="4">
                  <c:v>0.15238584620854781</c:v>
                </c:pt>
                <c:pt idx="5">
                  <c:v>0.13382728396710777</c:v>
                </c:pt>
                <c:pt idx="6">
                  <c:v>9.7156036523889364E-2</c:v>
                </c:pt>
                <c:pt idx="7">
                  <c:v>0.10166852131867421</c:v>
                </c:pt>
                <c:pt idx="8">
                  <c:v>6.1379870600588769E-2</c:v>
                </c:pt>
                <c:pt idx="9">
                  <c:v>2.0363461089622711E-2</c:v>
                </c:pt>
              </c:numCache>
            </c:numRef>
          </c:val>
          <c:smooth val="0"/>
          <c:extLst>
            <c:ext xmlns:c16="http://schemas.microsoft.com/office/drawing/2014/chart" uri="{C3380CC4-5D6E-409C-BE32-E72D297353CC}">
              <c16:uniqueId val="{0000000C-DFD9-43FE-A2DC-5635466861EA}"/>
            </c:ext>
          </c:extLst>
        </c:ser>
        <c:ser>
          <c:idx val="14"/>
          <c:order val="13"/>
          <c:spPr>
            <a:ln w="28575" cap="rnd">
              <a:noFill/>
              <a:round/>
            </a:ln>
            <a:effectLst/>
          </c:spPr>
          <c:marker>
            <c:symbol val="circle"/>
            <c:size val="5"/>
            <c:spPr>
              <a:solidFill>
                <a:schemeClr val="accent3">
                  <a:shade val="76000"/>
                </a:schemeClr>
              </a:solidFill>
              <a:ln w="9525">
                <a:solidFill>
                  <a:schemeClr val="accent3">
                    <a:shade val="76000"/>
                  </a:schemeClr>
                </a:solidFill>
              </a:ln>
              <a:effectLst/>
            </c:spPr>
          </c:marker>
          <c:val>
            <c:numRef>
              <c:f>'IMD by ICB'!$N$19:$W$19</c:f>
              <c:numCache>
                <c:formatCode>0.00%</c:formatCode>
                <c:ptCount val="10"/>
                <c:pt idx="0">
                  <c:v>3.7084840806827613E-2</c:v>
                </c:pt>
                <c:pt idx="1">
                  <c:v>0.16770717087435449</c:v>
                </c:pt>
                <c:pt idx="2">
                  <c:v>0.17645018619200611</c:v>
                </c:pt>
                <c:pt idx="3">
                  <c:v>0.13134975635521701</c:v>
                </c:pt>
                <c:pt idx="4">
                  <c:v>9.8234319959015257E-2</c:v>
                </c:pt>
                <c:pt idx="5">
                  <c:v>0.12097780919588617</c:v>
                </c:pt>
                <c:pt idx="6">
                  <c:v>8.7970262230888677E-2</c:v>
                </c:pt>
                <c:pt idx="7">
                  <c:v>8.9906314907407039E-2</c:v>
                </c:pt>
                <c:pt idx="8">
                  <c:v>6.9934855964299852E-2</c:v>
                </c:pt>
                <c:pt idx="9">
                  <c:v>2.0384483514097773E-2</c:v>
                </c:pt>
              </c:numCache>
            </c:numRef>
          </c:val>
          <c:smooth val="0"/>
          <c:extLst>
            <c:ext xmlns:c16="http://schemas.microsoft.com/office/drawing/2014/chart" uri="{C3380CC4-5D6E-409C-BE32-E72D297353CC}">
              <c16:uniqueId val="{0000000D-DFD9-43FE-A2DC-5635466861EA}"/>
            </c:ext>
          </c:extLst>
        </c:ser>
        <c:ser>
          <c:idx val="15"/>
          <c:order val="14"/>
          <c:spPr>
            <a:ln w="28575" cap="rnd">
              <a:noFill/>
              <a:round/>
            </a:ln>
            <a:effectLst/>
          </c:spPr>
          <c:marker>
            <c:symbol val="circle"/>
            <c:size val="5"/>
            <c:spPr>
              <a:solidFill>
                <a:schemeClr val="accent3">
                  <a:shade val="79000"/>
                </a:schemeClr>
              </a:solidFill>
              <a:ln w="9525">
                <a:solidFill>
                  <a:schemeClr val="accent3">
                    <a:shade val="79000"/>
                  </a:schemeClr>
                </a:solidFill>
              </a:ln>
              <a:effectLst/>
            </c:spPr>
          </c:marker>
          <c:val>
            <c:numRef>
              <c:f>'IMD by ICB'!$N$20:$W$20</c:f>
              <c:numCache>
                <c:formatCode>0.00%</c:formatCode>
                <c:ptCount val="10"/>
                <c:pt idx="0">
                  <c:v>2.5803814700429924E-2</c:v>
                </c:pt>
                <c:pt idx="1">
                  <c:v>0.21495436108734728</c:v>
                </c:pt>
                <c:pt idx="2">
                  <c:v>0.26894413959196062</c:v>
                </c:pt>
                <c:pt idx="3">
                  <c:v>0.15768443245791824</c:v>
                </c:pt>
                <c:pt idx="4">
                  <c:v>0.10837987667189058</c:v>
                </c:pt>
                <c:pt idx="5">
                  <c:v>8.4874193368235276E-2</c:v>
                </c:pt>
                <c:pt idx="6">
                  <c:v>5.1339761182139024E-2</c:v>
                </c:pt>
                <c:pt idx="7">
                  <c:v>3.7646851831808409E-2</c:v>
                </c:pt>
                <c:pt idx="8">
                  <c:v>3.5342789773364705E-2</c:v>
                </c:pt>
                <c:pt idx="9">
                  <c:v>1.5029779334905947E-2</c:v>
                </c:pt>
              </c:numCache>
            </c:numRef>
          </c:val>
          <c:smooth val="0"/>
          <c:extLst>
            <c:ext xmlns:c16="http://schemas.microsoft.com/office/drawing/2014/chart" uri="{C3380CC4-5D6E-409C-BE32-E72D297353CC}">
              <c16:uniqueId val="{0000000E-DFD9-43FE-A2DC-5635466861EA}"/>
            </c:ext>
          </c:extLst>
        </c:ser>
        <c:ser>
          <c:idx val="16"/>
          <c:order val="15"/>
          <c:spPr>
            <a:ln w="28575" cap="rnd">
              <a:noFill/>
              <a:round/>
            </a:ln>
            <a:effectLst/>
          </c:spPr>
          <c:marker>
            <c:symbol val="circle"/>
            <c:size val="5"/>
            <c:spPr>
              <a:solidFill>
                <a:schemeClr val="accent3">
                  <a:shade val="82000"/>
                </a:schemeClr>
              </a:solidFill>
              <a:ln w="9525">
                <a:solidFill>
                  <a:schemeClr val="accent3">
                    <a:shade val="82000"/>
                  </a:schemeClr>
                </a:solidFill>
              </a:ln>
              <a:effectLst/>
            </c:spPr>
          </c:marker>
          <c:val>
            <c:numRef>
              <c:f>'IMD by ICB'!$N$21:$W$21</c:f>
              <c:numCache>
                <c:formatCode>0.00%</c:formatCode>
                <c:ptCount val="10"/>
                <c:pt idx="0">
                  <c:v>1.1015401223896824E-2</c:v>
                </c:pt>
                <c:pt idx="1">
                  <c:v>0.15416669644049733</c:v>
                </c:pt>
                <c:pt idx="2">
                  <c:v>0.19632204327997313</c:v>
                </c:pt>
                <c:pt idx="3">
                  <c:v>0.15938252190025565</c:v>
                </c:pt>
                <c:pt idx="4">
                  <c:v>0.12428494710243829</c:v>
                </c:pt>
                <c:pt idx="5">
                  <c:v>9.7460466307658394E-2</c:v>
                </c:pt>
                <c:pt idx="6">
                  <c:v>7.5951851043632307E-2</c:v>
                </c:pt>
                <c:pt idx="7">
                  <c:v>6.6400222946443932E-2</c:v>
                </c:pt>
                <c:pt idx="8">
                  <c:v>7.2577972165774093E-2</c:v>
                </c:pt>
                <c:pt idx="9">
                  <c:v>4.2437877589430052E-2</c:v>
                </c:pt>
              </c:numCache>
            </c:numRef>
          </c:val>
          <c:smooth val="0"/>
          <c:extLst>
            <c:ext xmlns:c16="http://schemas.microsoft.com/office/drawing/2014/chart" uri="{C3380CC4-5D6E-409C-BE32-E72D297353CC}">
              <c16:uniqueId val="{0000000F-DFD9-43FE-A2DC-5635466861EA}"/>
            </c:ext>
          </c:extLst>
        </c:ser>
        <c:ser>
          <c:idx val="17"/>
          <c:order val="16"/>
          <c:spPr>
            <a:ln w="28575" cap="rnd">
              <a:noFill/>
              <a:round/>
            </a:ln>
            <a:effectLst/>
          </c:spPr>
          <c:marker>
            <c:symbol val="circle"/>
            <c:size val="5"/>
            <c:spPr>
              <a:solidFill>
                <a:schemeClr val="accent3">
                  <a:shade val="86000"/>
                </a:schemeClr>
              </a:solidFill>
              <a:ln w="9525">
                <a:solidFill>
                  <a:schemeClr val="accent3">
                    <a:shade val="86000"/>
                  </a:schemeClr>
                </a:solidFill>
              </a:ln>
              <a:effectLst/>
            </c:spPr>
          </c:marker>
          <c:val>
            <c:numRef>
              <c:f>'IMD by ICB'!$N$22:$W$22</c:f>
              <c:numCache>
                <c:formatCode>0.00%</c:formatCode>
                <c:ptCount val="10"/>
                <c:pt idx="0">
                  <c:v>6.7716190083797955E-3</c:v>
                </c:pt>
                <c:pt idx="1">
                  <c:v>6.2570689987440281E-2</c:v>
                </c:pt>
                <c:pt idx="2">
                  <c:v>9.6490586851496196E-2</c:v>
                </c:pt>
                <c:pt idx="3">
                  <c:v>8.8437742970873395E-2</c:v>
                </c:pt>
                <c:pt idx="4">
                  <c:v>9.7660834258145549E-2</c:v>
                </c:pt>
                <c:pt idx="5">
                  <c:v>0.11453671892132562</c:v>
                </c:pt>
                <c:pt idx="6">
                  <c:v>0.13863145513387073</c:v>
                </c:pt>
                <c:pt idx="7">
                  <c:v>0.11568703025631143</c:v>
                </c:pt>
                <c:pt idx="8">
                  <c:v>0.16303785860008904</c:v>
                </c:pt>
                <c:pt idx="9">
                  <c:v>0.11617546401206796</c:v>
                </c:pt>
              </c:numCache>
            </c:numRef>
          </c:val>
          <c:smooth val="0"/>
          <c:extLst>
            <c:ext xmlns:c16="http://schemas.microsoft.com/office/drawing/2014/chart" uri="{C3380CC4-5D6E-409C-BE32-E72D297353CC}">
              <c16:uniqueId val="{00000010-DFD9-43FE-A2DC-5635466861EA}"/>
            </c:ext>
          </c:extLst>
        </c:ser>
        <c:ser>
          <c:idx val="18"/>
          <c:order val="17"/>
          <c:spPr>
            <a:ln w="28575" cap="rnd">
              <a:noFill/>
              <a:round/>
            </a:ln>
            <a:effectLst/>
          </c:spPr>
          <c:marker>
            <c:symbol val="circle"/>
            <c:size val="5"/>
            <c:spPr>
              <a:solidFill>
                <a:schemeClr val="accent3">
                  <a:shade val="89000"/>
                </a:schemeClr>
              </a:solidFill>
              <a:ln w="9525">
                <a:solidFill>
                  <a:schemeClr val="accent3">
                    <a:shade val="89000"/>
                  </a:schemeClr>
                </a:solidFill>
              </a:ln>
              <a:effectLst/>
            </c:spPr>
          </c:marker>
          <c:val>
            <c:numRef>
              <c:f>'IMD by ICB'!$N$23:$W$23</c:f>
              <c:numCache>
                <c:formatCode>0.00%</c:formatCode>
                <c:ptCount val="10"/>
                <c:pt idx="0">
                  <c:v>6.419993215458647E-2</c:v>
                </c:pt>
                <c:pt idx="1">
                  <c:v>9.636037849354151E-2</c:v>
                </c:pt>
                <c:pt idx="2">
                  <c:v>9.0098386601659794E-2</c:v>
                </c:pt>
                <c:pt idx="3">
                  <c:v>0.10666621508071293</c:v>
                </c:pt>
                <c:pt idx="4">
                  <c:v>0.12918530130728759</c:v>
                </c:pt>
                <c:pt idx="5">
                  <c:v>0.11203793752093288</c:v>
                </c:pt>
                <c:pt idx="6">
                  <c:v>0.12672469546172244</c:v>
                </c:pt>
                <c:pt idx="7">
                  <c:v>9.9383316371979946E-2</c:v>
                </c:pt>
                <c:pt idx="8">
                  <c:v>9.0810172081128487E-2</c:v>
                </c:pt>
                <c:pt idx="9">
                  <c:v>8.4533664926447941E-2</c:v>
                </c:pt>
              </c:numCache>
            </c:numRef>
          </c:val>
          <c:smooth val="0"/>
          <c:extLst>
            <c:ext xmlns:c16="http://schemas.microsoft.com/office/drawing/2014/chart" uri="{C3380CC4-5D6E-409C-BE32-E72D297353CC}">
              <c16:uniqueId val="{00000011-DFD9-43FE-A2DC-5635466861EA}"/>
            </c:ext>
          </c:extLst>
        </c:ser>
        <c:ser>
          <c:idx val="19"/>
          <c:order val="18"/>
          <c:spPr>
            <a:ln w="28575" cap="rnd">
              <a:noFill/>
              <a:round/>
            </a:ln>
            <a:effectLst/>
          </c:spPr>
          <c:marker>
            <c:symbol val="circle"/>
            <c:size val="5"/>
            <c:spPr>
              <a:solidFill>
                <a:schemeClr val="accent3">
                  <a:shade val="92000"/>
                </a:schemeClr>
              </a:solidFill>
              <a:ln w="9525">
                <a:solidFill>
                  <a:schemeClr val="accent3">
                    <a:shade val="92000"/>
                  </a:schemeClr>
                </a:solidFill>
              </a:ln>
              <a:effectLst/>
            </c:spPr>
          </c:marker>
          <c:val>
            <c:numRef>
              <c:f>'IMD by ICB'!$N$24:$W$24</c:f>
              <c:numCache>
                <c:formatCode>0.00%</c:formatCode>
                <c:ptCount val="10"/>
                <c:pt idx="0">
                  <c:v>0</c:v>
                </c:pt>
                <c:pt idx="1">
                  <c:v>2.3105504353172057E-2</c:v>
                </c:pt>
                <c:pt idx="2">
                  <c:v>6.2259890949214337E-2</c:v>
                </c:pt>
                <c:pt idx="3">
                  <c:v>9.4251611465635043E-2</c:v>
                </c:pt>
                <c:pt idx="4">
                  <c:v>9.1885085922461723E-2</c:v>
                </c:pt>
                <c:pt idx="5">
                  <c:v>8.0308842993178281E-2</c:v>
                </c:pt>
                <c:pt idx="6">
                  <c:v>9.4232818863477119E-2</c:v>
                </c:pt>
                <c:pt idx="7">
                  <c:v>9.2906598082617642E-2</c:v>
                </c:pt>
                <c:pt idx="8">
                  <c:v>0.11477581767954317</c:v>
                </c:pt>
                <c:pt idx="9">
                  <c:v>0.34627382969070064</c:v>
                </c:pt>
              </c:numCache>
            </c:numRef>
          </c:val>
          <c:smooth val="0"/>
          <c:extLst>
            <c:ext xmlns:c16="http://schemas.microsoft.com/office/drawing/2014/chart" uri="{C3380CC4-5D6E-409C-BE32-E72D297353CC}">
              <c16:uniqueId val="{00000012-DFD9-43FE-A2DC-5635466861EA}"/>
            </c:ext>
          </c:extLst>
        </c:ser>
        <c:ser>
          <c:idx val="20"/>
          <c:order val="19"/>
          <c:spPr>
            <a:ln w="28575" cap="rnd">
              <a:noFill/>
              <a:round/>
            </a:ln>
            <a:effectLst/>
          </c:spPr>
          <c:marker>
            <c:symbol val="circle"/>
            <c:size val="5"/>
            <c:spPr>
              <a:solidFill>
                <a:schemeClr val="accent3">
                  <a:shade val="95000"/>
                </a:schemeClr>
              </a:solidFill>
              <a:ln w="9525">
                <a:solidFill>
                  <a:schemeClr val="accent3">
                    <a:shade val="95000"/>
                  </a:schemeClr>
                </a:solidFill>
              </a:ln>
              <a:effectLst/>
            </c:spPr>
          </c:marker>
          <c:val>
            <c:numRef>
              <c:f>'IMD by ICB'!$N$25:$W$25</c:f>
              <c:numCache>
                <c:formatCode>0.00%</c:formatCode>
                <c:ptCount val="10"/>
                <c:pt idx="0">
                  <c:v>4.8044602852036197E-2</c:v>
                </c:pt>
                <c:pt idx="1">
                  <c:v>7.7150831931332875E-2</c:v>
                </c:pt>
                <c:pt idx="2">
                  <c:v>0.11735530830602202</c:v>
                </c:pt>
                <c:pt idx="3">
                  <c:v>0.29001472537696615</c:v>
                </c:pt>
                <c:pt idx="4">
                  <c:v>0.16980528224805089</c:v>
                </c:pt>
                <c:pt idx="5">
                  <c:v>0.13497154609462717</c:v>
                </c:pt>
                <c:pt idx="6">
                  <c:v>9.5080115144752911E-2</c:v>
                </c:pt>
                <c:pt idx="7">
                  <c:v>5.2855708794302923E-2</c:v>
                </c:pt>
                <c:pt idx="8">
                  <c:v>1.4721879251908878E-2</c:v>
                </c:pt>
                <c:pt idx="9">
                  <c:v>0</c:v>
                </c:pt>
              </c:numCache>
            </c:numRef>
          </c:val>
          <c:smooth val="0"/>
          <c:extLst>
            <c:ext xmlns:c16="http://schemas.microsoft.com/office/drawing/2014/chart" uri="{C3380CC4-5D6E-409C-BE32-E72D297353CC}">
              <c16:uniqueId val="{00000013-DFD9-43FE-A2DC-5635466861EA}"/>
            </c:ext>
          </c:extLst>
        </c:ser>
        <c:ser>
          <c:idx val="21"/>
          <c:order val="20"/>
          <c:spPr>
            <a:ln w="28575" cap="rnd">
              <a:noFill/>
              <a:round/>
            </a:ln>
            <a:effectLst/>
          </c:spPr>
          <c:marker>
            <c:symbol val="circle"/>
            <c:size val="5"/>
            <c:spPr>
              <a:solidFill>
                <a:schemeClr val="accent3">
                  <a:shade val="98000"/>
                </a:schemeClr>
              </a:solidFill>
              <a:ln w="9525">
                <a:solidFill>
                  <a:schemeClr val="accent3">
                    <a:shade val="98000"/>
                  </a:schemeClr>
                </a:solidFill>
              </a:ln>
              <a:effectLst/>
            </c:spPr>
          </c:marker>
          <c:val>
            <c:numRef>
              <c:f>'IMD by ICB'!$N$26:$W$26</c:f>
              <c:numCache>
                <c:formatCode>0.00%</c:formatCode>
                <c:ptCount val="10"/>
                <c:pt idx="0">
                  <c:v>6.2197530021095342E-2</c:v>
                </c:pt>
                <c:pt idx="1">
                  <c:v>6.2036795673331174E-2</c:v>
                </c:pt>
                <c:pt idx="2">
                  <c:v>9.886578182269419E-2</c:v>
                </c:pt>
                <c:pt idx="3">
                  <c:v>0.13552487259929094</c:v>
                </c:pt>
                <c:pt idx="4">
                  <c:v>0.13973727845934877</c:v>
                </c:pt>
                <c:pt idx="5">
                  <c:v>0.13775016885434721</c:v>
                </c:pt>
                <c:pt idx="6">
                  <c:v>0.11613764523347705</c:v>
                </c:pt>
                <c:pt idx="7">
                  <c:v>9.9816029961548675E-2</c:v>
                </c:pt>
                <c:pt idx="8">
                  <c:v>0.10285665744179209</c:v>
                </c:pt>
                <c:pt idx="9">
                  <c:v>4.5077239933074546E-2</c:v>
                </c:pt>
              </c:numCache>
            </c:numRef>
          </c:val>
          <c:smooth val="0"/>
          <c:extLst>
            <c:ext xmlns:c16="http://schemas.microsoft.com/office/drawing/2014/chart" uri="{C3380CC4-5D6E-409C-BE32-E72D297353CC}">
              <c16:uniqueId val="{00000014-DFD9-43FE-A2DC-5635466861EA}"/>
            </c:ext>
          </c:extLst>
        </c:ser>
        <c:ser>
          <c:idx val="22"/>
          <c:order val="21"/>
          <c:spPr>
            <a:ln w="28575" cap="rnd">
              <a:noFill/>
              <a:round/>
            </a:ln>
            <a:effectLst/>
          </c:spPr>
          <c:marker>
            <c:symbol val="circle"/>
            <c:size val="5"/>
            <c:spPr>
              <a:solidFill>
                <a:schemeClr val="accent3">
                  <a:tint val="99000"/>
                </a:schemeClr>
              </a:solidFill>
              <a:ln w="9525">
                <a:solidFill>
                  <a:schemeClr val="accent3">
                    <a:tint val="99000"/>
                  </a:schemeClr>
                </a:solidFill>
              </a:ln>
              <a:effectLst/>
            </c:spPr>
          </c:marker>
          <c:val>
            <c:numRef>
              <c:f>'IMD by ICB'!$N$27:$W$27</c:f>
              <c:numCache>
                <c:formatCode>0.00%</c:formatCode>
                <c:ptCount val="10"/>
                <c:pt idx="0">
                  <c:v>2.5198096847347591E-2</c:v>
                </c:pt>
                <c:pt idx="1">
                  <c:v>5.9721641691493618E-2</c:v>
                </c:pt>
                <c:pt idx="2">
                  <c:v>6.3890791053403881E-2</c:v>
                </c:pt>
                <c:pt idx="3">
                  <c:v>0.14424118457912757</c:v>
                </c:pt>
                <c:pt idx="4">
                  <c:v>0.17372937880741696</c:v>
                </c:pt>
                <c:pt idx="5">
                  <c:v>0.1692044999777669</c:v>
                </c:pt>
                <c:pt idx="6">
                  <c:v>0.14793721374894392</c:v>
                </c:pt>
                <c:pt idx="7">
                  <c:v>0.10089554893503491</c:v>
                </c:pt>
                <c:pt idx="8">
                  <c:v>6.0265907777135488E-2</c:v>
                </c:pt>
                <c:pt idx="9">
                  <c:v>5.4915736582329136E-2</c:v>
                </c:pt>
              </c:numCache>
            </c:numRef>
          </c:val>
          <c:smooth val="0"/>
          <c:extLst>
            <c:ext xmlns:c16="http://schemas.microsoft.com/office/drawing/2014/chart" uri="{C3380CC4-5D6E-409C-BE32-E72D297353CC}">
              <c16:uniqueId val="{00000015-DFD9-43FE-A2DC-5635466861EA}"/>
            </c:ext>
          </c:extLst>
        </c:ser>
        <c:ser>
          <c:idx val="23"/>
          <c:order val="22"/>
          <c:spPr>
            <a:ln w="28575" cap="rnd">
              <a:noFill/>
              <a:round/>
            </a:ln>
            <a:effectLst/>
          </c:spPr>
          <c:marker>
            <c:symbol val="circle"/>
            <c:size val="5"/>
            <c:spPr>
              <a:solidFill>
                <a:schemeClr val="accent3">
                  <a:tint val="96000"/>
                </a:schemeClr>
              </a:solidFill>
              <a:ln w="9525">
                <a:solidFill>
                  <a:schemeClr val="accent3">
                    <a:tint val="96000"/>
                  </a:schemeClr>
                </a:solidFill>
              </a:ln>
              <a:effectLst/>
            </c:spPr>
          </c:marker>
          <c:val>
            <c:numRef>
              <c:f>'IMD by ICB'!$N$28:$W$28</c:f>
              <c:numCache>
                <c:formatCode>0.00%</c:formatCode>
                <c:ptCount val="10"/>
                <c:pt idx="0">
                  <c:v>8.6430823582647823E-2</c:v>
                </c:pt>
                <c:pt idx="1">
                  <c:v>8.5852736107738067E-2</c:v>
                </c:pt>
                <c:pt idx="2">
                  <c:v>7.9304883541839205E-2</c:v>
                </c:pt>
                <c:pt idx="3">
                  <c:v>9.56895639123964E-2</c:v>
                </c:pt>
                <c:pt idx="4">
                  <c:v>8.3719935818798122E-2</c:v>
                </c:pt>
                <c:pt idx="5">
                  <c:v>8.8410020736423248E-2</c:v>
                </c:pt>
                <c:pt idx="6">
                  <c:v>0.12643198598475178</c:v>
                </c:pt>
                <c:pt idx="7">
                  <c:v>0.1012161632012554</c:v>
                </c:pt>
                <c:pt idx="8">
                  <c:v>9.5990543028597164E-2</c:v>
                </c:pt>
                <c:pt idx="9">
                  <c:v>0.15695334408555278</c:v>
                </c:pt>
              </c:numCache>
            </c:numRef>
          </c:val>
          <c:smooth val="0"/>
          <c:extLst>
            <c:ext xmlns:c16="http://schemas.microsoft.com/office/drawing/2014/chart" uri="{C3380CC4-5D6E-409C-BE32-E72D297353CC}">
              <c16:uniqueId val="{00000016-DFD9-43FE-A2DC-5635466861EA}"/>
            </c:ext>
          </c:extLst>
        </c:ser>
        <c:ser>
          <c:idx val="24"/>
          <c:order val="23"/>
          <c:spPr>
            <a:ln w="28575" cap="rnd">
              <a:noFill/>
              <a:round/>
            </a:ln>
            <a:effectLst/>
          </c:spPr>
          <c:marker>
            <c:symbol val="circle"/>
            <c:size val="5"/>
            <c:spPr>
              <a:solidFill>
                <a:schemeClr val="accent3">
                  <a:tint val="93000"/>
                </a:schemeClr>
              </a:solidFill>
              <a:ln w="9525">
                <a:solidFill>
                  <a:schemeClr val="accent3">
                    <a:tint val="93000"/>
                  </a:schemeClr>
                </a:solidFill>
              </a:ln>
              <a:effectLst/>
            </c:spPr>
          </c:marker>
          <c:val>
            <c:numRef>
              <c:f>'IMD by ICB'!$N$29:$W$29</c:f>
              <c:numCache>
                <c:formatCode>0.00%</c:formatCode>
                <c:ptCount val="10"/>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numCache>
            </c:numRef>
          </c:val>
          <c:smooth val="0"/>
          <c:extLst>
            <c:ext xmlns:c16="http://schemas.microsoft.com/office/drawing/2014/chart" uri="{C3380CC4-5D6E-409C-BE32-E72D297353CC}">
              <c16:uniqueId val="{00000017-DFD9-43FE-A2DC-5635466861EA}"/>
            </c:ext>
          </c:extLst>
        </c:ser>
        <c:ser>
          <c:idx val="25"/>
          <c:order val="24"/>
          <c:spPr>
            <a:ln w="28575" cap="rnd">
              <a:noFill/>
              <a:round/>
            </a:ln>
            <a:effectLst/>
          </c:spPr>
          <c:marker>
            <c:symbol val="circle"/>
            <c:size val="5"/>
            <c:spPr>
              <a:solidFill>
                <a:schemeClr val="accent3">
                  <a:tint val="90000"/>
                </a:schemeClr>
              </a:solidFill>
              <a:ln w="9525">
                <a:solidFill>
                  <a:schemeClr val="accent3">
                    <a:tint val="90000"/>
                  </a:schemeClr>
                </a:solidFill>
              </a:ln>
              <a:effectLst/>
            </c:spPr>
          </c:marker>
          <c:val>
            <c:numRef>
              <c:f>'IMD by ICB'!$N$30:$W$30</c:f>
              <c:numCache>
                <c:formatCode>0.00%</c:formatCode>
                <c:ptCount val="10"/>
                <c:pt idx="0">
                  <c:v>3.3686593722983722E-2</c:v>
                </c:pt>
                <c:pt idx="1">
                  <c:v>4.9815271652113684E-2</c:v>
                </c:pt>
                <c:pt idx="2">
                  <c:v>5.4415711795347613E-2</c:v>
                </c:pt>
                <c:pt idx="3">
                  <c:v>0.12060131370995776</c:v>
                </c:pt>
                <c:pt idx="4">
                  <c:v>0.1271401415539925</c:v>
                </c:pt>
                <c:pt idx="5">
                  <c:v>0.14862910760507031</c:v>
                </c:pt>
                <c:pt idx="6">
                  <c:v>0.15092415864281847</c:v>
                </c:pt>
                <c:pt idx="7">
                  <c:v>0.10313127149187364</c:v>
                </c:pt>
                <c:pt idx="8">
                  <c:v>0.10871382807017997</c:v>
                </c:pt>
                <c:pt idx="9">
                  <c:v>0.10294260175566235</c:v>
                </c:pt>
              </c:numCache>
            </c:numRef>
          </c:val>
          <c:smooth val="0"/>
          <c:extLst>
            <c:ext xmlns:c16="http://schemas.microsoft.com/office/drawing/2014/chart" uri="{C3380CC4-5D6E-409C-BE32-E72D297353CC}">
              <c16:uniqueId val="{00000018-DFD9-43FE-A2DC-5635466861EA}"/>
            </c:ext>
          </c:extLst>
        </c:ser>
        <c:ser>
          <c:idx val="26"/>
          <c:order val="25"/>
          <c:spPr>
            <a:ln w="28575" cap="rnd">
              <a:noFill/>
              <a:round/>
            </a:ln>
            <a:effectLst/>
          </c:spPr>
          <c:marker>
            <c:symbol val="circle"/>
            <c:size val="5"/>
            <c:spPr>
              <a:solidFill>
                <a:schemeClr val="accent3">
                  <a:tint val="86000"/>
                </a:schemeClr>
              </a:solidFill>
              <a:ln w="9525">
                <a:solidFill>
                  <a:schemeClr val="accent3">
                    <a:tint val="86000"/>
                  </a:schemeClr>
                </a:solidFill>
              </a:ln>
              <a:effectLst/>
            </c:spPr>
          </c:marker>
          <c:val>
            <c:numRef>
              <c:f>'IMD by ICB'!$N$31:$W$31</c:f>
              <c:numCache>
                <c:formatCode>0.00%</c:formatCode>
                <c:ptCount val="10"/>
                <c:pt idx="0">
                  <c:v>4.0986671081498602E-2</c:v>
                </c:pt>
                <c:pt idx="1">
                  <c:v>7.0582308291953416E-2</c:v>
                </c:pt>
                <c:pt idx="2">
                  <c:v>8.1459679391104045E-2</c:v>
                </c:pt>
                <c:pt idx="3">
                  <c:v>0.10799526794338636</c:v>
                </c:pt>
                <c:pt idx="4">
                  <c:v>9.6837766986778526E-2</c:v>
                </c:pt>
                <c:pt idx="5">
                  <c:v>9.6543383946750105E-2</c:v>
                </c:pt>
                <c:pt idx="6">
                  <c:v>9.9751994623260981E-2</c:v>
                </c:pt>
                <c:pt idx="7">
                  <c:v>0.11392678469032769</c:v>
                </c:pt>
                <c:pt idx="8">
                  <c:v>0.13073238334044165</c:v>
                </c:pt>
                <c:pt idx="9">
                  <c:v>0.16118375970449864</c:v>
                </c:pt>
              </c:numCache>
            </c:numRef>
          </c:val>
          <c:smooth val="0"/>
          <c:extLst>
            <c:ext xmlns:c16="http://schemas.microsoft.com/office/drawing/2014/chart" uri="{C3380CC4-5D6E-409C-BE32-E72D297353CC}">
              <c16:uniqueId val="{00000019-DFD9-43FE-A2DC-5635466861EA}"/>
            </c:ext>
          </c:extLst>
        </c:ser>
        <c:ser>
          <c:idx val="27"/>
          <c:order val="26"/>
          <c:spPr>
            <a:ln w="28575" cap="rnd">
              <a:noFill/>
              <a:round/>
            </a:ln>
            <a:effectLst/>
          </c:spPr>
          <c:marker>
            <c:symbol val="circle"/>
            <c:size val="5"/>
            <c:spPr>
              <a:solidFill>
                <a:schemeClr val="accent3">
                  <a:tint val="83000"/>
                </a:schemeClr>
              </a:solidFill>
              <a:ln w="9525">
                <a:solidFill>
                  <a:schemeClr val="accent3">
                    <a:tint val="83000"/>
                  </a:schemeClr>
                </a:solidFill>
              </a:ln>
              <a:effectLst/>
            </c:spPr>
          </c:marker>
          <c:val>
            <c:numRef>
              <c:f>'IMD by ICB'!$N$32:$W$32</c:f>
              <c:numCache>
                <c:formatCode>0.00%</c:formatCode>
                <c:ptCount val="10"/>
                <c:pt idx="0">
                  <c:v>3.0754862103065599E-2</c:v>
                </c:pt>
                <c:pt idx="1">
                  <c:v>4.5557003155069303E-2</c:v>
                </c:pt>
                <c:pt idx="2">
                  <c:v>4.413329775377902E-2</c:v>
                </c:pt>
                <c:pt idx="3">
                  <c:v>6.2165853045976112E-2</c:v>
                </c:pt>
                <c:pt idx="4">
                  <c:v>8.4893339821369707E-2</c:v>
                </c:pt>
                <c:pt idx="5">
                  <c:v>0.15228624797902898</c:v>
                </c:pt>
                <c:pt idx="6">
                  <c:v>0.13517352881159056</c:v>
                </c:pt>
                <c:pt idx="7">
                  <c:v>0.13268871552576639</c:v>
                </c:pt>
                <c:pt idx="8">
                  <c:v>0.16400081623683427</c:v>
                </c:pt>
                <c:pt idx="9">
                  <c:v>0.14834633556752005</c:v>
                </c:pt>
              </c:numCache>
            </c:numRef>
          </c:val>
          <c:smooth val="0"/>
          <c:extLst>
            <c:ext xmlns:c16="http://schemas.microsoft.com/office/drawing/2014/chart" uri="{C3380CC4-5D6E-409C-BE32-E72D297353CC}">
              <c16:uniqueId val="{0000001A-DFD9-43FE-A2DC-5635466861EA}"/>
            </c:ext>
          </c:extLst>
        </c:ser>
        <c:ser>
          <c:idx val="28"/>
          <c:order val="27"/>
          <c:spPr>
            <a:ln w="28575" cap="rnd">
              <a:noFill/>
              <a:round/>
            </a:ln>
            <a:effectLst/>
          </c:spPr>
          <c:marker>
            <c:symbol val="circle"/>
            <c:size val="5"/>
            <c:spPr>
              <a:solidFill>
                <a:schemeClr val="accent3">
                  <a:tint val="80000"/>
                </a:schemeClr>
              </a:solidFill>
              <a:ln w="9525">
                <a:solidFill>
                  <a:schemeClr val="accent3">
                    <a:tint val="80000"/>
                  </a:schemeClr>
                </a:solidFill>
              </a:ln>
              <a:effectLst/>
            </c:spPr>
          </c:marker>
          <c:val>
            <c:numRef>
              <c:f>'IMD by ICB'!$N$33:$W$33</c:f>
              <c:numCache>
                <c:formatCode>0.00%</c:formatCode>
                <c:ptCount val="10"/>
                <c:pt idx="0">
                  <c:v>4.8093919654451835E-3</c:v>
                </c:pt>
                <c:pt idx="1">
                  <c:v>2.1443330964806964E-2</c:v>
                </c:pt>
                <c:pt idx="2">
                  <c:v>3.7775662049790389E-2</c:v>
                </c:pt>
                <c:pt idx="3">
                  <c:v>5.2844390151130648E-2</c:v>
                </c:pt>
                <c:pt idx="4">
                  <c:v>5.6026732845393563E-2</c:v>
                </c:pt>
                <c:pt idx="5">
                  <c:v>9.1597215173036609E-2</c:v>
                </c:pt>
                <c:pt idx="6">
                  <c:v>0.1183755642751551</c:v>
                </c:pt>
                <c:pt idx="7">
                  <c:v>0.14187122917184417</c:v>
                </c:pt>
                <c:pt idx="8">
                  <c:v>0.17269182438368727</c:v>
                </c:pt>
                <c:pt idx="9">
                  <c:v>0.30256465901971008</c:v>
                </c:pt>
              </c:numCache>
            </c:numRef>
          </c:val>
          <c:smooth val="0"/>
          <c:extLst>
            <c:ext xmlns:c16="http://schemas.microsoft.com/office/drawing/2014/chart" uri="{C3380CC4-5D6E-409C-BE32-E72D297353CC}">
              <c16:uniqueId val="{0000001B-DFD9-43FE-A2DC-5635466861EA}"/>
            </c:ext>
          </c:extLst>
        </c:ser>
        <c:ser>
          <c:idx val="29"/>
          <c:order val="28"/>
          <c:spPr>
            <a:ln w="28575" cap="rnd">
              <a:noFill/>
              <a:round/>
            </a:ln>
            <a:effectLst/>
          </c:spPr>
          <c:marker>
            <c:symbol val="circle"/>
            <c:size val="5"/>
            <c:spPr>
              <a:solidFill>
                <a:schemeClr val="accent3">
                  <a:tint val="77000"/>
                </a:schemeClr>
              </a:solidFill>
              <a:ln w="9525">
                <a:solidFill>
                  <a:schemeClr val="accent3">
                    <a:tint val="77000"/>
                  </a:schemeClr>
                </a:solidFill>
              </a:ln>
              <a:effectLst/>
            </c:spPr>
          </c:marker>
          <c:val>
            <c:numRef>
              <c:f>'IMD by ICB'!$N$34:$W$34</c:f>
              <c:numCache>
                <c:formatCode>0.00%</c:formatCode>
                <c:ptCount val="10"/>
                <c:pt idx="0">
                  <c:v>0.18291647966293917</c:v>
                </c:pt>
                <c:pt idx="1">
                  <c:v>0.10806092714138189</c:v>
                </c:pt>
                <c:pt idx="2">
                  <c:v>9.7349078408279319E-2</c:v>
                </c:pt>
                <c:pt idx="3">
                  <c:v>9.3837045197596836E-2</c:v>
                </c:pt>
                <c:pt idx="4">
                  <c:v>7.6602427814595309E-2</c:v>
                </c:pt>
                <c:pt idx="5">
                  <c:v>8.181474511367369E-2</c:v>
                </c:pt>
                <c:pt idx="6">
                  <c:v>0.10269527170044332</c:v>
                </c:pt>
                <c:pt idx="7">
                  <c:v>0.10861176492791043</c:v>
                </c:pt>
                <c:pt idx="8">
                  <c:v>8.8858863445897288E-2</c:v>
                </c:pt>
                <c:pt idx="9">
                  <c:v>5.9253396587282722E-2</c:v>
                </c:pt>
              </c:numCache>
            </c:numRef>
          </c:val>
          <c:smooth val="0"/>
          <c:extLst>
            <c:ext xmlns:c16="http://schemas.microsoft.com/office/drawing/2014/chart" uri="{C3380CC4-5D6E-409C-BE32-E72D297353CC}">
              <c16:uniqueId val="{0000001C-DFD9-43FE-A2DC-5635466861EA}"/>
            </c:ext>
          </c:extLst>
        </c:ser>
        <c:ser>
          <c:idx val="30"/>
          <c:order val="29"/>
          <c:spPr>
            <a:ln w="28575" cap="rnd">
              <a:noFill/>
              <a:round/>
            </a:ln>
            <a:effectLst/>
          </c:spPr>
          <c:marker>
            <c:symbol val="circle"/>
            <c:size val="5"/>
            <c:spPr>
              <a:solidFill>
                <a:schemeClr val="accent3">
                  <a:tint val="74000"/>
                </a:schemeClr>
              </a:solidFill>
              <a:ln w="9525">
                <a:solidFill>
                  <a:schemeClr val="accent3">
                    <a:tint val="74000"/>
                  </a:schemeClr>
                </a:solidFill>
              </a:ln>
              <a:effectLst/>
            </c:spPr>
          </c:marker>
          <c:val>
            <c:numRef>
              <c:f>'IMD by ICB'!$N$35:$W$35</c:f>
              <c:numCache>
                <c:formatCode>0.00%</c:formatCode>
                <c:ptCount val="10"/>
                <c:pt idx="0">
                  <c:v>0.18211782510490709</c:v>
                </c:pt>
                <c:pt idx="1">
                  <c:v>0.13769088004196284</c:v>
                </c:pt>
                <c:pt idx="2">
                  <c:v>0.12411752269418515</c:v>
                </c:pt>
                <c:pt idx="3">
                  <c:v>0.10769267309668579</c:v>
                </c:pt>
                <c:pt idx="4">
                  <c:v>8.9779521174102941E-2</c:v>
                </c:pt>
                <c:pt idx="5">
                  <c:v>7.0533286589021152E-2</c:v>
                </c:pt>
                <c:pt idx="6">
                  <c:v>7.8000222124689558E-2</c:v>
                </c:pt>
                <c:pt idx="7">
                  <c:v>7.1427472274556827E-2</c:v>
                </c:pt>
                <c:pt idx="8">
                  <c:v>7.9618320202106699E-2</c:v>
                </c:pt>
                <c:pt idx="9">
                  <c:v>5.9022276697781963E-2</c:v>
                </c:pt>
              </c:numCache>
            </c:numRef>
          </c:val>
          <c:smooth val="0"/>
          <c:extLst>
            <c:ext xmlns:c16="http://schemas.microsoft.com/office/drawing/2014/chart" uri="{C3380CC4-5D6E-409C-BE32-E72D297353CC}">
              <c16:uniqueId val="{0000001D-DFD9-43FE-A2DC-5635466861EA}"/>
            </c:ext>
          </c:extLst>
        </c:ser>
        <c:ser>
          <c:idx val="31"/>
          <c:order val="30"/>
          <c:spPr>
            <a:ln w="28575" cap="rnd">
              <a:noFill/>
              <a:round/>
            </a:ln>
            <a:effectLst/>
          </c:spPr>
          <c:marker>
            <c:symbol val="circle"/>
            <c:size val="5"/>
            <c:spPr>
              <a:solidFill>
                <a:schemeClr val="accent3">
                  <a:tint val="71000"/>
                </a:schemeClr>
              </a:solidFill>
              <a:ln w="9525">
                <a:solidFill>
                  <a:schemeClr val="accent3">
                    <a:tint val="71000"/>
                  </a:schemeClr>
                </a:solidFill>
              </a:ln>
              <a:effectLst/>
            </c:spPr>
          </c:marker>
          <c:val>
            <c:numRef>
              <c:f>'IMD by ICB'!$N$36:$W$36</c:f>
              <c:numCache>
                <c:formatCode>0.00%</c:formatCode>
                <c:ptCount val="10"/>
                <c:pt idx="0">
                  <c:v>0.13125874240760038</c:v>
                </c:pt>
                <c:pt idx="1">
                  <c:v>5.0284685648839193E-2</c:v>
                </c:pt>
                <c:pt idx="2">
                  <c:v>6.9243975366359692E-2</c:v>
                </c:pt>
                <c:pt idx="3">
                  <c:v>7.3543010298438807E-2</c:v>
                </c:pt>
                <c:pt idx="4">
                  <c:v>8.3080448925563974E-2</c:v>
                </c:pt>
                <c:pt idx="5">
                  <c:v>0.10404990565240657</c:v>
                </c:pt>
                <c:pt idx="6">
                  <c:v>0.12521415964927105</c:v>
                </c:pt>
                <c:pt idx="7">
                  <c:v>0.11441053876700369</c:v>
                </c:pt>
                <c:pt idx="8">
                  <c:v>0.11543615812844416</c:v>
                </c:pt>
                <c:pt idx="9">
                  <c:v>0.1334783751560725</c:v>
                </c:pt>
              </c:numCache>
            </c:numRef>
          </c:val>
          <c:smooth val="0"/>
          <c:extLst>
            <c:ext xmlns:c16="http://schemas.microsoft.com/office/drawing/2014/chart" uri="{C3380CC4-5D6E-409C-BE32-E72D297353CC}">
              <c16:uniqueId val="{0000001E-DFD9-43FE-A2DC-5635466861EA}"/>
            </c:ext>
          </c:extLst>
        </c:ser>
        <c:ser>
          <c:idx val="32"/>
          <c:order val="31"/>
          <c:spPr>
            <a:ln w="28575" cap="rnd">
              <a:noFill/>
              <a:round/>
            </a:ln>
            <a:effectLst/>
          </c:spPr>
          <c:marker>
            <c:symbol val="circle"/>
            <c:size val="5"/>
            <c:spPr>
              <a:solidFill>
                <a:schemeClr val="accent3">
                  <a:tint val="68000"/>
                </a:schemeClr>
              </a:solidFill>
              <a:ln w="9525">
                <a:solidFill>
                  <a:schemeClr val="accent3">
                    <a:tint val="68000"/>
                  </a:schemeClr>
                </a:solidFill>
              </a:ln>
              <a:effectLst/>
            </c:spPr>
          </c:marker>
          <c:val>
            <c:numRef>
              <c:f>'IMD by ICB'!$N$37:$W$37</c:f>
              <c:numCache>
                <c:formatCode>0.00%</c:formatCode>
                <c:ptCount val="10"/>
                <c:pt idx="0">
                  <c:v>0</c:v>
                </c:pt>
                <c:pt idx="1">
                  <c:v>5.8427137642136162E-3</c:v>
                </c:pt>
                <c:pt idx="2">
                  <c:v>1.8344977458371856E-2</c:v>
                </c:pt>
                <c:pt idx="3">
                  <c:v>6.243602085458029E-2</c:v>
                </c:pt>
                <c:pt idx="4">
                  <c:v>6.5337361914656347E-2</c:v>
                </c:pt>
                <c:pt idx="5">
                  <c:v>8.0342556497040515E-2</c:v>
                </c:pt>
                <c:pt idx="6">
                  <c:v>0.110659854932947</c:v>
                </c:pt>
                <c:pt idx="7">
                  <c:v>0.14797030033264391</c:v>
                </c:pt>
                <c:pt idx="8">
                  <c:v>0.1967564836966364</c:v>
                </c:pt>
                <c:pt idx="9">
                  <c:v>0.31230973054891009</c:v>
                </c:pt>
              </c:numCache>
            </c:numRef>
          </c:val>
          <c:smooth val="0"/>
          <c:extLst>
            <c:ext xmlns:c16="http://schemas.microsoft.com/office/drawing/2014/chart" uri="{C3380CC4-5D6E-409C-BE32-E72D297353CC}">
              <c16:uniqueId val="{0000001F-DFD9-43FE-A2DC-5635466861EA}"/>
            </c:ext>
          </c:extLst>
        </c:ser>
        <c:ser>
          <c:idx val="33"/>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val>
            <c:numRef>
              <c:f>'IMD by ICB'!$N$38:$W$38</c:f>
              <c:numCache>
                <c:formatCode>0.00%</c:formatCode>
                <c:ptCount val="10"/>
                <c:pt idx="0">
                  <c:v>4.1536873709889288E-2</c:v>
                </c:pt>
                <c:pt idx="1">
                  <c:v>5.3764191217864514E-2</c:v>
                </c:pt>
                <c:pt idx="2">
                  <c:v>7.7491672921748925E-2</c:v>
                </c:pt>
                <c:pt idx="3">
                  <c:v>8.6326585663351468E-2</c:v>
                </c:pt>
                <c:pt idx="4">
                  <c:v>0.11187077781947832</c:v>
                </c:pt>
                <c:pt idx="5">
                  <c:v>0.15351437887033215</c:v>
                </c:pt>
                <c:pt idx="6">
                  <c:v>0.11824333833739914</c:v>
                </c:pt>
                <c:pt idx="7">
                  <c:v>0.12400250985175455</c:v>
                </c:pt>
                <c:pt idx="8">
                  <c:v>0.11555463032463877</c:v>
                </c:pt>
                <c:pt idx="9">
                  <c:v>0.11769504128354288</c:v>
                </c:pt>
              </c:numCache>
            </c:numRef>
          </c:val>
          <c:smooth val="0"/>
          <c:extLst>
            <c:ext xmlns:c16="http://schemas.microsoft.com/office/drawing/2014/chart" uri="{C3380CC4-5D6E-409C-BE32-E72D297353CC}">
              <c16:uniqueId val="{00000020-DFD9-43FE-A2DC-5635466861EA}"/>
            </c:ext>
          </c:extLst>
        </c:ser>
        <c:ser>
          <c:idx val="34"/>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val>
            <c:numRef>
              <c:f>'IMD by ICB'!$N$39:$W$39</c:f>
              <c:numCache>
                <c:formatCode>0.00%</c:formatCode>
                <c:ptCount val="10"/>
                <c:pt idx="0">
                  <c:v>0.22133844941714068</c:v>
                </c:pt>
                <c:pt idx="1">
                  <c:v>0.14000538682342714</c:v>
                </c:pt>
                <c:pt idx="2">
                  <c:v>0.11316021100908963</c:v>
                </c:pt>
                <c:pt idx="3">
                  <c:v>7.4015541237308025E-2</c:v>
                </c:pt>
                <c:pt idx="4">
                  <c:v>8.9222829055619374E-2</c:v>
                </c:pt>
                <c:pt idx="5">
                  <c:v>8.068446220287516E-2</c:v>
                </c:pt>
                <c:pt idx="6">
                  <c:v>8.837411069166981E-2</c:v>
                </c:pt>
                <c:pt idx="7">
                  <c:v>8.3547785403051023E-2</c:v>
                </c:pt>
                <c:pt idx="8">
                  <c:v>6.1449642850250501E-2</c:v>
                </c:pt>
                <c:pt idx="9">
                  <c:v>4.8201581309568663E-2</c:v>
                </c:pt>
              </c:numCache>
            </c:numRef>
          </c:val>
          <c:smooth val="0"/>
          <c:extLst>
            <c:ext xmlns:c16="http://schemas.microsoft.com/office/drawing/2014/chart" uri="{C3380CC4-5D6E-409C-BE32-E72D297353CC}">
              <c16:uniqueId val="{00000021-DFD9-43FE-A2DC-5635466861EA}"/>
            </c:ext>
          </c:extLst>
        </c:ser>
        <c:ser>
          <c:idx val="35"/>
          <c:order val="34"/>
          <c:spPr>
            <a:ln w="28575" cap="rnd">
              <a:noFill/>
              <a:round/>
            </a:ln>
            <a:effectLst/>
          </c:spPr>
          <c:marker>
            <c:symbol val="circle"/>
            <c:size val="5"/>
            <c:spPr>
              <a:solidFill>
                <a:schemeClr val="accent3">
                  <a:tint val="58000"/>
                </a:schemeClr>
              </a:solidFill>
              <a:ln w="9525">
                <a:solidFill>
                  <a:schemeClr val="accent3">
                    <a:tint val="58000"/>
                  </a:schemeClr>
                </a:solidFill>
              </a:ln>
              <a:effectLst/>
            </c:spPr>
          </c:marker>
          <c:val>
            <c:numRef>
              <c:f>'IMD by ICB'!$N$40:$W$40</c:f>
              <c:numCache>
                <c:formatCode>0.00%</c:formatCode>
                <c:ptCount val="10"/>
                <c:pt idx="0">
                  <c:v>0.3779750992129231</c:v>
                </c:pt>
                <c:pt idx="1">
                  <c:v>0.13698819752759187</c:v>
                </c:pt>
                <c:pt idx="2">
                  <c:v>9.8193919849211081E-2</c:v>
                </c:pt>
                <c:pt idx="3">
                  <c:v>9.1884051568631789E-2</c:v>
                </c:pt>
                <c:pt idx="4">
                  <c:v>8.2537052989640619E-2</c:v>
                </c:pt>
                <c:pt idx="5">
                  <c:v>5.3649342139170511E-2</c:v>
                </c:pt>
                <c:pt idx="6">
                  <c:v>3.9838314227022727E-2</c:v>
                </c:pt>
                <c:pt idx="7">
                  <c:v>3.2147195900426299E-2</c:v>
                </c:pt>
                <c:pt idx="8">
                  <c:v>3.3105088389695107E-2</c:v>
                </c:pt>
                <c:pt idx="9">
                  <c:v>5.3681738195686904E-2</c:v>
                </c:pt>
              </c:numCache>
            </c:numRef>
          </c:val>
          <c:smooth val="0"/>
          <c:extLst>
            <c:ext xmlns:c16="http://schemas.microsoft.com/office/drawing/2014/chart" uri="{C3380CC4-5D6E-409C-BE32-E72D297353CC}">
              <c16:uniqueId val="{00000022-DFD9-43FE-A2DC-5635466861EA}"/>
            </c:ext>
          </c:extLst>
        </c:ser>
        <c:ser>
          <c:idx val="36"/>
          <c:order val="35"/>
          <c:spPr>
            <a:ln w="28575" cap="rnd">
              <a:noFill/>
              <a:round/>
            </a:ln>
            <a:effectLst/>
          </c:spPr>
          <c:marker>
            <c:symbol val="circle"/>
            <c:size val="5"/>
            <c:spPr>
              <a:solidFill>
                <a:schemeClr val="accent3">
                  <a:tint val="55000"/>
                </a:schemeClr>
              </a:solidFill>
              <a:ln w="9525">
                <a:solidFill>
                  <a:schemeClr val="accent3">
                    <a:tint val="55000"/>
                  </a:schemeClr>
                </a:solidFill>
              </a:ln>
              <a:effectLst/>
            </c:spPr>
          </c:marker>
          <c:val>
            <c:numRef>
              <c:f>'IMD by ICB'!$N$41:$W$41</c:f>
              <c:numCache>
                <c:formatCode>0.00%</c:formatCode>
                <c:ptCount val="10"/>
                <c:pt idx="0">
                  <c:v>3.9575452734681944E-2</c:v>
                </c:pt>
                <c:pt idx="1">
                  <c:v>8.8143924857920802E-2</c:v>
                </c:pt>
                <c:pt idx="2">
                  <c:v>5.5187032874659647E-2</c:v>
                </c:pt>
                <c:pt idx="3">
                  <c:v>6.4791084187635906E-2</c:v>
                </c:pt>
                <c:pt idx="4">
                  <c:v>0.10938385139703598</c:v>
                </c:pt>
                <c:pt idx="5">
                  <c:v>0.12323314694004349</c:v>
                </c:pt>
                <c:pt idx="6">
                  <c:v>0.11261718107559893</c:v>
                </c:pt>
                <c:pt idx="7">
                  <c:v>0.12918585421120918</c:v>
                </c:pt>
                <c:pt idx="8">
                  <c:v>0.14492420919905707</c:v>
                </c:pt>
                <c:pt idx="9">
                  <c:v>0.13295826252215703</c:v>
                </c:pt>
              </c:numCache>
            </c:numRef>
          </c:val>
          <c:smooth val="0"/>
          <c:extLst>
            <c:ext xmlns:c16="http://schemas.microsoft.com/office/drawing/2014/chart" uri="{C3380CC4-5D6E-409C-BE32-E72D297353CC}">
              <c16:uniqueId val="{00000023-DFD9-43FE-A2DC-5635466861EA}"/>
            </c:ext>
          </c:extLst>
        </c:ser>
        <c:ser>
          <c:idx val="37"/>
          <c:order val="36"/>
          <c:spPr>
            <a:ln w="28575" cap="rnd">
              <a:noFill/>
              <a:round/>
            </a:ln>
            <a:effectLst/>
          </c:spPr>
          <c:marker>
            <c:symbol val="circle"/>
            <c:size val="5"/>
            <c:spPr>
              <a:solidFill>
                <a:schemeClr val="accent3">
                  <a:tint val="52000"/>
                </a:schemeClr>
              </a:solidFill>
              <a:ln w="9525">
                <a:solidFill>
                  <a:schemeClr val="accent3">
                    <a:tint val="52000"/>
                  </a:schemeClr>
                </a:solidFill>
              </a:ln>
              <a:effectLst/>
            </c:spPr>
          </c:marker>
          <c:val>
            <c:numRef>
              <c:f>'IMD by ICB'!$N$42:$W$42</c:f>
              <c:numCache>
                <c:formatCode>0.00%</c:formatCode>
                <c:ptCount val="10"/>
                <c:pt idx="0">
                  <c:v>0.24969725138820026</c:v>
                </c:pt>
                <c:pt idx="1">
                  <c:v>0.15201859444240301</c:v>
                </c:pt>
                <c:pt idx="2">
                  <c:v>0.12091500963082655</c:v>
                </c:pt>
                <c:pt idx="3">
                  <c:v>9.3164405367872183E-2</c:v>
                </c:pt>
                <c:pt idx="4">
                  <c:v>7.2286564873543832E-2</c:v>
                </c:pt>
                <c:pt idx="5">
                  <c:v>6.2501278350282782E-2</c:v>
                </c:pt>
                <c:pt idx="6">
                  <c:v>6.4677471342031528E-2</c:v>
                </c:pt>
                <c:pt idx="7">
                  <c:v>7.1511091143377656E-2</c:v>
                </c:pt>
                <c:pt idx="8">
                  <c:v>6.3362445630440037E-2</c:v>
                </c:pt>
                <c:pt idx="9">
                  <c:v>4.9865887831022193E-2</c:v>
                </c:pt>
              </c:numCache>
            </c:numRef>
          </c:val>
          <c:smooth val="0"/>
          <c:extLst>
            <c:ext xmlns:c16="http://schemas.microsoft.com/office/drawing/2014/chart" uri="{C3380CC4-5D6E-409C-BE32-E72D297353CC}">
              <c16:uniqueId val="{00000024-DFD9-43FE-A2DC-5635466861EA}"/>
            </c:ext>
          </c:extLst>
        </c:ser>
        <c:ser>
          <c:idx val="38"/>
          <c:order val="37"/>
          <c:spPr>
            <a:ln w="28575" cap="rnd">
              <a:noFill/>
              <a:round/>
            </a:ln>
            <a:effectLst/>
          </c:spPr>
          <c:marker>
            <c:symbol val="circle"/>
            <c:size val="5"/>
            <c:spPr>
              <a:solidFill>
                <a:schemeClr val="accent3">
                  <a:tint val="49000"/>
                </a:schemeClr>
              </a:solidFill>
              <a:ln w="9525">
                <a:solidFill>
                  <a:schemeClr val="accent3">
                    <a:tint val="49000"/>
                  </a:schemeClr>
                </a:solidFill>
              </a:ln>
              <a:effectLst/>
            </c:spPr>
          </c:marker>
          <c:val>
            <c:numRef>
              <c:f>'IMD by ICB'!$N$43:$W$43</c:f>
              <c:numCache>
                <c:formatCode>0.00%</c:formatCode>
                <c:ptCount val="10"/>
                <c:pt idx="0">
                  <c:v>7.9468224408393989E-2</c:v>
                </c:pt>
                <c:pt idx="1">
                  <c:v>0.10661360986267873</c:v>
                </c:pt>
                <c:pt idx="2">
                  <c:v>9.8389050524718955E-2</c:v>
                </c:pt>
                <c:pt idx="3">
                  <c:v>8.5161642119404218E-2</c:v>
                </c:pt>
                <c:pt idx="4">
                  <c:v>0.12084102204159261</c:v>
                </c:pt>
                <c:pt idx="5">
                  <c:v>9.2831482382952385E-2</c:v>
                </c:pt>
                <c:pt idx="6">
                  <c:v>8.7079573885184475E-2</c:v>
                </c:pt>
                <c:pt idx="7">
                  <c:v>0.10774568960637587</c:v>
                </c:pt>
                <c:pt idx="8">
                  <c:v>0.11538345427718595</c:v>
                </c:pt>
                <c:pt idx="9">
                  <c:v>0.1064862508915128</c:v>
                </c:pt>
              </c:numCache>
            </c:numRef>
          </c:val>
          <c:smooth val="0"/>
          <c:extLst>
            <c:ext xmlns:c16="http://schemas.microsoft.com/office/drawing/2014/chart" uri="{C3380CC4-5D6E-409C-BE32-E72D297353CC}">
              <c16:uniqueId val="{00000025-DFD9-43FE-A2DC-5635466861EA}"/>
            </c:ext>
          </c:extLst>
        </c:ser>
        <c:ser>
          <c:idx val="39"/>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val>
            <c:numRef>
              <c:f>'IMD by ICB'!$N$44:$W$44</c:f>
              <c:numCache>
                <c:formatCode>0.00%</c:formatCode>
                <c:ptCount val="10"/>
                <c:pt idx="0">
                  <c:v>5.4662422107110524E-2</c:v>
                </c:pt>
                <c:pt idx="1">
                  <c:v>8.5413353370203296E-2</c:v>
                </c:pt>
                <c:pt idx="2">
                  <c:v>0.11830559235766874</c:v>
                </c:pt>
                <c:pt idx="3">
                  <c:v>6.6676578899158082E-2</c:v>
                </c:pt>
                <c:pt idx="4">
                  <c:v>7.1715887096131845E-2</c:v>
                </c:pt>
                <c:pt idx="5">
                  <c:v>0.10329652532000139</c:v>
                </c:pt>
                <c:pt idx="6">
                  <c:v>0.1080650171649776</c:v>
                </c:pt>
                <c:pt idx="7">
                  <c:v>0.14997517516773357</c:v>
                </c:pt>
                <c:pt idx="8">
                  <c:v>0.12044557255090418</c:v>
                </c:pt>
                <c:pt idx="9">
                  <c:v>0.12144387596611078</c:v>
                </c:pt>
              </c:numCache>
            </c:numRef>
          </c:val>
          <c:smooth val="0"/>
          <c:extLst>
            <c:ext xmlns:c16="http://schemas.microsoft.com/office/drawing/2014/chart" uri="{C3380CC4-5D6E-409C-BE32-E72D297353CC}">
              <c16:uniqueId val="{00000026-DFD9-43FE-A2DC-5635466861EA}"/>
            </c:ext>
          </c:extLst>
        </c:ser>
        <c:ser>
          <c:idx val="40"/>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val>
            <c:numRef>
              <c:f>'IMD by ICB'!$N$45:$W$45</c:f>
              <c:numCache>
                <c:formatCode>0.00%</c:formatCode>
                <c:ptCount val="10"/>
                <c:pt idx="0">
                  <c:v>0.12873646570047642</c:v>
                </c:pt>
                <c:pt idx="1">
                  <c:v>0.14111843351786718</c:v>
                </c:pt>
                <c:pt idx="2">
                  <c:v>9.6170607101394856E-2</c:v>
                </c:pt>
                <c:pt idx="3">
                  <c:v>9.682256158687616E-2</c:v>
                </c:pt>
                <c:pt idx="4">
                  <c:v>8.7962181472435327E-2</c:v>
                </c:pt>
                <c:pt idx="5">
                  <c:v>0.10198221723089007</c:v>
                </c:pt>
                <c:pt idx="6">
                  <c:v>8.158818524119732E-2</c:v>
                </c:pt>
                <c:pt idx="7">
                  <c:v>7.9993179023084532E-2</c:v>
                </c:pt>
                <c:pt idx="8">
                  <c:v>8.9416806473727184E-2</c:v>
                </c:pt>
                <c:pt idx="9">
                  <c:v>9.6209362652050948E-2</c:v>
                </c:pt>
              </c:numCache>
            </c:numRef>
          </c:val>
          <c:smooth val="0"/>
          <c:extLst>
            <c:ext xmlns:c16="http://schemas.microsoft.com/office/drawing/2014/chart" uri="{C3380CC4-5D6E-409C-BE32-E72D297353CC}">
              <c16:uniqueId val="{00000027-DFD9-43FE-A2DC-5635466861EA}"/>
            </c:ext>
          </c:extLst>
        </c:ser>
        <c:ser>
          <c:idx val="41"/>
          <c:order val="40"/>
          <c:spPr>
            <a:ln w="28575" cap="rnd">
              <a:noFill/>
              <a:round/>
            </a:ln>
            <a:effectLst/>
          </c:spPr>
          <c:marker>
            <c:symbol val="circle"/>
            <c:size val="5"/>
            <c:spPr>
              <a:solidFill>
                <a:schemeClr val="accent3">
                  <a:tint val="40000"/>
                </a:schemeClr>
              </a:solidFill>
              <a:ln w="9525">
                <a:solidFill>
                  <a:schemeClr val="accent3">
                    <a:tint val="40000"/>
                  </a:schemeClr>
                </a:solidFill>
              </a:ln>
              <a:effectLst/>
            </c:spPr>
          </c:marker>
          <c:val>
            <c:numRef>
              <c:f>'IMD by ICB'!$N$46:$W$46</c:f>
              <c:numCache>
                <c:formatCode>0.00%</c:formatCode>
                <c:ptCount val="10"/>
                <c:pt idx="0">
                  <c:v>0.23321528438205277</c:v>
                </c:pt>
                <c:pt idx="1">
                  <c:v>0.1393578515564009</c:v>
                </c:pt>
                <c:pt idx="2">
                  <c:v>0.10907084356503101</c:v>
                </c:pt>
                <c:pt idx="3">
                  <c:v>8.6094590566493018E-2</c:v>
                </c:pt>
                <c:pt idx="4">
                  <c:v>8.0604249762246102E-2</c:v>
                </c:pt>
                <c:pt idx="5">
                  <c:v>9.257356176633405E-2</c:v>
                </c:pt>
                <c:pt idx="6">
                  <c:v>8.1590751018438351E-2</c:v>
                </c:pt>
                <c:pt idx="7">
                  <c:v>6.9771898198748072E-2</c:v>
                </c:pt>
                <c:pt idx="8">
                  <c:v>6.3114079289151331E-2</c:v>
                </c:pt>
                <c:pt idx="9">
                  <c:v>4.4606889895104397E-2</c:v>
                </c:pt>
              </c:numCache>
            </c:numRef>
          </c:val>
          <c:smooth val="0"/>
          <c:extLst>
            <c:ext xmlns:c16="http://schemas.microsoft.com/office/drawing/2014/chart" uri="{C3380CC4-5D6E-409C-BE32-E72D297353CC}">
              <c16:uniqueId val="{00000028-DFD9-43FE-A2DC-5635466861EA}"/>
            </c:ext>
          </c:extLst>
        </c:ser>
        <c:ser>
          <c:idx val="42"/>
          <c:order val="41"/>
          <c:spPr>
            <a:ln w="28575" cap="rnd">
              <a:noFill/>
              <a:round/>
            </a:ln>
            <a:effectLst/>
          </c:spPr>
          <c:marker>
            <c:symbol val="circle"/>
            <c:size val="5"/>
            <c:spPr>
              <a:solidFill>
                <a:schemeClr val="accent3">
                  <a:tint val="37000"/>
                </a:schemeClr>
              </a:solidFill>
              <a:ln w="9525">
                <a:solidFill>
                  <a:schemeClr val="accent3">
                    <a:tint val="37000"/>
                  </a:schemeClr>
                </a:solidFill>
              </a:ln>
              <a:effectLst/>
            </c:spPr>
          </c:marker>
          <c:val>
            <c:numRef>
              <c:f>'IMD by ICB'!$N$47:$W$47</c:f>
              <c:numCache>
                <c:formatCode>0.00%</c:formatCode>
                <c:ptCount val="10"/>
                <c:pt idx="0">
                  <c:v>0.20990073243299376</c:v>
                </c:pt>
                <c:pt idx="1">
                  <c:v>0.27856392752908754</c:v>
                </c:pt>
                <c:pt idx="2">
                  <c:v>0.11766305413131078</c:v>
                </c:pt>
                <c:pt idx="3">
                  <c:v>8.1823800694147297E-2</c:v>
                </c:pt>
                <c:pt idx="4">
                  <c:v>7.4651278984319544E-2</c:v>
                </c:pt>
                <c:pt idx="5">
                  <c:v>5.50246438136896E-2</c:v>
                </c:pt>
                <c:pt idx="6">
                  <c:v>5.5941331958718171E-2</c:v>
                </c:pt>
                <c:pt idx="7">
                  <c:v>4.9442772051604786E-2</c:v>
                </c:pt>
                <c:pt idx="8">
                  <c:v>4.4352191752142209E-2</c:v>
                </c:pt>
                <c:pt idx="9">
                  <c:v>3.2636266651986309E-2</c:v>
                </c:pt>
              </c:numCache>
            </c:numRef>
          </c:val>
          <c:smooth val="0"/>
          <c:extLst>
            <c:ext xmlns:c16="http://schemas.microsoft.com/office/drawing/2014/chart" uri="{C3380CC4-5D6E-409C-BE32-E72D297353CC}">
              <c16:uniqueId val="{00000029-DFD9-43FE-A2DC-5635466861EA}"/>
            </c:ext>
          </c:extLst>
        </c:ser>
        <c:ser>
          <c:idx val="43"/>
          <c:order val="42"/>
          <c:spPr>
            <a:ln w="28575" cap="rnd">
              <a:noFill/>
              <a:round/>
            </a:ln>
            <a:effectLst/>
          </c:spPr>
          <c:marker>
            <c:symbol val="circle"/>
            <c:size val="5"/>
            <c:spPr>
              <a:solidFill>
                <a:schemeClr val="accent3">
                  <a:tint val="34000"/>
                </a:schemeClr>
              </a:solidFill>
              <a:ln w="9525">
                <a:solidFill>
                  <a:schemeClr val="accent3">
                    <a:tint val="34000"/>
                  </a:schemeClr>
                </a:solidFill>
              </a:ln>
              <a:effectLst/>
            </c:spPr>
          </c:marker>
          <c:val>
            <c:numRef>
              <c:f>'IMD by ICB'!$N$48:$W$48</c:f>
              <c:numCache>
                <c:formatCode>0.00%</c:formatCode>
                <c:ptCount val="10"/>
                <c:pt idx="0">
                  <c:v>9.9278605572612103E-2</c:v>
                </c:pt>
                <c:pt idx="1">
                  <c:v>0.10086597142808972</c:v>
                </c:pt>
                <c:pt idx="2">
                  <c:v>0.10321939391966818</c:v>
                </c:pt>
                <c:pt idx="3">
                  <c:v>0.10245100992395023</c:v>
                </c:pt>
                <c:pt idx="4">
                  <c:v>0.10113500354016271</c:v>
                </c:pt>
                <c:pt idx="5">
                  <c:v>0.10186215240861911</c:v>
                </c:pt>
                <c:pt idx="6">
                  <c:v>9.8843460388632454E-2</c:v>
                </c:pt>
                <c:pt idx="7">
                  <c:v>9.8674646868925825E-2</c:v>
                </c:pt>
                <c:pt idx="8">
                  <c:v>9.748538387069787E-2</c:v>
                </c:pt>
                <c:pt idx="9">
                  <c:v>9.6184372078641805E-2</c:v>
                </c:pt>
              </c:numCache>
            </c:numRef>
          </c:val>
          <c:smooth val="0"/>
          <c:extLst>
            <c:ext xmlns:c16="http://schemas.microsoft.com/office/drawing/2014/chart" uri="{C3380CC4-5D6E-409C-BE32-E72D297353CC}">
              <c16:uniqueId val="{0000002A-DFD9-43FE-A2DC-5635466861EA}"/>
            </c:ext>
          </c:extLst>
        </c:ser>
        <c:ser>
          <c:idx val="0"/>
          <c:order val="43"/>
          <c:spPr>
            <a:ln w="25400" cap="rnd">
              <a:noFill/>
              <a:round/>
            </a:ln>
            <a:effectLst/>
          </c:spPr>
          <c:marker>
            <c:symbol val="circle"/>
            <c:size val="12"/>
            <c:spPr>
              <a:solidFill>
                <a:schemeClr val="accent6">
                  <a:lumMod val="75000"/>
                </a:schemeClr>
              </a:solidFill>
              <a:ln w="9525">
                <a:solidFill>
                  <a:schemeClr val="bg1">
                    <a:lumMod val="85000"/>
                  </a:schemeClr>
                </a:solidFill>
              </a:ln>
              <a:effectLst/>
            </c:spPr>
          </c:marker>
          <c:val>
            <c:numRef>
              <c:f>'IMD by ICB'!$N$50:$W$50</c:f>
              <c:numCache>
                <c:formatCode>0.00%</c:formatCode>
                <c:ptCount val="10"/>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numCache>
            </c:numRef>
          </c:val>
          <c:smooth val="0"/>
          <c:extLst>
            <c:ext xmlns:c16="http://schemas.microsoft.com/office/drawing/2014/chart" uri="{C3380CC4-5D6E-409C-BE32-E72D297353CC}">
              <c16:uniqueId val="{0000002B-DFD9-43FE-A2DC-5635466861EA}"/>
            </c:ext>
          </c:extLst>
        </c:ser>
        <c:dLbls>
          <c:showLegendKey val="0"/>
          <c:showVal val="0"/>
          <c:showCatName val="0"/>
          <c:showSerName val="0"/>
          <c:showPercent val="0"/>
          <c:showBubbleSize val="0"/>
        </c:dLbls>
        <c:marker val="1"/>
        <c:smooth val="0"/>
        <c:axId val="1473728008"/>
        <c:axId val="1473724728"/>
      </c:lineChart>
      <c:catAx>
        <c:axId val="1473728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r>
                  <a:rPr lang="en-GB" b="0">
                    <a:solidFill>
                      <a:schemeClr val="accent6">
                        <a:lumMod val="50000"/>
                      </a:schemeClr>
                    </a:solidFill>
                  </a:rPr>
                  <a:t>&lt;&lt;&lt; Most </a:t>
                </a:r>
                <a:r>
                  <a:rPr lang="en-GB" b="0" baseline="0">
                    <a:solidFill>
                      <a:schemeClr val="accent6">
                        <a:lumMod val="50000"/>
                      </a:schemeClr>
                    </a:solidFill>
                  </a:rPr>
                  <a:t>  </a:t>
                </a:r>
                <a:r>
                  <a:rPr lang="en-GB" b="0">
                    <a:solidFill>
                      <a:schemeClr val="accent6">
                        <a:lumMod val="50000"/>
                      </a:schemeClr>
                    </a:solidFill>
                  </a:rPr>
                  <a:t>Deprived   Least  &gt;&gt;&gt;</a:t>
                </a:r>
              </a:p>
            </c:rich>
          </c:tx>
          <c:layout>
            <c:manualLayout>
              <c:xMode val="edge"/>
              <c:yMode val="edge"/>
              <c:x val="0.21159420289855072"/>
              <c:y val="0.905391019670928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4728"/>
        <c:crosses val="autoZero"/>
        <c:auto val="1"/>
        <c:lblAlgn val="ctr"/>
        <c:lblOffset val="100"/>
        <c:noMultiLvlLbl val="0"/>
      </c:catAx>
      <c:valAx>
        <c:axId val="1473724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8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Average projected growth from base</a:t>
            </a:r>
            <a:r>
              <a:rPr lang="en-GB" baseline="0"/>
              <a:t> population</a:t>
            </a:r>
            <a:endParaRPr lang="en-GB"/>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spPr>
            <a:ln w="28575" cap="rnd">
              <a:solidFill>
                <a:schemeClr val="accent3">
                  <a:shade val="33000"/>
                </a:schemeClr>
              </a:solidFill>
              <a:round/>
            </a:ln>
            <a:effectLst/>
          </c:spPr>
          <c:marker>
            <c:symbol val="none"/>
          </c:marker>
          <c:cat>
            <c:strRef>
              <c:f>projected!$H$3:$J$3</c:f>
              <c:strCache>
                <c:ptCount val="3"/>
                <c:pt idx="0">
                  <c:v>2022 base</c:v>
                </c:pt>
                <c:pt idx="1">
                  <c:v>2023-24</c:v>
                </c:pt>
                <c:pt idx="2">
                  <c:v>2024-25</c:v>
                </c:pt>
              </c:strCache>
            </c:strRef>
          </c:cat>
          <c:val>
            <c:numRef>
              <c:f>projected!$H$4:$J$4</c:f>
              <c:numCache>
                <c:formatCode>0.000%</c:formatCode>
                <c:ptCount val="3"/>
                <c:pt idx="0" formatCode="General">
                  <c:v>0</c:v>
                </c:pt>
                <c:pt idx="1">
                  <c:v>1.6446191122338465E-3</c:v>
                </c:pt>
                <c:pt idx="2">
                  <c:v>3.193334291636409E-3</c:v>
                </c:pt>
              </c:numCache>
            </c:numRef>
          </c:val>
          <c:smooth val="0"/>
          <c:extLst>
            <c:ext xmlns:c16="http://schemas.microsoft.com/office/drawing/2014/chart" uri="{C3380CC4-5D6E-409C-BE32-E72D297353CC}">
              <c16:uniqueId val="{00000000-31CA-4EA2-B7F2-212B276CD678}"/>
            </c:ext>
          </c:extLst>
        </c:ser>
        <c:ser>
          <c:idx val="1"/>
          <c:order val="1"/>
          <c:spPr>
            <a:ln w="28575" cap="rnd">
              <a:solidFill>
                <a:schemeClr val="accent3">
                  <a:shade val="36000"/>
                </a:schemeClr>
              </a:solidFill>
              <a:round/>
            </a:ln>
            <a:effectLst/>
          </c:spPr>
          <c:marker>
            <c:symbol val="none"/>
          </c:marker>
          <c:cat>
            <c:strRef>
              <c:f>projected!$H$3:$J$3</c:f>
              <c:strCache>
                <c:ptCount val="3"/>
                <c:pt idx="0">
                  <c:v>2022 base</c:v>
                </c:pt>
                <c:pt idx="1">
                  <c:v>2023-24</c:v>
                </c:pt>
                <c:pt idx="2">
                  <c:v>2024-25</c:v>
                </c:pt>
              </c:strCache>
            </c:strRef>
          </c:cat>
          <c:val>
            <c:numRef>
              <c:f>projected!$H$5:$J$5</c:f>
              <c:numCache>
                <c:formatCode>0.000%</c:formatCode>
                <c:ptCount val="3"/>
                <c:pt idx="0" formatCode="General">
                  <c:v>0</c:v>
                </c:pt>
                <c:pt idx="1">
                  <c:v>1.6269628442799962E-3</c:v>
                </c:pt>
                <c:pt idx="2">
                  <c:v>3.2645144988261749E-3</c:v>
                </c:pt>
              </c:numCache>
            </c:numRef>
          </c:val>
          <c:smooth val="0"/>
          <c:extLst>
            <c:ext xmlns:c16="http://schemas.microsoft.com/office/drawing/2014/chart" uri="{C3380CC4-5D6E-409C-BE32-E72D297353CC}">
              <c16:uniqueId val="{00000001-31CA-4EA2-B7F2-212B276CD678}"/>
            </c:ext>
          </c:extLst>
        </c:ser>
        <c:ser>
          <c:idx val="2"/>
          <c:order val="2"/>
          <c:spPr>
            <a:ln w="28575" cap="rnd">
              <a:solidFill>
                <a:schemeClr val="accent3">
                  <a:shade val="39000"/>
                </a:schemeClr>
              </a:solidFill>
              <a:round/>
            </a:ln>
            <a:effectLst/>
          </c:spPr>
          <c:marker>
            <c:symbol val="none"/>
          </c:marker>
          <c:cat>
            <c:strRef>
              <c:f>projected!$H$3:$J$3</c:f>
              <c:strCache>
                <c:ptCount val="3"/>
                <c:pt idx="0">
                  <c:v>2022 base</c:v>
                </c:pt>
                <c:pt idx="1">
                  <c:v>2023-24</c:v>
                </c:pt>
                <c:pt idx="2">
                  <c:v>2024-25</c:v>
                </c:pt>
              </c:strCache>
            </c:strRef>
          </c:cat>
          <c:val>
            <c:numRef>
              <c:f>projected!$H$6:$J$6</c:f>
              <c:numCache>
                <c:formatCode>0.000%</c:formatCode>
                <c:ptCount val="3"/>
                <c:pt idx="0" formatCode="General">
                  <c:v>0</c:v>
                </c:pt>
                <c:pt idx="1">
                  <c:v>4.3992845474999888E-3</c:v>
                </c:pt>
                <c:pt idx="2">
                  <c:v>8.6699929799579755E-3</c:v>
                </c:pt>
              </c:numCache>
            </c:numRef>
          </c:val>
          <c:smooth val="0"/>
          <c:extLst>
            <c:ext xmlns:c16="http://schemas.microsoft.com/office/drawing/2014/chart" uri="{C3380CC4-5D6E-409C-BE32-E72D297353CC}">
              <c16:uniqueId val="{00000002-31CA-4EA2-B7F2-212B276CD678}"/>
            </c:ext>
          </c:extLst>
        </c:ser>
        <c:ser>
          <c:idx val="3"/>
          <c:order val="3"/>
          <c:spPr>
            <a:ln w="28575" cap="rnd">
              <a:solidFill>
                <a:schemeClr val="accent3">
                  <a:shade val="42000"/>
                </a:schemeClr>
              </a:solidFill>
              <a:round/>
            </a:ln>
            <a:effectLst/>
          </c:spPr>
          <c:marker>
            <c:symbol val="none"/>
          </c:marker>
          <c:cat>
            <c:strRef>
              <c:f>projected!$H$3:$J$3</c:f>
              <c:strCache>
                <c:ptCount val="3"/>
                <c:pt idx="0">
                  <c:v>2022 base</c:v>
                </c:pt>
                <c:pt idx="1">
                  <c:v>2023-24</c:v>
                </c:pt>
                <c:pt idx="2">
                  <c:v>2024-25</c:v>
                </c:pt>
              </c:strCache>
            </c:strRef>
          </c:cat>
          <c:val>
            <c:numRef>
              <c:f>projected!$H$7:$J$7</c:f>
              <c:numCache>
                <c:formatCode>0.000%</c:formatCode>
                <c:ptCount val="3"/>
                <c:pt idx="0" formatCode="General">
                  <c:v>0</c:v>
                </c:pt>
                <c:pt idx="1">
                  <c:v>3.247521245121811E-3</c:v>
                </c:pt>
                <c:pt idx="2">
                  <c:v>6.315653382840342E-3</c:v>
                </c:pt>
              </c:numCache>
            </c:numRef>
          </c:val>
          <c:smooth val="0"/>
          <c:extLst>
            <c:ext xmlns:c16="http://schemas.microsoft.com/office/drawing/2014/chart" uri="{C3380CC4-5D6E-409C-BE32-E72D297353CC}">
              <c16:uniqueId val="{00000004-31CA-4EA2-B7F2-212B276CD678}"/>
            </c:ext>
          </c:extLst>
        </c:ser>
        <c:ser>
          <c:idx val="4"/>
          <c:order val="4"/>
          <c:spPr>
            <a:ln w="28575" cap="rnd">
              <a:solidFill>
                <a:schemeClr val="accent3">
                  <a:shade val="45000"/>
                </a:schemeClr>
              </a:solidFill>
              <a:round/>
            </a:ln>
            <a:effectLst/>
          </c:spPr>
          <c:marker>
            <c:symbol val="none"/>
          </c:marker>
          <c:cat>
            <c:strRef>
              <c:f>projected!$H$3:$J$3</c:f>
              <c:strCache>
                <c:ptCount val="3"/>
                <c:pt idx="0">
                  <c:v>2022 base</c:v>
                </c:pt>
                <c:pt idx="1">
                  <c:v>2023-24</c:v>
                </c:pt>
                <c:pt idx="2">
                  <c:v>2024-25</c:v>
                </c:pt>
              </c:strCache>
            </c:strRef>
          </c:cat>
          <c:val>
            <c:numRef>
              <c:f>projected!$H$8:$J$8</c:f>
              <c:numCache>
                <c:formatCode>0.000%</c:formatCode>
                <c:ptCount val="3"/>
                <c:pt idx="0" formatCode="General">
                  <c:v>0</c:v>
                </c:pt>
                <c:pt idx="1">
                  <c:v>3.898099553675231E-3</c:v>
                </c:pt>
                <c:pt idx="2">
                  <c:v>7.7648280670086639E-3</c:v>
                </c:pt>
              </c:numCache>
            </c:numRef>
          </c:val>
          <c:smooth val="0"/>
          <c:extLst>
            <c:ext xmlns:c16="http://schemas.microsoft.com/office/drawing/2014/chart" uri="{C3380CC4-5D6E-409C-BE32-E72D297353CC}">
              <c16:uniqueId val="{00000005-31CA-4EA2-B7F2-212B276CD678}"/>
            </c:ext>
          </c:extLst>
        </c:ser>
        <c:ser>
          <c:idx val="5"/>
          <c:order val="5"/>
          <c:spPr>
            <a:ln w="28575" cap="rnd">
              <a:solidFill>
                <a:schemeClr val="accent3">
                  <a:shade val="48000"/>
                </a:schemeClr>
              </a:solidFill>
              <a:round/>
            </a:ln>
            <a:effectLst/>
          </c:spPr>
          <c:marker>
            <c:symbol val="none"/>
          </c:marker>
          <c:cat>
            <c:strRef>
              <c:f>projected!$H$3:$J$3</c:f>
              <c:strCache>
                <c:ptCount val="3"/>
                <c:pt idx="0">
                  <c:v>2022 base</c:v>
                </c:pt>
                <c:pt idx="1">
                  <c:v>2023-24</c:v>
                </c:pt>
                <c:pt idx="2">
                  <c:v>2024-25</c:v>
                </c:pt>
              </c:strCache>
            </c:strRef>
          </c:cat>
          <c:val>
            <c:numRef>
              <c:f>projected!$H$9:$J$9</c:f>
              <c:numCache>
                <c:formatCode>0.000%</c:formatCode>
                <c:ptCount val="3"/>
                <c:pt idx="0" formatCode="General">
                  <c:v>0</c:v>
                </c:pt>
                <c:pt idx="1">
                  <c:v>4.2875658138975103E-3</c:v>
                </c:pt>
                <c:pt idx="2">
                  <c:v>8.3175205021559281E-3</c:v>
                </c:pt>
              </c:numCache>
            </c:numRef>
          </c:val>
          <c:smooth val="0"/>
          <c:extLst>
            <c:ext xmlns:c16="http://schemas.microsoft.com/office/drawing/2014/chart" uri="{C3380CC4-5D6E-409C-BE32-E72D297353CC}">
              <c16:uniqueId val="{00000006-31CA-4EA2-B7F2-212B276CD678}"/>
            </c:ext>
          </c:extLst>
        </c:ser>
        <c:ser>
          <c:idx val="6"/>
          <c:order val="6"/>
          <c:spPr>
            <a:ln w="28575" cap="rnd">
              <a:solidFill>
                <a:schemeClr val="accent3">
                  <a:shade val="51000"/>
                </a:schemeClr>
              </a:solidFill>
              <a:round/>
            </a:ln>
            <a:effectLst/>
          </c:spPr>
          <c:marker>
            <c:symbol val="none"/>
          </c:marker>
          <c:cat>
            <c:strRef>
              <c:f>projected!$H$3:$J$3</c:f>
              <c:strCache>
                <c:ptCount val="3"/>
                <c:pt idx="0">
                  <c:v>2022 base</c:v>
                </c:pt>
                <c:pt idx="1">
                  <c:v>2023-24</c:v>
                </c:pt>
                <c:pt idx="2">
                  <c:v>2024-25</c:v>
                </c:pt>
              </c:strCache>
            </c:strRef>
          </c:cat>
          <c:val>
            <c:numRef>
              <c:f>projected!$H$10:$J$10</c:f>
              <c:numCache>
                <c:formatCode>0.000%</c:formatCode>
                <c:ptCount val="3"/>
                <c:pt idx="0" formatCode="General">
                  <c:v>0</c:v>
                </c:pt>
                <c:pt idx="1">
                  <c:v>2.5895477600439412E-3</c:v>
                </c:pt>
                <c:pt idx="2">
                  <c:v>5.1693051604256657E-3</c:v>
                </c:pt>
              </c:numCache>
            </c:numRef>
          </c:val>
          <c:smooth val="0"/>
          <c:extLst>
            <c:ext xmlns:c16="http://schemas.microsoft.com/office/drawing/2014/chart" uri="{C3380CC4-5D6E-409C-BE32-E72D297353CC}">
              <c16:uniqueId val="{00000007-31CA-4EA2-B7F2-212B276CD678}"/>
            </c:ext>
          </c:extLst>
        </c:ser>
        <c:ser>
          <c:idx val="7"/>
          <c:order val="7"/>
          <c:spPr>
            <a:ln w="28575" cap="rnd">
              <a:solidFill>
                <a:schemeClr val="accent3">
                  <a:shade val="54000"/>
                </a:schemeClr>
              </a:solidFill>
              <a:round/>
            </a:ln>
            <a:effectLst/>
          </c:spPr>
          <c:marker>
            <c:symbol val="none"/>
          </c:marker>
          <c:cat>
            <c:strRef>
              <c:f>projected!$H$3:$J$3</c:f>
              <c:strCache>
                <c:ptCount val="3"/>
                <c:pt idx="0">
                  <c:v>2022 base</c:v>
                </c:pt>
                <c:pt idx="1">
                  <c:v>2023-24</c:v>
                </c:pt>
                <c:pt idx="2">
                  <c:v>2024-25</c:v>
                </c:pt>
              </c:strCache>
            </c:strRef>
          </c:cat>
          <c:val>
            <c:numRef>
              <c:f>projected!$H$11:$J$11</c:f>
              <c:numCache>
                <c:formatCode>0.000%</c:formatCode>
                <c:ptCount val="3"/>
                <c:pt idx="0" formatCode="General">
                  <c:v>0</c:v>
                </c:pt>
                <c:pt idx="1">
                  <c:v>4.0062632480877018E-3</c:v>
                </c:pt>
                <c:pt idx="2">
                  <c:v>7.8467014426977112E-3</c:v>
                </c:pt>
              </c:numCache>
            </c:numRef>
          </c:val>
          <c:smooth val="0"/>
          <c:extLst>
            <c:ext xmlns:c16="http://schemas.microsoft.com/office/drawing/2014/chart" uri="{C3380CC4-5D6E-409C-BE32-E72D297353CC}">
              <c16:uniqueId val="{00000008-31CA-4EA2-B7F2-212B276CD678}"/>
            </c:ext>
          </c:extLst>
        </c:ser>
        <c:ser>
          <c:idx val="8"/>
          <c:order val="8"/>
          <c:spPr>
            <a:ln w="28575" cap="rnd">
              <a:solidFill>
                <a:schemeClr val="accent3">
                  <a:shade val="58000"/>
                </a:schemeClr>
              </a:solidFill>
              <a:round/>
            </a:ln>
            <a:effectLst/>
          </c:spPr>
          <c:marker>
            <c:symbol val="none"/>
          </c:marker>
          <c:cat>
            <c:strRef>
              <c:f>projected!$H$3:$J$3</c:f>
              <c:strCache>
                <c:ptCount val="3"/>
                <c:pt idx="0">
                  <c:v>2022 base</c:v>
                </c:pt>
                <c:pt idx="1">
                  <c:v>2023-24</c:v>
                </c:pt>
                <c:pt idx="2">
                  <c:v>2024-25</c:v>
                </c:pt>
              </c:strCache>
            </c:strRef>
          </c:cat>
          <c:val>
            <c:numRef>
              <c:f>projected!$H$12:$J$12</c:f>
              <c:numCache>
                <c:formatCode>0.000%</c:formatCode>
                <c:ptCount val="3"/>
                <c:pt idx="0" formatCode="General">
                  <c:v>0</c:v>
                </c:pt>
                <c:pt idx="1">
                  <c:v>5.2604841767271201E-3</c:v>
                </c:pt>
                <c:pt idx="2">
                  <c:v>1.0247372173872994E-2</c:v>
                </c:pt>
              </c:numCache>
            </c:numRef>
          </c:val>
          <c:smooth val="0"/>
          <c:extLst>
            <c:ext xmlns:c16="http://schemas.microsoft.com/office/drawing/2014/chart" uri="{C3380CC4-5D6E-409C-BE32-E72D297353CC}">
              <c16:uniqueId val="{00000009-31CA-4EA2-B7F2-212B276CD678}"/>
            </c:ext>
          </c:extLst>
        </c:ser>
        <c:ser>
          <c:idx val="9"/>
          <c:order val="9"/>
          <c:spPr>
            <a:ln w="28575" cap="rnd">
              <a:solidFill>
                <a:schemeClr val="accent3">
                  <a:shade val="61000"/>
                </a:schemeClr>
              </a:solidFill>
              <a:round/>
            </a:ln>
            <a:effectLst/>
          </c:spPr>
          <c:marker>
            <c:symbol val="none"/>
          </c:marker>
          <c:cat>
            <c:strRef>
              <c:f>projected!$H$3:$J$3</c:f>
              <c:strCache>
                <c:ptCount val="3"/>
                <c:pt idx="0">
                  <c:v>2022 base</c:v>
                </c:pt>
                <c:pt idx="1">
                  <c:v>2023-24</c:v>
                </c:pt>
                <c:pt idx="2">
                  <c:v>2024-25</c:v>
                </c:pt>
              </c:strCache>
            </c:strRef>
          </c:cat>
          <c:val>
            <c:numRef>
              <c:f>projected!$H$13:$J$13</c:f>
              <c:numCache>
                <c:formatCode>0.000%</c:formatCode>
                <c:ptCount val="3"/>
                <c:pt idx="0" formatCode="General">
                  <c:v>0</c:v>
                </c:pt>
                <c:pt idx="1">
                  <c:v>9.6514686492784572E-3</c:v>
                </c:pt>
                <c:pt idx="2">
                  <c:v>1.9158106726500323E-2</c:v>
                </c:pt>
              </c:numCache>
            </c:numRef>
          </c:val>
          <c:smooth val="0"/>
          <c:extLst>
            <c:ext xmlns:c16="http://schemas.microsoft.com/office/drawing/2014/chart" uri="{C3380CC4-5D6E-409C-BE32-E72D297353CC}">
              <c16:uniqueId val="{0000000A-31CA-4EA2-B7F2-212B276CD678}"/>
            </c:ext>
          </c:extLst>
        </c:ser>
        <c:ser>
          <c:idx val="10"/>
          <c:order val="10"/>
          <c:spPr>
            <a:ln w="28575" cap="rnd">
              <a:solidFill>
                <a:schemeClr val="accent3">
                  <a:shade val="64000"/>
                </a:schemeClr>
              </a:solidFill>
              <a:round/>
            </a:ln>
            <a:effectLst/>
          </c:spPr>
          <c:marker>
            <c:symbol val="none"/>
          </c:marker>
          <c:cat>
            <c:strRef>
              <c:f>projected!$H$3:$J$3</c:f>
              <c:strCache>
                <c:ptCount val="3"/>
                <c:pt idx="0">
                  <c:v>2022 base</c:v>
                </c:pt>
                <c:pt idx="1">
                  <c:v>2023-24</c:v>
                </c:pt>
                <c:pt idx="2">
                  <c:v>2024-25</c:v>
                </c:pt>
              </c:strCache>
            </c:strRef>
          </c:cat>
          <c:val>
            <c:numRef>
              <c:f>projected!$H$14:$J$14</c:f>
              <c:numCache>
                <c:formatCode>0.000%</c:formatCode>
                <c:ptCount val="3"/>
                <c:pt idx="0" formatCode="General">
                  <c:v>0</c:v>
                </c:pt>
                <c:pt idx="1">
                  <c:v>4.3714924731263673E-3</c:v>
                </c:pt>
                <c:pt idx="2">
                  <c:v>8.6733703624603791E-3</c:v>
                </c:pt>
              </c:numCache>
            </c:numRef>
          </c:val>
          <c:smooth val="0"/>
          <c:extLst>
            <c:ext xmlns:c16="http://schemas.microsoft.com/office/drawing/2014/chart" uri="{C3380CC4-5D6E-409C-BE32-E72D297353CC}">
              <c16:uniqueId val="{0000000B-31CA-4EA2-B7F2-212B276CD678}"/>
            </c:ext>
          </c:extLst>
        </c:ser>
        <c:ser>
          <c:idx val="11"/>
          <c:order val="11"/>
          <c:spPr>
            <a:ln w="28575" cap="rnd">
              <a:solidFill>
                <a:schemeClr val="accent3">
                  <a:shade val="67000"/>
                </a:schemeClr>
              </a:solidFill>
              <a:round/>
            </a:ln>
            <a:effectLst/>
          </c:spPr>
          <c:marker>
            <c:symbol val="none"/>
          </c:marker>
          <c:cat>
            <c:strRef>
              <c:f>projected!$H$3:$J$3</c:f>
              <c:strCache>
                <c:ptCount val="3"/>
                <c:pt idx="0">
                  <c:v>2022 base</c:v>
                </c:pt>
                <c:pt idx="1">
                  <c:v>2023-24</c:v>
                </c:pt>
                <c:pt idx="2">
                  <c:v>2024-25</c:v>
                </c:pt>
              </c:strCache>
            </c:strRef>
          </c:cat>
          <c:val>
            <c:numRef>
              <c:f>projected!$H$15:$J$15</c:f>
              <c:numCache>
                <c:formatCode>0.000%</c:formatCode>
                <c:ptCount val="3"/>
                <c:pt idx="0" formatCode="General">
                  <c:v>0</c:v>
                </c:pt>
                <c:pt idx="1">
                  <c:v>6.0912097556367409E-3</c:v>
                </c:pt>
                <c:pt idx="2">
                  <c:v>1.1950816537845176E-2</c:v>
                </c:pt>
              </c:numCache>
            </c:numRef>
          </c:val>
          <c:smooth val="0"/>
          <c:extLst>
            <c:ext xmlns:c16="http://schemas.microsoft.com/office/drawing/2014/chart" uri="{C3380CC4-5D6E-409C-BE32-E72D297353CC}">
              <c16:uniqueId val="{0000000C-31CA-4EA2-B7F2-212B276CD678}"/>
            </c:ext>
          </c:extLst>
        </c:ser>
        <c:ser>
          <c:idx val="12"/>
          <c:order val="12"/>
          <c:spPr>
            <a:ln w="28575" cap="rnd">
              <a:solidFill>
                <a:schemeClr val="accent3">
                  <a:shade val="70000"/>
                </a:schemeClr>
              </a:solidFill>
              <a:round/>
            </a:ln>
            <a:effectLst/>
          </c:spPr>
          <c:marker>
            <c:symbol val="none"/>
          </c:marker>
          <c:cat>
            <c:strRef>
              <c:f>projected!$H$3:$J$3</c:f>
              <c:strCache>
                <c:ptCount val="3"/>
                <c:pt idx="0">
                  <c:v>2022 base</c:v>
                </c:pt>
                <c:pt idx="1">
                  <c:v>2023-24</c:v>
                </c:pt>
                <c:pt idx="2">
                  <c:v>2024-25</c:v>
                </c:pt>
              </c:strCache>
            </c:strRef>
          </c:cat>
          <c:val>
            <c:numRef>
              <c:f>projected!$H$16:$J$16</c:f>
              <c:numCache>
                <c:formatCode>0.000%</c:formatCode>
                <c:ptCount val="3"/>
                <c:pt idx="0" formatCode="General">
                  <c:v>0</c:v>
                </c:pt>
                <c:pt idx="1">
                  <c:v>7.7534808324889746E-3</c:v>
                </c:pt>
                <c:pt idx="2">
                  <c:v>1.5528494757307243E-2</c:v>
                </c:pt>
              </c:numCache>
            </c:numRef>
          </c:val>
          <c:smooth val="0"/>
          <c:extLst>
            <c:ext xmlns:c16="http://schemas.microsoft.com/office/drawing/2014/chart" uri="{C3380CC4-5D6E-409C-BE32-E72D297353CC}">
              <c16:uniqueId val="{0000000D-31CA-4EA2-B7F2-212B276CD678}"/>
            </c:ext>
          </c:extLst>
        </c:ser>
        <c:ser>
          <c:idx val="13"/>
          <c:order val="13"/>
          <c:spPr>
            <a:ln w="28575" cap="rnd">
              <a:solidFill>
                <a:schemeClr val="accent3">
                  <a:shade val="73000"/>
                </a:schemeClr>
              </a:solidFill>
              <a:round/>
            </a:ln>
            <a:effectLst/>
          </c:spPr>
          <c:marker>
            <c:symbol val="none"/>
          </c:marker>
          <c:cat>
            <c:strRef>
              <c:f>projected!$H$3:$J$3</c:f>
              <c:strCache>
                <c:ptCount val="3"/>
                <c:pt idx="0">
                  <c:v>2022 base</c:v>
                </c:pt>
                <c:pt idx="1">
                  <c:v>2023-24</c:v>
                </c:pt>
                <c:pt idx="2">
                  <c:v>2024-25</c:v>
                </c:pt>
              </c:strCache>
            </c:strRef>
          </c:cat>
          <c:val>
            <c:numRef>
              <c:f>projected!$H$17:$J$17</c:f>
              <c:numCache>
                <c:formatCode>0.000%</c:formatCode>
                <c:ptCount val="3"/>
                <c:pt idx="0" formatCode="General">
                  <c:v>0</c:v>
                </c:pt>
                <c:pt idx="1">
                  <c:v>5.752562218602284E-3</c:v>
                </c:pt>
                <c:pt idx="2">
                  <c:v>1.1424742592488567E-2</c:v>
                </c:pt>
              </c:numCache>
            </c:numRef>
          </c:val>
          <c:smooth val="0"/>
          <c:extLst>
            <c:ext xmlns:c16="http://schemas.microsoft.com/office/drawing/2014/chart" uri="{C3380CC4-5D6E-409C-BE32-E72D297353CC}">
              <c16:uniqueId val="{0000000E-31CA-4EA2-B7F2-212B276CD678}"/>
            </c:ext>
          </c:extLst>
        </c:ser>
        <c:ser>
          <c:idx val="14"/>
          <c:order val="14"/>
          <c:spPr>
            <a:ln w="28575" cap="rnd">
              <a:solidFill>
                <a:schemeClr val="accent3">
                  <a:shade val="76000"/>
                </a:schemeClr>
              </a:solidFill>
              <a:round/>
            </a:ln>
            <a:effectLst/>
          </c:spPr>
          <c:marker>
            <c:symbol val="none"/>
          </c:marker>
          <c:cat>
            <c:strRef>
              <c:f>projected!$H$3:$J$3</c:f>
              <c:strCache>
                <c:ptCount val="3"/>
                <c:pt idx="0">
                  <c:v>2022 base</c:v>
                </c:pt>
                <c:pt idx="1">
                  <c:v>2023-24</c:v>
                </c:pt>
                <c:pt idx="2">
                  <c:v>2024-25</c:v>
                </c:pt>
              </c:strCache>
            </c:strRef>
          </c:cat>
          <c:val>
            <c:numRef>
              <c:f>projected!$H$18:$J$18</c:f>
              <c:numCache>
                <c:formatCode>0.000%</c:formatCode>
                <c:ptCount val="3"/>
                <c:pt idx="0" formatCode="General">
                  <c:v>0</c:v>
                </c:pt>
                <c:pt idx="1">
                  <c:v>7.7836030795385694E-3</c:v>
                </c:pt>
                <c:pt idx="2">
                  <c:v>1.5164219097726195E-2</c:v>
                </c:pt>
              </c:numCache>
            </c:numRef>
          </c:val>
          <c:smooth val="0"/>
          <c:extLst>
            <c:ext xmlns:c16="http://schemas.microsoft.com/office/drawing/2014/chart" uri="{C3380CC4-5D6E-409C-BE32-E72D297353CC}">
              <c16:uniqueId val="{0000000F-31CA-4EA2-B7F2-212B276CD678}"/>
            </c:ext>
          </c:extLst>
        </c:ser>
        <c:ser>
          <c:idx val="15"/>
          <c:order val="15"/>
          <c:spPr>
            <a:ln w="28575" cap="rnd">
              <a:solidFill>
                <a:schemeClr val="accent3">
                  <a:shade val="79000"/>
                </a:schemeClr>
              </a:solidFill>
              <a:round/>
            </a:ln>
            <a:effectLst/>
          </c:spPr>
          <c:marker>
            <c:symbol val="none"/>
          </c:marker>
          <c:cat>
            <c:strRef>
              <c:f>projected!$H$3:$J$3</c:f>
              <c:strCache>
                <c:ptCount val="3"/>
                <c:pt idx="0">
                  <c:v>2022 base</c:v>
                </c:pt>
                <c:pt idx="1">
                  <c:v>2023-24</c:v>
                </c:pt>
                <c:pt idx="2">
                  <c:v>2024-25</c:v>
                </c:pt>
              </c:strCache>
            </c:strRef>
          </c:cat>
          <c:val>
            <c:numRef>
              <c:f>projected!$H$19:$J$19</c:f>
              <c:numCache>
                <c:formatCode>0.000%</c:formatCode>
                <c:ptCount val="3"/>
                <c:pt idx="0" formatCode="General">
                  <c:v>0</c:v>
                </c:pt>
                <c:pt idx="1">
                  <c:v>5.5504850267841122E-3</c:v>
                </c:pt>
                <c:pt idx="2">
                  <c:v>1.1255726917783194E-2</c:v>
                </c:pt>
              </c:numCache>
            </c:numRef>
          </c:val>
          <c:smooth val="0"/>
          <c:extLst>
            <c:ext xmlns:c16="http://schemas.microsoft.com/office/drawing/2014/chart" uri="{C3380CC4-5D6E-409C-BE32-E72D297353CC}">
              <c16:uniqueId val="{00000010-31CA-4EA2-B7F2-212B276CD678}"/>
            </c:ext>
          </c:extLst>
        </c:ser>
        <c:ser>
          <c:idx val="16"/>
          <c:order val="16"/>
          <c:spPr>
            <a:ln w="28575" cap="rnd">
              <a:solidFill>
                <a:schemeClr val="accent3">
                  <a:shade val="82000"/>
                </a:schemeClr>
              </a:solidFill>
              <a:round/>
            </a:ln>
            <a:effectLst/>
          </c:spPr>
          <c:marker>
            <c:symbol val="none"/>
          </c:marker>
          <c:cat>
            <c:strRef>
              <c:f>projected!$H$3:$J$3</c:f>
              <c:strCache>
                <c:ptCount val="3"/>
                <c:pt idx="0">
                  <c:v>2022 base</c:v>
                </c:pt>
                <c:pt idx="1">
                  <c:v>2023-24</c:v>
                </c:pt>
                <c:pt idx="2">
                  <c:v>2024-25</c:v>
                </c:pt>
              </c:strCache>
            </c:strRef>
          </c:cat>
          <c:val>
            <c:numRef>
              <c:f>projected!$H$20:$J$20</c:f>
              <c:numCache>
                <c:formatCode>0.000%</c:formatCode>
                <c:ptCount val="3"/>
                <c:pt idx="0" formatCode="General">
                  <c:v>0</c:v>
                </c:pt>
                <c:pt idx="1">
                  <c:v>8.8891303378226504E-3</c:v>
                </c:pt>
                <c:pt idx="2">
                  <c:v>1.7510811020150788E-2</c:v>
                </c:pt>
              </c:numCache>
            </c:numRef>
          </c:val>
          <c:smooth val="0"/>
          <c:extLst>
            <c:ext xmlns:c16="http://schemas.microsoft.com/office/drawing/2014/chart" uri="{C3380CC4-5D6E-409C-BE32-E72D297353CC}">
              <c16:uniqueId val="{00000011-31CA-4EA2-B7F2-212B276CD678}"/>
            </c:ext>
          </c:extLst>
        </c:ser>
        <c:ser>
          <c:idx val="17"/>
          <c:order val="17"/>
          <c:spPr>
            <a:ln w="28575" cap="rnd">
              <a:solidFill>
                <a:schemeClr val="accent3">
                  <a:shade val="86000"/>
                </a:schemeClr>
              </a:solidFill>
              <a:round/>
            </a:ln>
            <a:effectLst/>
          </c:spPr>
          <c:marker>
            <c:symbol val="none"/>
          </c:marker>
          <c:cat>
            <c:strRef>
              <c:f>projected!$H$3:$J$3</c:f>
              <c:strCache>
                <c:ptCount val="3"/>
                <c:pt idx="0">
                  <c:v>2022 base</c:v>
                </c:pt>
                <c:pt idx="1">
                  <c:v>2023-24</c:v>
                </c:pt>
                <c:pt idx="2">
                  <c:v>2024-25</c:v>
                </c:pt>
              </c:strCache>
            </c:strRef>
          </c:cat>
          <c:val>
            <c:numRef>
              <c:f>projected!$H$21:$J$21</c:f>
              <c:numCache>
                <c:formatCode>0.000%</c:formatCode>
                <c:ptCount val="3"/>
                <c:pt idx="0" formatCode="General">
                  <c:v>0</c:v>
                </c:pt>
                <c:pt idx="1">
                  <c:v>3.7110769272207141E-3</c:v>
                </c:pt>
                <c:pt idx="2">
                  <c:v>7.375182566017437E-3</c:v>
                </c:pt>
              </c:numCache>
            </c:numRef>
          </c:val>
          <c:smooth val="0"/>
          <c:extLst>
            <c:ext xmlns:c16="http://schemas.microsoft.com/office/drawing/2014/chart" uri="{C3380CC4-5D6E-409C-BE32-E72D297353CC}">
              <c16:uniqueId val="{00000012-31CA-4EA2-B7F2-212B276CD678}"/>
            </c:ext>
          </c:extLst>
        </c:ser>
        <c:ser>
          <c:idx val="18"/>
          <c:order val="18"/>
          <c:spPr>
            <a:ln w="28575" cap="rnd">
              <a:solidFill>
                <a:schemeClr val="accent3">
                  <a:shade val="89000"/>
                </a:schemeClr>
              </a:solidFill>
              <a:round/>
            </a:ln>
            <a:effectLst/>
          </c:spPr>
          <c:marker>
            <c:symbol val="none"/>
          </c:marker>
          <c:cat>
            <c:strRef>
              <c:f>projected!$H$3:$J$3</c:f>
              <c:strCache>
                <c:ptCount val="3"/>
                <c:pt idx="0">
                  <c:v>2022 base</c:v>
                </c:pt>
                <c:pt idx="1">
                  <c:v>2023-24</c:v>
                </c:pt>
                <c:pt idx="2">
                  <c:v>2024-25</c:v>
                </c:pt>
              </c:strCache>
            </c:strRef>
          </c:cat>
          <c:val>
            <c:numRef>
              <c:f>projected!$H$22:$J$22</c:f>
              <c:numCache>
                <c:formatCode>0.000%</c:formatCode>
                <c:ptCount val="3"/>
                <c:pt idx="0" formatCode="General">
                  <c:v>0</c:v>
                </c:pt>
                <c:pt idx="1">
                  <c:v>3.2834864245859562E-3</c:v>
                </c:pt>
                <c:pt idx="2">
                  <c:v>6.1700290159956723E-3</c:v>
                </c:pt>
              </c:numCache>
            </c:numRef>
          </c:val>
          <c:smooth val="0"/>
          <c:extLst>
            <c:ext xmlns:c16="http://schemas.microsoft.com/office/drawing/2014/chart" uri="{C3380CC4-5D6E-409C-BE32-E72D297353CC}">
              <c16:uniqueId val="{00000013-31CA-4EA2-B7F2-212B276CD678}"/>
            </c:ext>
          </c:extLst>
        </c:ser>
        <c:ser>
          <c:idx val="19"/>
          <c:order val="19"/>
          <c:spPr>
            <a:ln w="28575" cap="rnd">
              <a:solidFill>
                <a:schemeClr val="accent3">
                  <a:shade val="92000"/>
                </a:schemeClr>
              </a:solidFill>
              <a:round/>
            </a:ln>
            <a:effectLst/>
          </c:spPr>
          <c:marker>
            <c:symbol val="none"/>
          </c:marker>
          <c:cat>
            <c:strRef>
              <c:f>projected!$H$3:$J$3</c:f>
              <c:strCache>
                <c:ptCount val="3"/>
                <c:pt idx="0">
                  <c:v>2022 base</c:v>
                </c:pt>
                <c:pt idx="1">
                  <c:v>2023-24</c:v>
                </c:pt>
                <c:pt idx="2">
                  <c:v>2024-25</c:v>
                </c:pt>
              </c:strCache>
            </c:strRef>
          </c:cat>
          <c:val>
            <c:numRef>
              <c:f>projected!$H$23:$J$23</c:f>
              <c:numCache>
                <c:formatCode>0.000%</c:formatCode>
                <c:ptCount val="3"/>
                <c:pt idx="0" formatCode="General">
                  <c:v>0</c:v>
                </c:pt>
                <c:pt idx="1">
                  <c:v>3.6578790585741444E-3</c:v>
                </c:pt>
                <c:pt idx="2">
                  <c:v>7.1524916565868304E-3</c:v>
                </c:pt>
              </c:numCache>
            </c:numRef>
          </c:val>
          <c:smooth val="0"/>
          <c:extLst>
            <c:ext xmlns:c16="http://schemas.microsoft.com/office/drawing/2014/chart" uri="{C3380CC4-5D6E-409C-BE32-E72D297353CC}">
              <c16:uniqueId val="{00000014-31CA-4EA2-B7F2-212B276CD678}"/>
            </c:ext>
          </c:extLst>
        </c:ser>
        <c:ser>
          <c:idx val="20"/>
          <c:order val="20"/>
          <c:spPr>
            <a:ln w="28575" cap="rnd">
              <a:solidFill>
                <a:schemeClr val="accent3">
                  <a:shade val="95000"/>
                </a:schemeClr>
              </a:solidFill>
              <a:round/>
            </a:ln>
            <a:effectLst/>
          </c:spPr>
          <c:marker>
            <c:symbol val="none"/>
          </c:marker>
          <c:cat>
            <c:strRef>
              <c:f>projected!$H$3:$J$3</c:f>
              <c:strCache>
                <c:ptCount val="3"/>
                <c:pt idx="0">
                  <c:v>2022 base</c:v>
                </c:pt>
                <c:pt idx="1">
                  <c:v>2023-24</c:v>
                </c:pt>
                <c:pt idx="2">
                  <c:v>2024-25</c:v>
                </c:pt>
              </c:strCache>
            </c:strRef>
          </c:cat>
          <c:val>
            <c:numRef>
              <c:f>projected!$H$24:$J$24</c:f>
              <c:numCache>
                <c:formatCode>0.000%</c:formatCode>
                <c:ptCount val="3"/>
                <c:pt idx="0" formatCode="General">
                  <c:v>0</c:v>
                </c:pt>
                <c:pt idx="1">
                  <c:v>2.8491466265912549E-3</c:v>
                </c:pt>
                <c:pt idx="2">
                  <c:v>5.5508920591967777E-3</c:v>
                </c:pt>
              </c:numCache>
            </c:numRef>
          </c:val>
          <c:smooth val="0"/>
          <c:extLst>
            <c:ext xmlns:c16="http://schemas.microsoft.com/office/drawing/2014/chart" uri="{C3380CC4-5D6E-409C-BE32-E72D297353CC}">
              <c16:uniqueId val="{00000015-31CA-4EA2-B7F2-212B276CD678}"/>
            </c:ext>
          </c:extLst>
        </c:ser>
        <c:ser>
          <c:idx val="21"/>
          <c:order val="21"/>
          <c:spPr>
            <a:ln w="28575" cap="rnd">
              <a:solidFill>
                <a:schemeClr val="accent3">
                  <a:shade val="98000"/>
                </a:schemeClr>
              </a:solidFill>
              <a:round/>
            </a:ln>
            <a:effectLst/>
          </c:spPr>
          <c:marker>
            <c:symbol val="none"/>
          </c:marker>
          <c:cat>
            <c:strRef>
              <c:f>projected!$H$3:$J$3</c:f>
              <c:strCache>
                <c:ptCount val="3"/>
                <c:pt idx="0">
                  <c:v>2022 base</c:v>
                </c:pt>
                <c:pt idx="1">
                  <c:v>2023-24</c:v>
                </c:pt>
                <c:pt idx="2">
                  <c:v>2024-25</c:v>
                </c:pt>
              </c:strCache>
            </c:strRef>
          </c:cat>
          <c:val>
            <c:numRef>
              <c:f>projected!$H$25:$J$25</c:f>
              <c:numCache>
                <c:formatCode>0.000%</c:formatCode>
                <c:ptCount val="3"/>
                <c:pt idx="0" formatCode="General">
                  <c:v>0</c:v>
                </c:pt>
                <c:pt idx="1">
                  <c:v>5.3642691799510225E-3</c:v>
                </c:pt>
                <c:pt idx="2">
                  <c:v>1.0503713999078772E-2</c:v>
                </c:pt>
              </c:numCache>
            </c:numRef>
          </c:val>
          <c:smooth val="0"/>
          <c:extLst>
            <c:ext xmlns:c16="http://schemas.microsoft.com/office/drawing/2014/chart" uri="{C3380CC4-5D6E-409C-BE32-E72D297353CC}">
              <c16:uniqueId val="{00000016-31CA-4EA2-B7F2-212B276CD678}"/>
            </c:ext>
          </c:extLst>
        </c:ser>
        <c:ser>
          <c:idx val="22"/>
          <c:order val="22"/>
          <c:spPr>
            <a:ln w="28575" cap="rnd">
              <a:solidFill>
                <a:schemeClr val="accent3">
                  <a:tint val="99000"/>
                </a:schemeClr>
              </a:solidFill>
              <a:round/>
            </a:ln>
            <a:effectLst/>
          </c:spPr>
          <c:marker>
            <c:symbol val="none"/>
          </c:marker>
          <c:cat>
            <c:strRef>
              <c:f>projected!$H$3:$J$3</c:f>
              <c:strCache>
                <c:ptCount val="3"/>
                <c:pt idx="0">
                  <c:v>2022 base</c:v>
                </c:pt>
                <c:pt idx="1">
                  <c:v>2023-24</c:v>
                </c:pt>
                <c:pt idx="2">
                  <c:v>2024-25</c:v>
                </c:pt>
              </c:strCache>
            </c:strRef>
          </c:cat>
          <c:val>
            <c:numRef>
              <c:f>projected!$H$26:$J$26</c:f>
              <c:numCache>
                <c:formatCode>0.000%</c:formatCode>
                <c:ptCount val="3"/>
                <c:pt idx="0" formatCode="General">
                  <c:v>0</c:v>
                </c:pt>
                <c:pt idx="1">
                  <c:v>5.6875261808970751E-3</c:v>
                </c:pt>
                <c:pt idx="2">
                  <c:v>1.1337222916730718E-2</c:v>
                </c:pt>
              </c:numCache>
            </c:numRef>
          </c:val>
          <c:smooth val="0"/>
          <c:extLst>
            <c:ext xmlns:c16="http://schemas.microsoft.com/office/drawing/2014/chart" uri="{C3380CC4-5D6E-409C-BE32-E72D297353CC}">
              <c16:uniqueId val="{00000017-31CA-4EA2-B7F2-212B276CD678}"/>
            </c:ext>
          </c:extLst>
        </c:ser>
        <c:ser>
          <c:idx val="23"/>
          <c:order val="23"/>
          <c:spPr>
            <a:ln w="28575" cap="rnd">
              <a:solidFill>
                <a:schemeClr val="accent3">
                  <a:tint val="96000"/>
                </a:schemeClr>
              </a:solidFill>
              <a:round/>
            </a:ln>
            <a:effectLst/>
          </c:spPr>
          <c:marker>
            <c:symbol val="none"/>
          </c:marker>
          <c:cat>
            <c:strRef>
              <c:f>projected!$H$3:$J$3</c:f>
              <c:strCache>
                <c:ptCount val="3"/>
                <c:pt idx="0">
                  <c:v>2022 base</c:v>
                </c:pt>
                <c:pt idx="1">
                  <c:v>2023-24</c:v>
                </c:pt>
                <c:pt idx="2">
                  <c:v>2024-25</c:v>
                </c:pt>
              </c:strCache>
            </c:strRef>
          </c:cat>
          <c:val>
            <c:numRef>
              <c:f>projected!$H$27:$J$27</c:f>
              <c:numCache>
                <c:formatCode>0.000%</c:formatCode>
                <c:ptCount val="3"/>
                <c:pt idx="0" formatCode="General">
                  <c:v>0</c:v>
                </c:pt>
                <c:pt idx="1">
                  <c:v>5.1159751901621326E-3</c:v>
                </c:pt>
                <c:pt idx="2">
                  <c:v>1.0086741376198499E-2</c:v>
                </c:pt>
              </c:numCache>
            </c:numRef>
          </c:val>
          <c:smooth val="0"/>
          <c:extLst>
            <c:ext xmlns:c16="http://schemas.microsoft.com/office/drawing/2014/chart" uri="{C3380CC4-5D6E-409C-BE32-E72D297353CC}">
              <c16:uniqueId val="{00000018-31CA-4EA2-B7F2-212B276CD678}"/>
            </c:ext>
          </c:extLst>
        </c:ser>
        <c:ser>
          <c:idx val="24"/>
          <c:order val="24"/>
          <c:spPr>
            <a:ln w="28575" cap="rnd">
              <a:solidFill>
                <a:schemeClr val="accent3">
                  <a:tint val="93000"/>
                </a:schemeClr>
              </a:solidFill>
              <a:round/>
            </a:ln>
            <a:effectLst/>
          </c:spPr>
          <c:marker>
            <c:symbol val="none"/>
          </c:marker>
          <c:cat>
            <c:strRef>
              <c:f>projected!$H$3:$J$3</c:f>
              <c:strCache>
                <c:ptCount val="3"/>
                <c:pt idx="0">
                  <c:v>2022 base</c:v>
                </c:pt>
                <c:pt idx="1">
                  <c:v>2023-24</c:v>
                </c:pt>
                <c:pt idx="2">
                  <c:v>2024-25</c:v>
                </c:pt>
              </c:strCache>
            </c:strRef>
          </c:cat>
          <c:val>
            <c:numRef>
              <c:f>projected!$H$28:$J$28</c:f>
              <c:numCache>
                <c:formatCode>0.000%</c:formatCode>
                <c:ptCount val="3"/>
                <c:pt idx="0" formatCode="General">
                  <c:v>0</c:v>
                </c:pt>
                <c:pt idx="1">
                  <c:v>4.4924259869666763E-3</c:v>
                </c:pt>
                <c:pt idx="2">
                  <c:v>8.2542659134557609E-3</c:v>
                </c:pt>
              </c:numCache>
            </c:numRef>
          </c:val>
          <c:smooth val="0"/>
          <c:extLst>
            <c:ext xmlns:c16="http://schemas.microsoft.com/office/drawing/2014/chart" uri="{C3380CC4-5D6E-409C-BE32-E72D297353CC}">
              <c16:uniqueId val="{00000019-31CA-4EA2-B7F2-212B276CD678}"/>
            </c:ext>
          </c:extLst>
        </c:ser>
        <c:ser>
          <c:idx val="25"/>
          <c:order val="25"/>
          <c:spPr>
            <a:ln w="28575" cap="rnd">
              <a:solidFill>
                <a:schemeClr val="accent3">
                  <a:tint val="90000"/>
                </a:schemeClr>
              </a:solidFill>
              <a:round/>
            </a:ln>
            <a:effectLst/>
          </c:spPr>
          <c:marker>
            <c:symbol val="none"/>
          </c:marker>
          <c:cat>
            <c:strRef>
              <c:f>projected!$H$3:$J$3</c:f>
              <c:strCache>
                <c:ptCount val="3"/>
                <c:pt idx="0">
                  <c:v>2022 base</c:v>
                </c:pt>
                <c:pt idx="1">
                  <c:v>2023-24</c:v>
                </c:pt>
                <c:pt idx="2">
                  <c:v>2024-25</c:v>
                </c:pt>
              </c:strCache>
            </c:strRef>
          </c:cat>
          <c:val>
            <c:numRef>
              <c:f>projected!$H$29:$J$29</c:f>
              <c:numCache>
                <c:formatCode>0.000%</c:formatCode>
                <c:ptCount val="3"/>
                <c:pt idx="0" formatCode="General">
                  <c:v>0</c:v>
                </c:pt>
                <c:pt idx="1">
                  <c:v>5.9843346798070986E-3</c:v>
                </c:pt>
                <c:pt idx="2">
                  <c:v>1.105737794587377E-2</c:v>
                </c:pt>
              </c:numCache>
            </c:numRef>
          </c:val>
          <c:smooth val="0"/>
          <c:extLst>
            <c:ext xmlns:c16="http://schemas.microsoft.com/office/drawing/2014/chart" uri="{C3380CC4-5D6E-409C-BE32-E72D297353CC}">
              <c16:uniqueId val="{0000001A-31CA-4EA2-B7F2-212B276CD678}"/>
            </c:ext>
          </c:extLst>
        </c:ser>
        <c:ser>
          <c:idx val="26"/>
          <c:order val="26"/>
          <c:spPr>
            <a:ln w="28575" cap="rnd">
              <a:solidFill>
                <a:schemeClr val="accent3">
                  <a:tint val="86000"/>
                </a:schemeClr>
              </a:solidFill>
              <a:round/>
            </a:ln>
            <a:effectLst/>
          </c:spPr>
          <c:marker>
            <c:symbol val="none"/>
          </c:marker>
          <c:cat>
            <c:strRef>
              <c:f>projected!$H$3:$J$3</c:f>
              <c:strCache>
                <c:ptCount val="3"/>
                <c:pt idx="0">
                  <c:v>2022 base</c:v>
                </c:pt>
                <c:pt idx="1">
                  <c:v>2023-24</c:v>
                </c:pt>
                <c:pt idx="2">
                  <c:v>2024-25</c:v>
                </c:pt>
              </c:strCache>
            </c:strRef>
          </c:cat>
          <c:val>
            <c:numRef>
              <c:f>projected!$H$30:$J$30</c:f>
              <c:numCache>
                <c:formatCode>0.000%</c:formatCode>
                <c:ptCount val="3"/>
                <c:pt idx="0" formatCode="General">
                  <c:v>0</c:v>
                </c:pt>
                <c:pt idx="1">
                  <c:v>1.1404037043782579E-3</c:v>
                </c:pt>
                <c:pt idx="2">
                  <c:v>1.741657198028247E-3</c:v>
                </c:pt>
              </c:numCache>
            </c:numRef>
          </c:val>
          <c:smooth val="0"/>
          <c:extLst>
            <c:ext xmlns:c16="http://schemas.microsoft.com/office/drawing/2014/chart" uri="{C3380CC4-5D6E-409C-BE32-E72D297353CC}">
              <c16:uniqueId val="{0000001B-31CA-4EA2-B7F2-212B276CD678}"/>
            </c:ext>
          </c:extLst>
        </c:ser>
        <c:ser>
          <c:idx val="27"/>
          <c:order val="27"/>
          <c:spPr>
            <a:ln w="28575" cap="rnd">
              <a:solidFill>
                <a:schemeClr val="accent3">
                  <a:tint val="83000"/>
                </a:schemeClr>
              </a:solidFill>
              <a:round/>
            </a:ln>
            <a:effectLst/>
          </c:spPr>
          <c:marker>
            <c:symbol val="none"/>
          </c:marker>
          <c:cat>
            <c:strRef>
              <c:f>projected!$H$3:$J$3</c:f>
              <c:strCache>
                <c:ptCount val="3"/>
                <c:pt idx="0">
                  <c:v>2022 base</c:v>
                </c:pt>
                <c:pt idx="1">
                  <c:v>2023-24</c:v>
                </c:pt>
                <c:pt idx="2">
                  <c:v>2024-25</c:v>
                </c:pt>
              </c:strCache>
            </c:strRef>
          </c:cat>
          <c:val>
            <c:numRef>
              <c:f>projected!$H$31:$J$31</c:f>
              <c:numCache>
                <c:formatCode>0.000%</c:formatCode>
                <c:ptCount val="3"/>
                <c:pt idx="0" formatCode="General">
                  <c:v>0</c:v>
                </c:pt>
                <c:pt idx="1">
                  <c:v>5.3996115254885254E-3</c:v>
                </c:pt>
                <c:pt idx="2">
                  <c:v>1.0179742985149278E-2</c:v>
                </c:pt>
              </c:numCache>
            </c:numRef>
          </c:val>
          <c:smooth val="0"/>
          <c:extLst>
            <c:ext xmlns:c16="http://schemas.microsoft.com/office/drawing/2014/chart" uri="{C3380CC4-5D6E-409C-BE32-E72D297353CC}">
              <c16:uniqueId val="{0000001C-31CA-4EA2-B7F2-212B276CD678}"/>
            </c:ext>
          </c:extLst>
        </c:ser>
        <c:ser>
          <c:idx val="28"/>
          <c:order val="28"/>
          <c:spPr>
            <a:ln w="28575" cap="rnd">
              <a:solidFill>
                <a:schemeClr val="accent3">
                  <a:tint val="80000"/>
                </a:schemeClr>
              </a:solidFill>
              <a:round/>
            </a:ln>
            <a:effectLst/>
          </c:spPr>
          <c:marker>
            <c:symbol val="none"/>
          </c:marker>
          <c:cat>
            <c:strRef>
              <c:f>projected!$H$3:$J$3</c:f>
              <c:strCache>
                <c:ptCount val="3"/>
                <c:pt idx="0">
                  <c:v>2022 base</c:v>
                </c:pt>
                <c:pt idx="1">
                  <c:v>2023-24</c:v>
                </c:pt>
                <c:pt idx="2">
                  <c:v>2024-25</c:v>
                </c:pt>
              </c:strCache>
            </c:strRef>
          </c:cat>
          <c:val>
            <c:numRef>
              <c:f>projected!$H$32:$J$32</c:f>
              <c:numCache>
                <c:formatCode>0.000%</c:formatCode>
                <c:ptCount val="3"/>
                <c:pt idx="0" formatCode="General">
                  <c:v>0</c:v>
                </c:pt>
                <c:pt idx="1">
                  <c:v>2.9432903688715786E-3</c:v>
                </c:pt>
                <c:pt idx="2">
                  <c:v>5.3215088281835113E-3</c:v>
                </c:pt>
              </c:numCache>
            </c:numRef>
          </c:val>
          <c:smooth val="0"/>
          <c:extLst>
            <c:ext xmlns:c16="http://schemas.microsoft.com/office/drawing/2014/chart" uri="{C3380CC4-5D6E-409C-BE32-E72D297353CC}">
              <c16:uniqueId val="{0000001D-31CA-4EA2-B7F2-212B276CD678}"/>
            </c:ext>
          </c:extLst>
        </c:ser>
        <c:ser>
          <c:idx val="29"/>
          <c:order val="29"/>
          <c:spPr>
            <a:ln w="28575" cap="rnd">
              <a:solidFill>
                <a:schemeClr val="accent3">
                  <a:tint val="77000"/>
                </a:schemeClr>
              </a:solidFill>
              <a:round/>
            </a:ln>
            <a:effectLst/>
          </c:spPr>
          <c:marker>
            <c:symbol val="none"/>
          </c:marker>
          <c:cat>
            <c:strRef>
              <c:f>projected!$H$3:$J$3</c:f>
              <c:strCache>
                <c:ptCount val="3"/>
                <c:pt idx="0">
                  <c:v>2022 base</c:v>
                </c:pt>
                <c:pt idx="1">
                  <c:v>2023-24</c:v>
                </c:pt>
                <c:pt idx="2">
                  <c:v>2024-25</c:v>
                </c:pt>
              </c:strCache>
            </c:strRef>
          </c:cat>
          <c:val>
            <c:numRef>
              <c:f>projected!$H$33:$J$33</c:f>
              <c:numCache>
                <c:formatCode>0.000%</c:formatCode>
                <c:ptCount val="3"/>
                <c:pt idx="0" formatCode="General">
                  <c:v>0</c:v>
                </c:pt>
                <c:pt idx="1">
                  <c:v>2.8051025361992936E-3</c:v>
                </c:pt>
                <c:pt idx="2">
                  <c:v>5.4203717760859145E-3</c:v>
                </c:pt>
              </c:numCache>
            </c:numRef>
          </c:val>
          <c:smooth val="0"/>
          <c:extLst>
            <c:ext xmlns:c16="http://schemas.microsoft.com/office/drawing/2014/chart" uri="{C3380CC4-5D6E-409C-BE32-E72D297353CC}">
              <c16:uniqueId val="{0000001E-31CA-4EA2-B7F2-212B276CD678}"/>
            </c:ext>
          </c:extLst>
        </c:ser>
        <c:ser>
          <c:idx val="30"/>
          <c:order val="30"/>
          <c:spPr>
            <a:ln w="28575" cap="rnd">
              <a:solidFill>
                <a:schemeClr val="accent3">
                  <a:tint val="74000"/>
                </a:schemeClr>
              </a:solidFill>
              <a:round/>
            </a:ln>
            <a:effectLst/>
          </c:spPr>
          <c:marker>
            <c:symbol val="none"/>
          </c:marker>
          <c:cat>
            <c:strRef>
              <c:f>projected!$H$3:$J$3</c:f>
              <c:strCache>
                <c:ptCount val="3"/>
                <c:pt idx="0">
                  <c:v>2022 base</c:v>
                </c:pt>
                <c:pt idx="1">
                  <c:v>2023-24</c:v>
                </c:pt>
                <c:pt idx="2">
                  <c:v>2024-25</c:v>
                </c:pt>
              </c:strCache>
            </c:strRef>
          </c:cat>
          <c:val>
            <c:numRef>
              <c:f>projected!$H$34:$J$34</c:f>
              <c:numCache>
                <c:formatCode>0.000%</c:formatCode>
                <c:ptCount val="3"/>
                <c:pt idx="0" formatCode="General">
                  <c:v>0</c:v>
                </c:pt>
                <c:pt idx="1">
                  <c:v>8.2064935539614796E-4</c:v>
                </c:pt>
                <c:pt idx="2">
                  <c:v>1.55943641578479E-3</c:v>
                </c:pt>
              </c:numCache>
            </c:numRef>
          </c:val>
          <c:smooth val="0"/>
          <c:extLst>
            <c:ext xmlns:c16="http://schemas.microsoft.com/office/drawing/2014/chart" uri="{C3380CC4-5D6E-409C-BE32-E72D297353CC}">
              <c16:uniqueId val="{0000001F-31CA-4EA2-B7F2-212B276CD678}"/>
            </c:ext>
          </c:extLst>
        </c:ser>
        <c:ser>
          <c:idx val="31"/>
          <c:order val="31"/>
          <c:spPr>
            <a:ln w="28575" cap="rnd">
              <a:solidFill>
                <a:schemeClr val="accent3">
                  <a:tint val="71000"/>
                </a:schemeClr>
              </a:solidFill>
              <a:round/>
            </a:ln>
            <a:effectLst/>
          </c:spPr>
          <c:marker>
            <c:symbol val="none"/>
          </c:marker>
          <c:cat>
            <c:strRef>
              <c:f>projected!$H$3:$J$3</c:f>
              <c:strCache>
                <c:ptCount val="3"/>
                <c:pt idx="0">
                  <c:v>2022 base</c:v>
                </c:pt>
                <c:pt idx="1">
                  <c:v>2023-24</c:v>
                </c:pt>
                <c:pt idx="2">
                  <c:v>2024-25</c:v>
                </c:pt>
              </c:strCache>
            </c:strRef>
          </c:cat>
          <c:val>
            <c:numRef>
              <c:f>projected!$H$35:$J$35</c:f>
              <c:numCache>
                <c:formatCode>0.000%</c:formatCode>
                <c:ptCount val="3"/>
                <c:pt idx="0" formatCode="General">
                  <c:v>0</c:v>
                </c:pt>
                <c:pt idx="1">
                  <c:v>3.3851509886821812E-3</c:v>
                </c:pt>
                <c:pt idx="2">
                  <c:v>6.7304072396096827E-3</c:v>
                </c:pt>
              </c:numCache>
            </c:numRef>
          </c:val>
          <c:smooth val="0"/>
          <c:extLst>
            <c:ext xmlns:c16="http://schemas.microsoft.com/office/drawing/2014/chart" uri="{C3380CC4-5D6E-409C-BE32-E72D297353CC}">
              <c16:uniqueId val="{00000020-31CA-4EA2-B7F2-212B276CD678}"/>
            </c:ext>
          </c:extLst>
        </c:ser>
        <c:ser>
          <c:idx val="32"/>
          <c:order val="32"/>
          <c:spPr>
            <a:ln w="28575" cap="rnd">
              <a:solidFill>
                <a:schemeClr val="accent3">
                  <a:tint val="68000"/>
                </a:schemeClr>
              </a:solidFill>
              <a:round/>
            </a:ln>
            <a:effectLst/>
          </c:spPr>
          <c:marker>
            <c:symbol val="none"/>
          </c:marker>
          <c:cat>
            <c:strRef>
              <c:f>projected!$H$3:$J$3</c:f>
              <c:strCache>
                <c:ptCount val="3"/>
                <c:pt idx="0">
                  <c:v>2022 base</c:v>
                </c:pt>
                <c:pt idx="1">
                  <c:v>2023-24</c:v>
                </c:pt>
                <c:pt idx="2">
                  <c:v>2024-25</c:v>
                </c:pt>
              </c:strCache>
            </c:strRef>
          </c:cat>
          <c:val>
            <c:numRef>
              <c:f>projected!$H$36:$J$36</c:f>
              <c:numCache>
                <c:formatCode>0.000%</c:formatCode>
                <c:ptCount val="3"/>
                <c:pt idx="0" formatCode="General">
                  <c:v>0</c:v>
                </c:pt>
                <c:pt idx="1">
                  <c:v>6.3607333731179657E-3</c:v>
                </c:pt>
                <c:pt idx="2">
                  <c:v>1.256927980831906E-2</c:v>
                </c:pt>
              </c:numCache>
            </c:numRef>
          </c:val>
          <c:smooth val="0"/>
          <c:extLst>
            <c:ext xmlns:c16="http://schemas.microsoft.com/office/drawing/2014/chart" uri="{C3380CC4-5D6E-409C-BE32-E72D297353CC}">
              <c16:uniqueId val="{00000021-31CA-4EA2-B7F2-212B276CD678}"/>
            </c:ext>
          </c:extLst>
        </c:ser>
        <c:ser>
          <c:idx val="33"/>
          <c:order val="33"/>
          <c:spPr>
            <a:ln w="28575" cap="rnd">
              <a:solidFill>
                <a:schemeClr val="accent3">
                  <a:tint val="65000"/>
                </a:schemeClr>
              </a:solidFill>
              <a:round/>
            </a:ln>
            <a:effectLst/>
          </c:spPr>
          <c:marker>
            <c:symbol val="none"/>
          </c:marker>
          <c:cat>
            <c:strRef>
              <c:f>projected!$H$3:$J$3</c:f>
              <c:strCache>
                <c:ptCount val="3"/>
                <c:pt idx="0">
                  <c:v>2022 base</c:v>
                </c:pt>
                <c:pt idx="1">
                  <c:v>2023-24</c:v>
                </c:pt>
                <c:pt idx="2">
                  <c:v>2024-25</c:v>
                </c:pt>
              </c:strCache>
            </c:strRef>
          </c:cat>
          <c:val>
            <c:numRef>
              <c:f>projected!$H$37:$J$37</c:f>
              <c:numCache>
                <c:formatCode>0.000%</c:formatCode>
                <c:ptCount val="3"/>
                <c:pt idx="0" formatCode="General">
                  <c:v>0</c:v>
                </c:pt>
                <c:pt idx="1">
                  <c:v>1.3931202239838686E-3</c:v>
                </c:pt>
                <c:pt idx="2">
                  <c:v>2.5059721353484494E-3</c:v>
                </c:pt>
              </c:numCache>
            </c:numRef>
          </c:val>
          <c:smooth val="0"/>
          <c:extLst>
            <c:ext xmlns:c16="http://schemas.microsoft.com/office/drawing/2014/chart" uri="{C3380CC4-5D6E-409C-BE32-E72D297353CC}">
              <c16:uniqueId val="{00000022-31CA-4EA2-B7F2-212B276CD678}"/>
            </c:ext>
          </c:extLst>
        </c:ser>
        <c:ser>
          <c:idx val="34"/>
          <c:order val="34"/>
          <c:spPr>
            <a:ln w="28575" cap="rnd">
              <a:solidFill>
                <a:schemeClr val="accent3">
                  <a:tint val="62000"/>
                </a:schemeClr>
              </a:solidFill>
              <a:round/>
            </a:ln>
            <a:effectLst/>
          </c:spPr>
          <c:marker>
            <c:symbol val="none"/>
          </c:marker>
          <c:cat>
            <c:strRef>
              <c:f>projected!$H$3:$J$3</c:f>
              <c:strCache>
                <c:ptCount val="3"/>
                <c:pt idx="0">
                  <c:v>2022 base</c:v>
                </c:pt>
                <c:pt idx="1">
                  <c:v>2023-24</c:v>
                </c:pt>
                <c:pt idx="2">
                  <c:v>2024-25</c:v>
                </c:pt>
              </c:strCache>
            </c:strRef>
          </c:cat>
          <c:val>
            <c:numRef>
              <c:f>projected!$H$38:$J$38</c:f>
              <c:numCache>
                <c:formatCode>0.000%</c:formatCode>
                <c:ptCount val="3"/>
                <c:pt idx="0" formatCode="General">
                  <c:v>0</c:v>
                </c:pt>
                <c:pt idx="1">
                  <c:v>4.8089213802731652E-3</c:v>
                </c:pt>
                <c:pt idx="2">
                  <c:v>9.553227792423697E-3</c:v>
                </c:pt>
              </c:numCache>
            </c:numRef>
          </c:val>
          <c:smooth val="0"/>
          <c:extLst>
            <c:ext xmlns:c16="http://schemas.microsoft.com/office/drawing/2014/chart" uri="{C3380CC4-5D6E-409C-BE32-E72D297353CC}">
              <c16:uniqueId val="{00000023-31CA-4EA2-B7F2-212B276CD678}"/>
            </c:ext>
          </c:extLst>
        </c:ser>
        <c:ser>
          <c:idx val="35"/>
          <c:order val="35"/>
          <c:spPr>
            <a:ln w="28575" cap="rnd">
              <a:solidFill>
                <a:schemeClr val="accent3">
                  <a:tint val="58000"/>
                </a:schemeClr>
              </a:solidFill>
              <a:round/>
            </a:ln>
            <a:effectLst/>
          </c:spPr>
          <c:marker>
            <c:symbol val="none"/>
          </c:marker>
          <c:cat>
            <c:strRef>
              <c:f>projected!$H$3:$J$3</c:f>
              <c:strCache>
                <c:ptCount val="3"/>
                <c:pt idx="0">
                  <c:v>2022 base</c:v>
                </c:pt>
                <c:pt idx="1">
                  <c:v>2023-24</c:v>
                </c:pt>
                <c:pt idx="2">
                  <c:v>2024-25</c:v>
                </c:pt>
              </c:strCache>
            </c:strRef>
          </c:cat>
          <c:val>
            <c:numRef>
              <c:f>projected!$H$39:$J$39</c:f>
              <c:numCache>
                <c:formatCode>0.000%</c:formatCode>
                <c:ptCount val="3"/>
                <c:pt idx="0" formatCode="General">
                  <c:v>0</c:v>
                </c:pt>
                <c:pt idx="1">
                  <c:v>5.5545044540797001E-3</c:v>
                </c:pt>
                <c:pt idx="2">
                  <c:v>1.0965008298545718E-2</c:v>
                </c:pt>
              </c:numCache>
            </c:numRef>
          </c:val>
          <c:smooth val="0"/>
          <c:extLst>
            <c:ext xmlns:c16="http://schemas.microsoft.com/office/drawing/2014/chart" uri="{C3380CC4-5D6E-409C-BE32-E72D297353CC}">
              <c16:uniqueId val="{00000024-31CA-4EA2-B7F2-212B276CD678}"/>
            </c:ext>
          </c:extLst>
        </c:ser>
        <c:ser>
          <c:idx val="36"/>
          <c:order val="36"/>
          <c:spPr>
            <a:ln w="28575" cap="rnd">
              <a:solidFill>
                <a:schemeClr val="accent3">
                  <a:tint val="55000"/>
                </a:schemeClr>
              </a:solidFill>
              <a:round/>
            </a:ln>
            <a:effectLst/>
          </c:spPr>
          <c:marker>
            <c:symbol val="none"/>
          </c:marker>
          <c:cat>
            <c:strRef>
              <c:f>projected!$H$3:$J$3</c:f>
              <c:strCache>
                <c:ptCount val="3"/>
                <c:pt idx="0">
                  <c:v>2022 base</c:v>
                </c:pt>
                <c:pt idx="1">
                  <c:v>2023-24</c:v>
                </c:pt>
                <c:pt idx="2">
                  <c:v>2024-25</c:v>
                </c:pt>
              </c:strCache>
            </c:strRef>
          </c:cat>
          <c:val>
            <c:numRef>
              <c:f>projected!$H$40:$J$40</c:f>
              <c:numCache>
                <c:formatCode>0.000%</c:formatCode>
                <c:ptCount val="3"/>
                <c:pt idx="0" formatCode="General">
                  <c:v>0</c:v>
                </c:pt>
                <c:pt idx="1">
                  <c:v>7.1339156585951127E-3</c:v>
                </c:pt>
                <c:pt idx="2">
                  <c:v>1.4324378874092923E-2</c:v>
                </c:pt>
              </c:numCache>
            </c:numRef>
          </c:val>
          <c:smooth val="0"/>
          <c:extLst>
            <c:ext xmlns:c16="http://schemas.microsoft.com/office/drawing/2014/chart" uri="{C3380CC4-5D6E-409C-BE32-E72D297353CC}">
              <c16:uniqueId val="{00000025-31CA-4EA2-B7F2-212B276CD678}"/>
            </c:ext>
          </c:extLst>
        </c:ser>
        <c:ser>
          <c:idx val="37"/>
          <c:order val="37"/>
          <c:spPr>
            <a:ln w="28575" cap="rnd">
              <a:solidFill>
                <a:schemeClr val="accent3">
                  <a:tint val="52000"/>
                </a:schemeClr>
              </a:solidFill>
              <a:round/>
            </a:ln>
            <a:effectLst/>
          </c:spPr>
          <c:marker>
            <c:symbol val="none"/>
          </c:marker>
          <c:cat>
            <c:strRef>
              <c:f>projected!$H$3:$J$3</c:f>
              <c:strCache>
                <c:ptCount val="3"/>
                <c:pt idx="0">
                  <c:v>2022 base</c:v>
                </c:pt>
                <c:pt idx="1">
                  <c:v>2023-24</c:v>
                </c:pt>
                <c:pt idx="2">
                  <c:v>2024-25</c:v>
                </c:pt>
              </c:strCache>
            </c:strRef>
          </c:cat>
          <c:val>
            <c:numRef>
              <c:f>projected!$H$41:$J$41</c:f>
              <c:numCache>
                <c:formatCode>0.000%</c:formatCode>
                <c:ptCount val="3"/>
                <c:pt idx="0" formatCode="General">
                  <c:v>0</c:v>
                </c:pt>
                <c:pt idx="1">
                  <c:v>8.4964430825832347E-3</c:v>
                </c:pt>
                <c:pt idx="2">
                  <c:v>1.6909052457463922E-2</c:v>
                </c:pt>
              </c:numCache>
            </c:numRef>
          </c:val>
          <c:smooth val="0"/>
          <c:extLst>
            <c:ext xmlns:c16="http://schemas.microsoft.com/office/drawing/2014/chart" uri="{C3380CC4-5D6E-409C-BE32-E72D297353CC}">
              <c16:uniqueId val="{00000026-31CA-4EA2-B7F2-212B276CD678}"/>
            </c:ext>
          </c:extLst>
        </c:ser>
        <c:ser>
          <c:idx val="38"/>
          <c:order val="38"/>
          <c:spPr>
            <a:ln w="28575" cap="rnd">
              <a:solidFill>
                <a:schemeClr val="accent3">
                  <a:tint val="49000"/>
                </a:schemeClr>
              </a:solidFill>
              <a:round/>
            </a:ln>
            <a:effectLst/>
          </c:spPr>
          <c:marker>
            <c:symbol val="none"/>
          </c:marker>
          <c:cat>
            <c:strRef>
              <c:f>projected!$H$3:$J$3</c:f>
              <c:strCache>
                <c:ptCount val="3"/>
                <c:pt idx="0">
                  <c:v>2022 base</c:v>
                </c:pt>
                <c:pt idx="1">
                  <c:v>2023-24</c:v>
                </c:pt>
                <c:pt idx="2">
                  <c:v>2024-25</c:v>
                </c:pt>
              </c:strCache>
            </c:strRef>
          </c:cat>
          <c:val>
            <c:numRef>
              <c:f>projected!$H$42:$J$42</c:f>
              <c:numCache>
                <c:formatCode>0.000%</c:formatCode>
                <c:ptCount val="3"/>
                <c:pt idx="0" formatCode="General">
                  <c:v>0</c:v>
                </c:pt>
                <c:pt idx="1">
                  <c:v>6.2514301760049082E-3</c:v>
                </c:pt>
                <c:pt idx="2">
                  <c:v>1.2542611635658615E-2</c:v>
                </c:pt>
              </c:numCache>
            </c:numRef>
          </c:val>
          <c:smooth val="0"/>
          <c:extLst>
            <c:ext xmlns:c16="http://schemas.microsoft.com/office/drawing/2014/chart" uri="{C3380CC4-5D6E-409C-BE32-E72D297353CC}">
              <c16:uniqueId val="{00000027-31CA-4EA2-B7F2-212B276CD678}"/>
            </c:ext>
          </c:extLst>
        </c:ser>
        <c:ser>
          <c:idx val="39"/>
          <c:order val="39"/>
          <c:spPr>
            <a:ln w="28575" cap="rnd">
              <a:solidFill>
                <a:schemeClr val="accent3">
                  <a:tint val="46000"/>
                </a:schemeClr>
              </a:solidFill>
              <a:round/>
            </a:ln>
            <a:effectLst/>
          </c:spPr>
          <c:marker>
            <c:symbol val="none"/>
          </c:marker>
          <c:cat>
            <c:strRef>
              <c:f>projected!$H$3:$J$3</c:f>
              <c:strCache>
                <c:ptCount val="3"/>
                <c:pt idx="0">
                  <c:v>2022 base</c:v>
                </c:pt>
                <c:pt idx="1">
                  <c:v>2023-24</c:v>
                </c:pt>
                <c:pt idx="2">
                  <c:v>2024-25</c:v>
                </c:pt>
              </c:strCache>
            </c:strRef>
          </c:cat>
          <c:val>
            <c:numRef>
              <c:f>projected!$H$43:$J$43</c:f>
              <c:numCache>
                <c:formatCode>0.000%</c:formatCode>
                <c:ptCount val="3"/>
                <c:pt idx="0" formatCode="General">
                  <c:v>0</c:v>
                </c:pt>
                <c:pt idx="1">
                  <c:v>2.3034959852863846E-3</c:v>
                </c:pt>
                <c:pt idx="2">
                  <c:v>4.6960176771346758E-3</c:v>
                </c:pt>
              </c:numCache>
            </c:numRef>
          </c:val>
          <c:smooth val="0"/>
          <c:extLst>
            <c:ext xmlns:c16="http://schemas.microsoft.com/office/drawing/2014/chart" uri="{C3380CC4-5D6E-409C-BE32-E72D297353CC}">
              <c16:uniqueId val="{00000028-31CA-4EA2-B7F2-212B276CD678}"/>
            </c:ext>
          </c:extLst>
        </c:ser>
        <c:ser>
          <c:idx val="40"/>
          <c:order val="40"/>
          <c:spPr>
            <a:ln w="28575" cap="rnd">
              <a:solidFill>
                <a:schemeClr val="accent3">
                  <a:tint val="43000"/>
                </a:schemeClr>
              </a:solidFill>
              <a:round/>
            </a:ln>
            <a:effectLst/>
          </c:spPr>
          <c:marker>
            <c:symbol val="none"/>
          </c:marker>
          <c:cat>
            <c:strRef>
              <c:f>projected!$H$3:$J$3</c:f>
              <c:strCache>
                <c:ptCount val="3"/>
                <c:pt idx="0">
                  <c:v>2022 base</c:v>
                </c:pt>
                <c:pt idx="1">
                  <c:v>2023-24</c:v>
                </c:pt>
                <c:pt idx="2">
                  <c:v>2024-25</c:v>
                </c:pt>
              </c:strCache>
            </c:strRef>
          </c:cat>
          <c:val>
            <c:numRef>
              <c:f>projected!$H$44:$J$44</c:f>
              <c:numCache>
                <c:formatCode>0.000%</c:formatCode>
                <c:ptCount val="3"/>
                <c:pt idx="0" formatCode="General">
                  <c:v>0</c:v>
                </c:pt>
                <c:pt idx="1">
                  <c:v>6.8904071181335172E-3</c:v>
                </c:pt>
                <c:pt idx="2">
                  <c:v>1.3716447444087128E-2</c:v>
                </c:pt>
              </c:numCache>
            </c:numRef>
          </c:val>
          <c:smooth val="0"/>
          <c:extLst>
            <c:ext xmlns:c16="http://schemas.microsoft.com/office/drawing/2014/chart" uri="{C3380CC4-5D6E-409C-BE32-E72D297353CC}">
              <c16:uniqueId val="{00000029-31CA-4EA2-B7F2-212B276CD678}"/>
            </c:ext>
          </c:extLst>
        </c:ser>
        <c:ser>
          <c:idx val="41"/>
          <c:order val="41"/>
          <c:spPr>
            <a:ln w="28575" cap="rnd">
              <a:solidFill>
                <a:schemeClr val="accent3">
                  <a:tint val="40000"/>
                </a:schemeClr>
              </a:solidFill>
              <a:round/>
            </a:ln>
            <a:effectLst/>
          </c:spPr>
          <c:marker>
            <c:symbol val="none"/>
          </c:marker>
          <c:cat>
            <c:strRef>
              <c:f>projected!$H$3:$J$3</c:f>
              <c:strCache>
                <c:ptCount val="3"/>
                <c:pt idx="0">
                  <c:v>2022 base</c:v>
                </c:pt>
                <c:pt idx="1">
                  <c:v>2023-24</c:v>
                </c:pt>
                <c:pt idx="2">
                  <c:v>2024-25</c:v>
                </c:pt>
              </c:strCache>
            </c:strRef>
          </c:cat>
          <c:val>
            <c:numRef>
              <c:f>projected!$H$45:$J$45</c:f>
              <c:numCache>
                <c:formatCode>0.000%</c:formatCode>
                <c:ptCount val="3"/>
                <c:pt idx="0" formatCode="General">
                  <c:v>0</c:v>
                </c:pt>
                <c:pt idx="1">
                  <c:v>6.1425528469854296E-3</c:v>
                </c:pt>
                <c:pt idx="2">
                  <c:v>1.2084337130347662E-2</c:v>
                </c:pt>
              </c:numCache>
            </c:numRef>
          </c:val>
          <c:smooth val="0"/>
          <c:extLst>
            <c:ext xmlns:c16="http://schemas.microsoft.com/office/drawing/2014/chart" uri="{C3380CC4-5D6E-409C-BE32-E72D297353CC}">
              <c16:uniqueId val="{0000002A-31CA-4EA2-B7F2-212B276CD678}"/>
            </c:ext>
          </c:extLst>
        </c:ser>
        <c:ser>
          <c:idx val="42"/>
          <c:order val="42"/>
          <c:spPr>
            <a:ln w="28575" cap="rnd">
              <a:solidFill>
                <a:sysClr val="windowText" lastClr="000000"/>
              </a:solidFill>
              <a:round/>
            </a:ln>
            <a:effectLst/>
          </c:spPr>
          <c:marker>
            <c:symbol val="circle"/>
            <c:size val="8"/>
            <c:spPr>
              <a:solidFill>
                <a:schemeClr val="tx1"/>
              </a:solidFill>
              <a:ln w="9525">
                <a:solidFill>
                  <a:sysClr val="windowText" lastClr="000000"/>
                </a:solidFill>
              </a:ln>
              <a:effectLst/>
            </c:spPr>
          </c:marker>
          <c:cat>
            <c:strRef>
              <c:f>projected!$H$3:$J$3</c:f>
              <c:strCache>
                <c:ptCount val="3"/>
                <c:pt idx="0">
                  <c:v>2022 base</c:v>
                </c:pt>
                <c:pt idx="1">
                  <c:v>2023-24</c:v>
                </c:pt>
                <c:pt idx="2">
                  <c:v>2024-25</c:v>
                </c:pt>
              </c:strCache>
            </c:strRef>
          </c:cat>
          <c:val>
            <c:numRef>
              <c:f>projected!$H$46:$J$46</c:f>
              <c:numCache>
                <c:formatCode>0.000%</c:formatCode>
                <c:ptCount val="3"/>
                <c:pt idx="0" formatCode="General">
                  <c:v>0</c:v>
                </c:pt>
                <c:pt idx="1">
                  <c:v>4.2844226683628481E-3</c:v>
                </c:pt>
                <c:pt idx="2">
                  <c:v>8.3578359215205743E-3</c:v>
                </c:pt>
              </c:numCache>
            </c:numRef>
          </c:val>
          <c:smooth val="0"/>
          <c:extLst>
            <c:ext xmlns:c16="http://schemas.microsoft.com/office/drawing/2014/chart" uri="{C3380CC4-5D6E-409C-BE32-E72D297353CC}">
              <c16:uniqueId val="{0000002B-31CA-4EA2-B7F2-212B276CD678}"/>
            </c:ext>
          </c:extLst>
        </c:ser>
        <c:ser>
          <c:idx val="43"/>
          <c:order val="43"/>
          <c:spPr>
            <a:ln w="28575" cap="rnd">
              <a:solidFill>
                <a:srgbClr val="FF0000"/>
              </a:solidFill>
              <a:round/>
            </a:ln>
            <a:effectLst/>
          </c:spPr>
          <c:marker>
            <c:symbol val="circle"/>
            <c:size val="8"/>
            <c:spPr>
              <a:solidFill>
                <a:srgbClr val="FF0000"/>
              </a:solidFill>
              <a:ln w="9525">
                <a:solidFill>
                  <a:srgbClr val="FF0000"/>
                </a:solidFill>
              </a:ln>
              <a:effectLst/>
            </c:spPr>
          </c:marker>
          <c:cat>
            <c:strRef>
              <c:f>projected!$H$3:$J$3</c:f>
              <c:strCache>
                <c:ptCount val="3"/>
                <c:pt idx="0">
                  <c:v>2022 base</c:v>
                </c:pt>
                <c:pt idx="1">
                  <c:v>2023-24</c:v>
                </c:pt>
                <c:pt idx="2">
                  <c:v>2024-25</c:v>
                </c:pt>
              </c:strCache>
            </c:strRef>
          </c:cat>
          <c:val>
            <c:numRef>
              <c:f>projected!$H$47:$J$47</c:f>
              <c:numCache>
                <c:formatCode>0.000%</c:formatCode>
                <c:ptCount val="3"/>
                <c:pt idx="0" formatCode="General">
                  <c:v>0</c:v>
                </c:pt>
                <c:pt idx="1">
                  <c:v>5.5545044540797001E-3</c:v>
                </c:pt>
                <c:pt idx="2">
                  <c:v>1.0965008298545718E-2</c:v>
                </c:pt>
              </c:numCache>
            </c:numRef>
          </c:val>
          <c:smooth val="0"/>
          <c:extLst>
            <c:ext xmlns:c16="http://schemas.microsoft.com/office/drawing/2014/chart" uri="{C3380CC4-5D6E-409C-BE32-E72D297353CC}">
              <c16:uniqueId val="{0000002C-31CA-4EA2-B7F2-212B276CD678}"/>
            </c:ext>
          </c:extLst>
        </c:ser>
        <c:dLbls>
          <c:showLegendKey val="0"/>
          <c:showVal val="0"/>
          <c:showCatName val="0"/>
          <c:showSerName val="0"/>
          <c:showPercent val="0"/>
          <c:showBubbleSize val="0"/>
        </c:dLbls>
        <c:smooth val="0"/>
        <c:axId val="997346160"/>
        <c:axId val="997342880"/>
      </c:lineChart>
      <c:catAx>
        <c:axId val="99734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7342880"/>
        <c:crosses val="autoZero"/>
        <c:auto val="1"/>
        <c:lblAlgn val="ctr"/>
        <c:lblOffset val="100"/>
        <c:noMultiLvlLbl val="0"/>
      </c:catAx>
      <c:valAx>
        <c:axId val="997342880"/>
        <c:scaling>
          <c:orientation val="minMax"/>
          <c:max val="2.0000000000000004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7346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Impact of baseline changes</a:t>
            </a:r>
            <a:r>
              <a:rPr lang="en-GB" sz="1200" baseline="0">
                <a:solidFill>
                  <a:sysClr val="windowText" lastClr="000000"/>
                </a:solidFill>
              </a:rPr>
              <a:t> on %DfT                I</a:t>
            </a:r>
            <a:r>
              <a:rPr lang="en-GB" sz="1200">
                <a:solidFill>
                  <a:sysClr val="windowText" lastClr="000000"/>
                </a:solidFill>
              </a:rPr>
              <a:t>mpact of model changes</a:t>
            </a:r>
            <a:r>
              <a:rPr lang="en-GB" sz="1200" baseline="0">
                <a:solidFill>
                  <a:sysClr val="windowText" lastClr="000000"/>
                </a:solidFill>
              </a:rPr>
              <a:t> on </a:t>
            </a:r>
            <a:r>
              <a:rPr lang="en-GB" sz="1200">
                <a:solidFill>
                  <a:sysClr val="windowText" lastClr="000000"/>
                </a:solidFill>
              </a:rPr>
              <a:t>%DfT (distribution)</a:t>
            </a:r>
          </a:p>
        </c:rich>
      </c:tx>
      <c:layout>
        <c:manualLayout>
          <c:xMode val="edge"/>
          <c:yMode val="edge"/>
          <c:x val="0.12968501049580025"/>
          <c:y val="4.294984733575278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0080616985583067E-2"/>
          <c:y val="2.7490511996751239E-2"/>
          <c:w val="0.91001296455104819"/>
          <c:h val="0.94501866518729494"/>
        </c:manualLayout>
      </c:layout>
      <c:lineChart>
        <c:grouping val="standard"/>
        <c:varyColors val="0"/>
        <c:ser>
          <c:idx val="0"/>
          <c:order val="0"/>
          <c:spPr>
            <a:ln w="28575" cap="rnd">
              <a:noFill/>
              <a:round/>
            </a:ln>
            <a:effectLst/>
          </c:spPr>
          <c:marker>
            <c:symbol val="circle"/>
            <c:size val="5"/>
            <c:spPr>
              <a:solidFill>
                <a:schemeClr val="accent3">
                  <a:shade val="33000"/>
                </a:schemeClr>
              </a:solidFill>
              <a:ln w="9525">
                <a:solidFill>
                  <a:schemeClr val="accent3">
                    <a:shade val="3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data'!$C$57:$N$57</c:f>
              <c:numCache>
                <c:formatCode>#,##0.000%\ ;[Red]\-#,##0.000%\ ;\-\ </c:formatCode>
                <c:ptCount val="12"/>
                <c:pt idx="0">
                  <c:v>1.7798862915805458E-3</c:v>
                </c:pt>
                <c:pt idx="1">
                  <c:v>7.4944529069087551E-5</c:v>
                </c:pt>
                <c:pt idx="2">
                  <c:v>1.985647948594238E-3</c:v>
                </c:pt>
                <c:pt idx="3">
                  <c:v>-2.2515245547229945E-3</c:v>
                </c:pt>
                <c:pt idx="4">
                  <c:v>1.5360458649928965E-3</c:v>
                </c:pt>
                <c:pt idx="5">
                  <c:v>-2.6496855868440861E-4</c:v>
                </c:pt>
                <c:pt idx="6">
                  <c:v>-2.5128886489245161E-3</c:v>
                </c:pt>
                <c:pt idx="7">
                  <c:v>-4.4913951359448756E-3</c:v>
                </c:pt>
                <c:pt idx="8">
                  <c:v>-6.2026641231005541E-5</c:v>
                </c:pt>
                <c:pt idx="9">
                  <c:v>2.5131260460120597E-3</c:v>
                </c:pt>
                <c:pt idx="10">
                  <c:v>1.9056553629217543E-3</c:v>
                </c:pt>
                <c:pt idx="11">
                  <c:v>2.1250250366278145E-4</c:v>
                </c:pt>
              </c:numCache>
            </c:numRef>
          </c:val>
          <c:smooth val="0"/>
          <c:extLst>
            <c:ext xmlns:c16="http://schemas.microsoft.com/office/drawing/2014/chart" uri="{C3380CC4-5D6E-409C-BE32-E72D297353CC}">
              <c16:uniqueId val="{00000000-3DCA-4048-9D93-E295FA42DBB7}"/>
            </c:ext>
          </c:extLst>
        </c:ser>
        <c:ser>
          <c:idx val="1"/>
          <c:order val="1"/>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data'!$C$58:$N$58</c:f>
              <c:numCache>
                <c:formatCode>#,##0.000%\ ;[Red]\-#,##0.000%\ ;\-\ </c:formatCode>
                <c:ptCount val="12"/>
                <c:pt idx="0">
                  <c:v>1.828039682761462E-3</c:v>
                </c:pt>
                <c:pt idx="1">
                  <c:v>3.1189630056749351E-4</c:v>
                </c:pt>
                <c:pt idx="2">
                  <c:v>3.2533555113916091E-3</c:v>
                </c:pt>
                <c:pt idx="3">
                  <c:v>-1.1791949355426379E-3</c:v>
                </c:pt>
                <c:pt idx="4">
                  <c:v>-1.4185342362074138E-3</c:v>
                </c:pt>
                <c:pt idx="5">
                  <c:v>-1.0920909261340483E-3</c:v>
                </c:pt>
                <c:pt idx="6">
                  <c:v>-4.4749322400949865E-4</c:v>
                </c:pt>
                <c:pt idx="7">
                  <c:v>4.7808966946827347E-4</c:v>
                </c:pt>
                <c:pt idx="8">
                  <c:v>-4.4164131933932538E-4</c:v>
                </c:pt>
                <c:pt idx="9">
                  <c:v>1.1327068283013553E-3</c:v>
                </c:pt>
                <c:pt idx="10">
                  <c:v>5.8629942431820403E-4</c:v>
                </c:pt>
                <c:pt idx="11">
                  <c:v>3.0114327755754733E-3</c:v>
                </c:pt>
              </c:numCache>
            </c:numRef>
          </c:val>
          <c:smooth val="0"/>
          <c:extLst>
            <c:ext xmlns:c16="http://schemas.microsoft.com/office/drawing/2014/chart" uri="{C3380CC4-5D6E-409C-BE32-E72D297353CC}">
              <c16:uniqueId val="{00000001-3DCA-4048-9D93-E295FA42DBB7}"/>
            </c:ext>
          </c:extLst>
        </c:ser>
        <c:ser>
          <c:idx val="2"/>
          <c:order val="2"/>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data'!$C$59:$N$59</c:f>
              <c:numCache>
                <c:formatCode>#,##0.000%\ ;[Red]\-#,##0.000%\ ;\-\ </c:formatCode>
                <c:ptCount val="12"/>
                <c:pt idx="0">
                  <c:v>1.819023233749606E-3</c:v>
                </c:pt>
                <c:pt idx="1">
                  <c:v>7.1066673879682796E-5</c:v>
                </c:pt>
                <c:pt idx="2">
                  <c:v>1.0102228649042644E-3</c:v>
                </c:pt>
                <c:pt idx="3">
                  <c:v>-8.3411500032593011E-4</c:v>
                </c:pt>
                <c:pt idx="4">
                  <c:v>-1.3080640805744892E-3</c:v>
                </c:pt>
                <c:pt idx="5">
                  <c:v>4.262655638023416E-3</c:v>
                </c:pt>
                <c:pt idx="6">
                  <c:v>1.1066933215051478E-3</c:v>
                </c:pt>
                <c:pt idx="7">
                  <c:v>-1.179988843924118E-3</c:v>
                </c:pt>
                <c:pt idx="8">
                  <c:v>-2.0603798260099282E-4</c:v>
                </c:pt>
                <c:pt idx="9">
                  <c:v>-2.0277151012859651E-3</c:v>
                </c:pt>
                <c:pt idx="10">
                  <c:v>-1.4461466079851437E-3</c:v>
                </c:pt>
                <c:pt idx="11">
                  <c:v>1.2675941153654779E-3</c:v>
                </c:pt>
              </c:numCache>
            </c:numRef>
          </c:val>
          <c:smooth val="0"/>
          <c:extLst>
            <c:ext xmlns:c16="http://schemas.microsoft.com/office/drawing/2014/chart" uri="{C3380CC4-5D6E-409C-BE32-E72D297353CC}">
              <c16:uniqueId val="{00000002-3DCA-4048-9D93-E295FA42DBB7}"/>
            </c:ext>
          </c:extLst>
        </c:ser>
        <c:ser>
          <c:idx val="3"/>
          <c:order val="3"/>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data'!$C$60:$N$60</c:f>
              <c:numCache>
                <c:formatCode>#,##0.000%\ ;[Red]\-#,##0.000%\ ;\-\ </c:formatCode>
                <c:ptCount val="12"/>
                <c:pt idx="0">
                  <c:v>1.7794607491992132E-3</c:v>
                </c:pt>
                <c:pt idx="1">
                  <c:v>4.9954100484006503E-4</c:v>
                </c:pt>
                <c:pt idx="2">
                  <c:v>2.061099576718739E-3</c:v>
                </c:pt>
                <c:pt idx="3">
                  <c:v>-8.4187621448239547E-4</c:v>
                </c:pt>
                <c:pt idx="4">
                  <c:v>9.1636839970021811E-4</c:v>
                </c:pt>
                <c:pt idx="5">
                  <c:v>7.8650675123603797E-4</c:v>
                </c:pt>
                <c:pt idx="6">
                  <c:v>6.8939429683689823E-4</c:v>
                </c:pt>
                <c:pt idx="7">
                  <c:v>-1.413751073634284E-3</c:v>
                </c:pt>
                <c:pt idx="8">
                  <c:v>-5.5225643794232226E-4</c:v>
                </c:pt>
                <c:pt idx="9">
                  <c:v>2.8149212372619026E-4</c:v>
                </c:pt>
                <c:pt idx="10">
                  <c:v>-3.5666954676769613E-3</c:v>
                </c:pt>
                <c:pt idx="11">
                  <c:v>6.3928370852139871E-4</c:v>
                </c:pt>
              </c:numCache>
            </c:numRef>
          </c:val>
          <c:smooth val="0"/>
          <c:extLst>
            <c:ext xmlns:c16="http://schemas.microsoft.com/office/drawing/2014/chart" uri="{C3380CC4-5D6E-409C-BE32-E72D297353CC}">
              <c16:uniqueId val="{00000003-3DCA-4048-9D93-E295FA42DBB7}"/>
            </c:ext>
          </c:extLst>
        </c:ser>
        <c:ser>
          <c:idx val="4"/>
          <c:order val="4"/>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data'!$C$61:$N$61</c:f>
              <c:numCache>
                <c:formatCode>#,##0.000%\ ;[Red]\-#,##0.000%\ ;\-\ </c:formatCode>
                <c:ptCount val="12"/>
                <c:pt idx="0">
                  <c:v>1.8573098272633981E-3</c:v>
                </c:pt>
                <c:pt idx="1">
                  <c:v>2.2723638041988181E-4</c:v>
                </c:pt>
                <c:pt idx="2">
                  <c:v>1.6085235238241236E-3</c:v>
                </c:pt>
                <c:pt idx="3">
                  <c:v>-1.3051310319807108E-3</c:v>
                </c:pt>
                <c:pt idx="4">
                  <c:v>-1.0195972025610622E-3</c:v>
                </c:pt>
                <c:pt idx="5">
                  <c:v>1.0416530702281879E-3</c:v>
                </c:pt>
                <c:pt idx="6">
                  <c:v>1.2290493568873906E-3</c:v>
                </c:pt>
                <c:pt idx="7">
                  <c:v>-1.1319855002593915E-3</c:v>
                </c:pt>
                <c:pt idx="8">
                  <c:v>-4.2475217536042109E-4</c:v>
                </c:pt>
                <c:pt idx="9">
                  <c:v>-1.5444275659026729E-3</c:v>
                </c:pt>
                <c:pt idx="10">
                  <c:v>-4.4667551366139868E-4</c:v>
                </c:pt>
                <c:pt idx="11">
                  <c:v>9.1203168897324716E-5</c:v>
                </c:pt>
              </c:numCache>
            </c:numRef>
          </c:val>
          <c:smooth val="0"/>
          <c:extLst>
            <c:ext xmlns:c16="http://schemas.microsoft.com/office/drawing/2014/chart" uri="{C3380CC4-5D6E-409C-BE32-E72D297353CC}">
              <c16:uniqueId val="{00000004-3DCA-4048-9D93-E295FA42DBB7}"/>
            </c:ext>
          </c:extLst>
        </c:ser>
        <c:ser>
          <c:idx val="5"/>
          <c:order val="5"/>
          <c:spPr>
            <a:ln w="28575" cap="rnd">
              <a:noFill/>
              <a:round/>
            </a:ln>
            <a:effectLst/>
          </c:spPr>
          <c:marker>
            <c:symbol val="circle"/>
            <c:size val="5"/>
            <c:spPr>
              <a:solidFill>
                <a:schemeClr val="accent3">
                  <a:shade val="49000"/>
                </a:schemeClr>
              </a:solidFill>
              <a:ln w="9525">
                <a:solidFill>
                  <a:schemeClr val="accent3">
                    <a:shade val="4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data'!$C$62:$N$62</c:f>
              <c:numCache>
                <c:formatCode>#,##0.000%\ ;[Red]\-#,##0.000%\ ;\-\ </c:formatCode>
                <c:ptCount val="12"/>
                <c:pt idx="0">
                  <c:v>1.7997670547191813E-3</c:v>
                </c:pt>
                <c:pt idx="1">
                  <c:v>8.3640916709892821E-4</c:v>
                </c:pt>
                <c:pt idx="2">
                  <c:v>2.7583139805826828E-3</c:v>
                </c:pt>
                <c:pt idx="3">
                  <c:v>-9.1856836865167324E-4</c:v>
                </c:pt>
                <c:pt idx="4">
                  <c:v>1.9363678957402541E-3</c:v>
                </c:pt>
                <c:pt idx="5">
                  <c:v>-1.9936968241371922E-3</c:v>
                </c:pt>
                <c:pt idx="6">
                  <c:v>1.6172166594790038E-3</c:v>
                </c:pt>
                <c:pt idx="7">
                  <c:v>-2.9969695237310745E-3</c:v>
                </c:pt>
                <c:pt idx="8">
                  <c:v>-9.5037284043808512E-4</c:v>
                </c:pt>
                <c:pt idx="9">
                  <c:v>6.7084000643147235E-5</c:v>
                </c:pt>
                <c:pt idx="10">
                  <c:v>9.3784956570530653E-5</c:v>
                </c:pt>
                <c:pt idx="11">
                  <c:v>2.2493361578757032E-3</c:v>
                </c:pt>
              </c:numCache>
            </c:numRef>
          </c:val>
          <c:smooth val="0"/>
          <c:extLst>
            <c:ext xmlns:c16="http://schemas.microsoft.com/office/drawing/2014/chart" uri="{C3380CC4-5D6E-409C-BE32-E72D297353CC}">
              <c16:uniqueId val="{00000005-3DCA-4048-9D93-E295FA42DBB7}"/>
            </c:ext>
          </c:extLst>
        </c:ser>
        <c:ser>
          <c:idx val="6"/>
          <c:order val="6"/>
          <c:spPr>
            <a:ln w="28575" cap="rnd">
              <a:noFill/>
              <a:round/>
            </a:ln>
            <a:effectLst/>
          </c:spPr>
          <c:marker>
            <c:symbol val="circle"/>
            <c:size val="5"/>
            <c:spPr>
              <a:solidFill>
                <a:schemeClr val="accent3">
                  <a:shade val="52000"/>
                </a:schemeClr>
              </a:solidFill>
              <a:ln w="9525">
                <a:solidFill>
                  <a:schemeClr val="accent3">
                    <a:shade val="5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data'!$C$63:$N$63</c:f>
              <c:numCache>
                <c:formatCode>#,##0.000%\ ;[Red]\-#,##0.000%\ ;\-\ </c:formatCode>
                <c:ptCount val="12"/>
                <c:pt idx="0">
                  <c:v>1.8599295853898301E-3</c:v>
                </c:pt>
                <c:pt idx="1">
                  <c:v>3.183202393248763E-4</c:v>
                </c:pt>
                <c:pt idx="2">
                  <c:v>4.0021976335038456E-3</c:v>
                </c:pt>
                <c:pt idx="3">
                  <c:v>-1.1929111689876759E-3</c:v>
                </c:pt>
                <c:pt idx="4">
                  <c:v>-3.4330323773379412E-4</c:v>
                </c:pt>
                <c:pt idx="5">
                  <c:v>-7.6203076699155048E-4</c:v>
                </c:pt>
                <c:pt idx="6">
                  <c:v>-1.6424468265752168E-4</c:v>
                </c:pt>
                <c:pt idx="7">
                  <c:v>3.4482974328908789E-4</c:v>
                </c:pt>
                <c:pt idx="8">
                  <c:v>-4.7189434849559397E-4</c:v>
                </c:pt>
                <c:pt idx="9">
                  <c:v>1.6405578375393581E-3</c:v>
                </c:pt>
                <c:pt idx="10">
                  <c:v>-1.4911211464818663E-4</c:v>
                </c:pt>
                <c:pt idx="11">
                  <c:v>5.0823387195326752E-3</c:v>
                </c:pt>
              </c:numCache>
            </c:numRef>
          </c:val>
          <c:smooth val="0"/>
          <c:extLst>
            <c:ext xmlns:c16="http://schemas.microsoft.com/office/drawing/2014/chart" uri="{C3380CC4-5D6E-409C-BE32-E72D297353CC}">
              <c16:uniqueId val="{00000006-3DCA-4048-9D93-E295FA42DBB7}"/>
            </c:ext>
          </c:extLst>
        </c:ser>
        <c:ser>
          <c:idx val="7"/>
          <c:order val="7"/>
          <c:spPr>
            <a:ln w="28575" cap="rnd">
              <a:noFill/>
              <a:round/>
            </a:ln>
            <a:effectLst/>
          </c:spPr>
          <c:marker>
            <c:symbol val="circle"/>
            <c:size val="5"/>
            <c:spPr>
              <a:solidFill>
                <a:schemeClr val="accent3">
                  <a:shade val="55000"/>
                </a:schemeClr>
              </a:solidFill>
              <a:ln w="9525">
                <a:solidFill>
                  <a:schemeClr val="accent3">
                    <a:shade val="5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data'!$C$64:$N$64</c:f>
              <c:numCache>
                <c:formatCode>#,##0.000%\ ;[Red]\-#,##0.000%\ ;\-\ </c:formatCode>
                <c:ptCount val="12"/>
                <c:pt idx="0">
                  <c:v>1.7153511338328098E-3</c:v>
                </c:pt>
                <c:pt idx="1">
                  <c:v>3.8720526173308123E-4</c:v>
                </c:pt>
                <c:pt idx="2">
                  <c:v>-7.2696068068556219E-3</c:v>
                </c:pt>
                <c:pt idx="3">
                  <c:v>-7.7377572138059847E-4</c:v>
                </c:pt>
                <c:pt idx="4">
                  <c:v>-1.1391357999528839E-2</c:v>
                </c:pt>
                <c:pt idx="5">
                  <c:v>7.2160926032623918E-3</c:v>
                </c:pt>
                <c:pt idx="6">
                  <c:v>2.1160105122108863E-3</c:v>
                </c:pt>
                <c:pt idx="7">
                  <c:v>-1.1295218458066136E-3</c:v>
                </c:pt>
                <c:pt idx="8">
                  <c:v>-4.3870383114930078E-4</c:v>
                </c:pt>
                <c:pt idx="9">
                  <c:v>-4.9356121853284529E-3</c:v>
                </c:pt>
                <c:pt idx="10">
                  <c:v>-1.8333531709621154E-3</c:v>
                </c:pt>
                <c:pt idx="11">
                  <c:v>-1.6337272049972373E-2</c:v>
                </c:pt>
              </c:numCache>
            </c:numRef>
          </c:val>
          <c:smooth val="0"/>
          <c:extLst>
            <c:ext xmlns:c16="http://schemas.microsoft.com/office/drawing/2014/chart" uri="{C3380CC4-5D6E-409C-BE32-E72D297353CC}">
              <c16:uniqueId val="{00000007-3DCA-4048-9D93-E295FA42DBB7}"/>
            </c:ext>
          </c:extLst>
        </c:ser>
        <c:ser>
          <c:idx val="8"/>
          <c:order val="8"/>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data'!$C$65:$N$65</c:f>
              <c:numCache>
                <c:formatCode>#,##0.000%\ ;[Red]\-#,##0.000%\ ;\-\ </c:formatCode>
                <c:ptCount val="12"/>
                <c:pt idx="0">
                  <c:v>1.7747897345317121E-3</c:v>
                </c:pt>
                <c:pt idx="1">
                  <c:v>4.1720140854106802E-4</c:v>
                </c:pt>
                <c:pt idx="2">
                  <c:v>4.0886708299185948E-3</c:v>
                </c:pt>
                <c:pt idx="3">
                  <c:v>-5.2797486922027126E-3</c:v>
                </c:pt>
                <c:pt idx="4">
                  <c:v>1.5019223173873275E-2</c:v>
                </c:pt>
                <c:pt idx="5">
                  <c:v>-6.3445809624613769E-3</c:v>
                </c:pt>
                <c:pt idx="6">
                  <c:v>2.3378361405956838E-3</c:v>
                </c:pt>
                <c:pt idx="7">
                  <c:v>5.8542483529788747E-4</c:v>
                </c:pt>
                <c:pt idx="8">
                  <c:v>-5.0959065185285368E-4</c:v>
                </c:pt>
                <c:pt idx="9">
                  <c:v>-1.5835111287494374E-3</c:v>
                </c:pt>
                <c:pt idx="10">
                  <c:v>-3.5653945629392503E-3</c:v>
                </c:pt>
                <c:pt idx="11">
                  <c:v>6.9403201245525903E-3</c:v>
                </c:pt>
              </c:numCache>
            </c:numRef>
          </c:val>
          <c:smooth val="0"/>
          <c:extLst>
            <c:ext xmlns:c16="http://schemas.microsoft.com/office/drawing/2014/chart" uri="{C3380CC4-5D6E-409C-BE32-E72D297353CC}">
              <c16:uniqueId val="{00000008-3DCA-4048-9D93-E295FA42DBB7}"/>
            </c:ext>
          </c:extLst>
        </c:ser>
        <c:ser>
          <c:idx val="9"/>
          <c:order val="9"/>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data'!$C$66:$N$66</c:f>
              <c:numCache>
                <c:formatCode>#,##0.000%\ ;[Red]\-#,##0.000%\ ;\-\ </c:formatCode>
                <c:ptCount val="12"/>
                <c:pt idx="0">
                  <c:v>1.778851427561845E-3</c:v>
                </c:pt>
                <c:pt idx="1">
                  <c:v>1.3821092741661545E-4</c:v>
                </c:pt>
                <c:pt idx="2">
                  <c:v>1.7325550741635887E-3</c:v>
                </c:pt>
                <c:pt idx="3">
                  <c:v>-1.3702063390548247E-3</c:v>
                </c:pt>
                <c:pt idx="4">
                  <c:v>7.2962377999630235E-4</c:v>
                </c:pt>
                <c:pt idx="5">
                  <c:v>2.6543970264725214E-3</c:v>
                </c:pt>
                <c:pt idx="6">
                  <c:v>-3.7586115573295942E-4</c:v>
                </c:pt>
                <c:pt idx="7">
                  <c:v>-6.4395484223445099E-3</c:v>
                </c:pt>
                <c:pt idx="8">
                  <c:v>-2.0781963597782394E-4</c:v>
                </c:pt>
                <c:pt idx="9">
                  <c:v>-9.9516779132247102E-4</c:v>
                </c:pt>
                <c:pt idx="10">
                  <c:v>-2.2892478654068515E-3</c:v>
                </c:pt>
                <c:pt idx="11">
                  <c:v>-4.6442129742285676E-3</c:v>
                </c:pt>
              </c:numCache>
            </c:numRef>
          </c:val>
          <c:smooth val="0"/>
          <c:extLst>
            <c:ext xmlns:c16="http://schemas.microsoft.com/office/drawing/2014/chart" uri="{C3380CC4-5D6E-409C-BE32-E72D297353CC}">
              <c16:uniqueId val="{00000009-3DCA-4048-9D93-E295FA42DBB7}"/>
            </c:ext>
          </c:extLst>
        </c:ser>
        <c:ser>
          <c:idx val="10"/>
          <c:order val="10"/>
          <c:spPr>
            <a:ln w="28575" cap="rnd">
              <a:noFill/>
              <a:round/>
            </a:ln>
            <a:effectLst/>
          </c:spPr>
          <c:marker>
            <c:symbol val="circle"/>
            <c:size val="5"/>
            <c:spPr>
              <a:solidFill>
                <a:schemeClr val="accent3">
                  <a:shade val="65000"/>
                </a:schemeClr>
              </a:solidFill>
              <a:ln w="9525">
                <a:solidFill>
                  <a:schemeClr val="accent3">
                    <a:shade val="6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data'!$C$67:$N$67</c:f>
              <c:numCache>
                <c:formatCode>#,##0.000%\ ;[Red]\-#,##0.000%\ ;\-\ </c:formatCode>
                <c:ptCount val="12"/>
                <c:pt idx="0">
                  <c:v>1.8466044214444644E-3</c:v>
                </c:pt>
                <c:pt idx="1">
                  <c:v>-1.562079143011541E-4</c:v>
                </c:pt>
                <c:pt idx="2">
                  <c:v>-1.0262982371549656E-2</c:v>
                </c:pt>
                <c:pt idx="3">
                  <c:v>-5.1107360080351327E-3</c:v>
                </c:pt>
                <c:pt idx="4">
                  <c:v>6.4654857812729283E-4</c:v>
                </c:pt>
                <c:pt idx="5">
                  <c:v>3.0548286472489306E-3</c:v>
                </c:pt>
                <c:pt idx="6">
                  <c:v>-4.5111272509856803E-4</c:v>
                </c:pt>
                <c:pt idx="7">
                  <c:v>-3.1806560328253575E-3</c:v>
                </c:pt>
                <c:pt idx="8">
                  <c:v>3.3989701529346661E-5</c:v>
                </c:pt>
                <c:pt idx="9">
                  <c:v>-5.364920525166017E-4</c:v>
                </c:pt>
                <c:pt idx="10">
                  <c:v>-2.1424764637512084E-4</c:v>
                </c:pt>
                <c:pt idx="11">
                  <c:v>-1.4330463402351556E-2</c:v>
                </c:pt>
              </c:numCache>
            </c:numRef>
          </c:val>
          <c:smooth val="0"/>
          <c:extLst>
            <c:ext xmlns:c16="http://schemas.microsoft.com/office/drawing/2014/chart" uri="{C3380CC4-5D6E-409C-BE32-E72D297353CC}">
              <c16:uniqueId val="{0000000A-3DCA-4048-9D93-E295FA42DBB7}"/>
            </c:ext>
          </c:extLst>
        </c:ser>
        <c:ser>
          <c:idx val="11"/>
          <c:order val="11"/>
          <c:spPr>
            <a:ln w="28575" cap="rnd">
              <a:noFill/>
              <a:round/>
            </a:ln>
            <a:effectLst/>
          </c:spPr>
          <c:marker>
            <c:symbol val="circle"/>
            <c:size val="5"/>
            <c:spPr>
              <a:solidFill>
                <a:schemeClr val="accent3">
                  <a:shade val="68000"/>
                </a:schemeClr>
              </a:solidFill>
              <a:ln w="9525">
                <a:solidFill>
                  <a:schemeClr val="accent3">
                    <a:shade val="6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data'!$C$68:$N$68</c:f>
              <c:numCache>
                <c:formatCode>#,##0.000%\ ;[Red]\-#,##0.000%\ ;\-\ </c:formatCode>
                <c:ptCount val="12"/>
                <c:pt idx="0">
                  <c:v>1.829840948357031E-3</c:v>
                </c:pt>
                <c:pt idx="1">
                  <c:v>-4.4102062313089441E-4</c:v>
                </c:pt>
                <c:pt idx="2">
                  <c:v>-6.1539287597442982E-3</c:v>
                </c:pt>
                <c:pt idx="3">
                  <c:v>2.4420341557571668E-3</c:v>
                </c:pt>
                <c:pt idx="4">
                  <c:v>-3.7238406097861443E-4</c:v>
                </c:pt>
                <c:pt idx="5">
                  <c:v>4.9770110074247587E-3</c:v>
                </c:pt>
                <c:pt idx="6">
                  <c:v>-2.7637159486644247E-3</c:v>
                </c:pt>
                <c:pt idx="7">
                  <c:v>-5.2293425418570294E-5</c:v>
                </c:pt>
                <c:pt idx="8">
                  <c:v>3.3182381052654364E-4</c:v>
                </c:pt>
                <c:pt idx="9">
                  <c:v>-4.4394357812471696E-4</c:v>
                </c:pt>
                <c:pt idx="10">
                  <c:v>-7.0154749345174849E-4</c:v>
                </c:pt>
                <c:pt idx="11">
                  <c:v>-1.3481239674477674E-3</c:v>
                </c:pt>
              </c:numCache>
            </c:numRef>
          </c:val>
          <c:smooth val="0"/>
          <c:extLst>
            <c:ext xmlns:c16="http://schemas.microsoft.com/office/drawing/2014/chart" uri="{C3380CC4-5D6E-409C-BE32-E72D297353CC}">
              <c16:uniqueId val="{0000000B-3DCA-4048-9D93-E295FA42DBB7}"/>
            </c:ext>
          </c:extLst>
        </c:ser>
        <c:ser>
          <c:idx val="12"/>
          <c:order val="12"/>
          <c:spPr>
            <a:ln w="28575" cap="rnd">
              <a:noFill/>
              <a:round/>
            </a:ln>
            <a:effectLst/>
          </c:spPr>
          <c:marker>
            <c:symbol val="circle"/>
            <c:size val="5"/>
            <c:spPr>
              <a:solidFill>
                <a:schemeClr val="accent3">
                  <a:shade val="71000"/>
                </a:schemeClr>
              </a:solidFill>
              <a:ln w="9525">
                <a:solidFill>
                  <a:schemeClr val="accent3">
                    <a:shade val="7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data'!$C$69:$N$69</c:f>
              <c:numCache>
                <c:formatCode>#,##0.000%\ ;[Red]\-#,##0.000%\ ;\-\ </c:formatCode>
                <c:ptCount val="12"/>
                <c:pt idx="0">
                  <c:v>1.7849202702726608E-3</c:v>
                </c:pt>
                <c:pt idx="1">
                  <c:v>1.1572253394209753E-5</c:v>
                </c:pt>
                <c:pt idx="2">
                  <c:v>-2.326703438394917E-3</c:v>
                </c:pt>
                <c:pt idx="3">
                  <c:v>-1.5263304634094421E-3</c:v>
                </c:pt>
                <c:pt idx="4">
                  <c:v>4.3995120130269072E-4</c:v>
                </c:pt>
                <c:pt idx="5">
                  <c:v>4.3476319368784822E-4</c:v>
                </c:pt>
                <c:pt idx="6">
                  <c:v>-4.0897832426045611E-4</c:v>
                </c:pt>
                <c:pt idx="7">
                  <c:v>-1.9156255230359243E-3</c:v>
                </c:pt>
                <c:pt idx="8">
                  <c:v>-1.2353685823440763E-4</c:v>
                </c:pt>
                <c:pt idx="9">
                  <c:v>-3.650624427932847E-3</c:v>
                </c:pt>
                <c:pt idx="10">
                  <c:v>2.5441511437729325E-4</c:v>
                </c:pt>
                <c:pt idx="11">
                  <c:v>-7.0261770022332914E-3</c:v>
                </c:pt>
              </c:numCache>
            </c:numRef>
          </c:val>
          <c:smooth val="0"/>
          <c:extLst>
            <c:ext xmlns:c16="http://schemas.microsoft.com/office/drawing/2014/chart" uri="{C3380CC4-5D6E-409C-BE32-E72D297353CC}">
              <c16:uniqueId val="{0000000C-3DCA-4048-9D93-E295FA42DBB7}"/>
            </c:ext>
          </c:extLst>
        </c:ser>
        <c:ser>
          <c:idx val="13"/>
          <c:order val="13"/>
          <c:spPr>
            <a:ln w="28575" cap="rnd">
              <a:noFill/>
              <a:round/>
            </a:ln>
            <a:effectLst/>
          </c:spPr>
          <c:marker>
            <c:symbol val="circle"/>
            <c:size val="5"/>
            <c:spPr>
              <a:solidFill>
                <a:schemeClr val="accent3">
                  <a:shade val="74000"/>
                </a:schemeClr>
              </a:solidFill>
              <a:ln w="9525">
                <a:solidFill>
                  <a:schemeClr val="accent3">
                    <a:shade val="7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data'!$C$70:$N$70</c:f>
              <c:numCache>
                <c:formatCode>#,##0.000%\ ;[Red]\-#,##0.000%\ ;\-\ </c:formatCode>
                <c:ptCount val="12"/>
                <c:pt idx="0">
                  <c:v>1.8281950653704637E-3</c:v>
                </c:pt>
                <c:pt idx="1">
                  <c:v>-1.640646338125773E-4</c:v>
                </c:pt>
                <c:pt idx="2">
                  <c:v>1.289739852154792E-2</c:v>
                </c:pt>
                <c:pt idx="3">
                  <c:v>-3.046312213781377E-3</c:v>
                </c:pt>
                <c:pt idx="4">
                  <c:v>1.4146295807520026E-3</c:v>
                </c:pt>
                <c:pt idx="5">
                  <c:v>2.8960595928426702E-3</c:v>
                </c:pt>
                <c:pt idx="6">
                  <c:v>-4.9235338972857257E-3</c:v>
                </c:pt>
                <c:pt idx="7">
                  <c:v>2.1366100426489787E-3</c:v>
                </c:pt>
                <c:pt idx="8">
                  <c:v>1.4039804420451496E-4</c:v>
                </c:pt>
                <c:pt idx="9">
                  <c:v>3.7571363658159829E-3</c:v>
                </c:pt>
                <c:pt idx="10">
                  <c:v>3.4708975321406932E-4</c:v>
                </c:pt>
                <c:pt idx="11">
                  <c:v>1.7283606221516923E-2</c:v>
                </c:pt>
              </c:numCache>
            </c:numRef>
          </c:val>
          <c:smooth val="0"/>
          <c:extLst>
            <c:ext xmlns:c16="http://schemas.microsoft.com/office/drawing/2014/chart" uri="{C3380CC4-5D6E-409C-BE32-E72D297353CC}">
              <c16:uniqueId val="{0000000D-3DCA-4048-9D93-E295FA42DBB7}"/>
            </c:ext>
          </c:extLst>
        </c:ser>
        <c:ser>
          <c:idx val="14"/>
          <c:order val="14"/>
          <c:spPr>
            <a:ln w="28575" cap="rnd">
              <a:noFill/>
              <a:round/>
            </a:ln>
            <a:effectLst/>
          </c:spPr>
          <c:marker>
            <c:symbol val="circle"/>
            <c:size val="5"/>
            <c:spPr>
              <a:solidFill>
                <a:schemeClr val="accent3">
                  <a:shade val="77000"/>
                </a:schemeClr>
              </a:solidFill>
              <a:ln w="9525">
                <a:solidFill>
                  <a:schemeClr val="accent3">
                    <a:shade val="7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data'!$C$71:$N$71</c:f>
              <c:numCache>
                <c:formatCode>#,##0.000%\ ;[Red]\-#,##0.000%\ ;\-\ </c:formatCode>
                <c:ptCount val="12"/>
                <c:pt idx="0">
                  <c:v>1.7598930784727962E-3</c:v>
                </c:pt>
                <c:pt idx="1">
                  <c:v>9.9187254795296553E-5</c:v>
                </c:pt>
                <c:pt idx="2">
                  <c:v>1.2865861373660081E-2</c:v>
                </c:pt>
                <c:pt idx="3">
                  <c:v>-2.3996743985505997E-3</c:v>
                </c:pt>
                <c:pt idx="4">
                  <c:v>1.8744662778236165E-3</c:v>
                </c:pt>
                <c:pt idx="5">
                  <c:v>4.2186906153924841E-3</c:v>
                </c:pt>
                <c:pt idx="6">
                  <c:v>-1.3226522900877669E-3</c:v>
                </c:pt>
                <c:pt idx="7">
                  <c:v>9.0666741309863852E-4</c:v>
                </c:pt>
                <c:pt idx="8">
                  <c:v>-1.0348071927945846E-4</c:v>
                </c:pt>
                <c:pt idx="9">
                  <c:v>5.1904889342613281E-4</c:v>
                </c:pt>
                <c:pt idx="10">
                  <c:v>-1.0589587641096632E-3</c:v>
                </c:pt>
                <c:pt idx="11">
                  <c:v>1.7359048734641558E-2</c:v>
                </c:pt>
              </c:numCache>
            </c:numRef>
          </c:val>
          <c:smooth val="0"/>
          <c:extLst>
            <c:ext xmlns:c16="http://schemas.microsoft.com/office/drawing/2014/chart" uri="{C3380CC4-5D6E-409C-BE32-E72D297353CC}">
              <c16:uniqueId val="{0000000E-3DCA-4048-9D93-E295FA42DBB7}"/>
            </c:ext>
          </c:extLst>
        </c:ser>
        <c:ser>
          <c:idx val="15"/>
          <c:order val="15"/>
          <c:spPr>
            <a:ln w="28575" cap="rnd">
              <a:noFill/>
              <a:round/>
            </a:ln>
            <a:effectLst/>
          </c:spPr>
          <c:marker>
            <c:symbol val="circle"/>
            <c:size val="5"/>
            <c:spPr>
              <a:solidFill>
                <a:schemeClr val="accent3">
                  <a:shade val="80000"/>
                </a:schemeClr>
              </a:solidFill>
              <a:ln w="9525">
                <a:solidFill>
                  <a:schemeClr val="accent3">
                    <a:shade val="8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data'!$C$72:$N$72</c:f>
              <c:numCache>
                <c:formatCode>#,##0.000%\ ;[Red]\-#,##0.000%\ ;\-\ </c:formatCode>
                <c:ptCount val="12"/>
                <c:pt idx="0">
                  <c:v>1.7479312514978584E-3</c:v>
                </c:pt>
                <c:pt idx="1">
                  <c:v>1.9198458564839704E-4</c:v>
                </c:pt>
                <c:pt idx="2">
                  <c:v>1.7189117762850259E-4</c:v>
                </c:pt>
                <c:pt idx="3">
                  <c:v>1.0452192039912545E-2</c:v>
                </c:pt>
                <c:pt idx="4">
                  <c:v>6.2885438769244573E-4</c:v>
                </c:pt>
                <c:pt idx="5">
                  <c:v>1.0668151516779467E-3</c:v>
                </c:pt>
                <c:pt idx="6">
                  <c:v>1.7975203271936024E-4</c:v>
                </c:pt>
                <c:pt idx="7">
                  <c:v>1.1840168817025543E-3</c:v>
                </c:pt>
                <c:pt idx="8">
                  <c:v>-1.730610519423692E-4</c:v>
                </c:pt>
                <c:pt idx="9">
                  <c:v>1.5359544914577139E-3</c:v>
                </c:pt>
                <c:pt idx="10">
                  <c:v>2.2897076454708731E-4</c:v>
                </c:pt>
                <c:pt idx="11">
                  <c:v>1.7215301712542042E-2</c:v>
                </c:pt>
              </c:numCache>
            </c:numRef>
          </c:val>
          <c:smooth val="0"/>
          <c:extLst>
            <c:ext xmlns:c16="http://schemas.microsoft.com/office/drawing/2014/chart" uri="{C3380CC4-5D6E-409C-BE32-E72D297353CC}">
              <c16:uniqueId val="{0000000F-3DCA-4048-9D93-E295FA42DBB7}"/>
            </c:ext>
          </c:extLst>
        </c:ser>
        <c:ser>
          <c:idx val="16"/>
          <c:order val="16"/>
          <c:spPr>
            <a:ln w="28575" cap="rnd">
              <a:noFill/>
              <a:round/>
            </a:ln>
            <a:effectLst/>
          </c:spPr>
          <c:marker>
            <c:symbol val="circle"/>
            <c:size val="5"/>
            <c:spPr>
              <a:solidFill>
                <a:schemeClr val="accent3">
                  <a:shade val="84000"/>
                </a:schemeClr>
              </a:solidFill>
              <a:ln w="9525">
                <a:solidFill>
                  <a:schemeClr val="accent3">
                    <a:shade val="8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data'!$C$73:$N$73</c:f>
              <c:numCache>
                <c:formatCode>#,##0.000%\ ;[Red]\-#,##0.000%\ ;\-\ </c:formatCode>
                <c:ptCount val="12"/>
                <c:pt idx="0">
                  <c:v>1.7869713165490353E-3</c:v>
                </c:pt>
                <c:pt idx="1">
                  <c:v>-3.8258582248884565E-4</c:v>
                </c:pt>
                <c:pt idx="2">
                  <c:v>4.2986345676223614E-3</c:v>
                </c:pt>
                <c:pt idx="3">
                  <c:v>-2.1981003106741337E-3</c:v>
                </c:pt>
                <c:pt idx="4">
                  <c:v>1.1337644280116077E-3</c:v>
                </c:pt>
                <c:pt idx="5">
                  <c:v>5.5880113944040133E-3</c:v>
                </c:pt>
                <c:pt idx="6">
                  <c:v>-3.6666608298205894E-3</c:v>
                </c:pt>
                <c:pt idx="7">
                  <c:v>9.7950556015380386E-4</c:v>
                </c:pt>
                <c:pt idx="8">
                  <c:v>3.7517572075929095E-4</c:v>
                </c:pt>
                <c:pt idx="9">
                  <c:v>8.5237180158959092E-4</c:v>
                </c:pt>
                <c:pt idx="10">
                  <c:v>3.9859971699574004E-4</c:v>
                </c:pt>
                <c:pt idx="11">
                  <c:v>9.1656875431018747E-3</c:v>
                </c:pt>
              </c:numCache>
            </c:numRef>
          </c:val>
          <c:smooth val="0"/>
          <c:extLst>
            <c:ext xmlns:c16="http://schemas.microsoft.com/office/drawing/2014/chart" uri="{C3380CC4-5D6E-409C-BE32-E72D297353CC}">
              <c16:uniqueId val="{00000010-3DCA-4048-9D93-E295FA42DBB7}"/>
            </c:ext>
          </c:extLst>
        </c:ser>
        <c:ser>
          <c:idx val="17"/>
          <c:order val="17"/>
          <c:spPr>
            <a:ln w="28575" cap="rnd">
              <a:noFill/>
              <a:round/>
            </a:ln>
            <a:effectLst/>
          </c:spPr>
          <c:marker>
            <c:symbol val="circle"/>
            <c:size val="5"/>
            <c:spPr>
              <a:solidFill>
                <a:schemeClr val="accent3">
                  <a:shade val="87000"/>
                </a:schemeClr>
              </a:solidFill>
              <a:ln w="9525">
                <a:solidFill>
                  <a:schemeClr val="accent3">
                    <a:shade val="8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data'!$C$74:$N$74</c:f>
              <c:numCache>
                <c:formatCode>#,##0.000%\ ;[Red]\-#,##0.000%\ ;\-\ </c:formatCode>
                <c:ptCount val="12"/>
                <c:pt idx="0">
                  <c:v>1.8168803106657361E-3</c:v>
                </c:pt>
                <c:pt idx="1">
                  <c:v>1.3523529167169812E-5</c:v>
                </c:pt>
                <c:pt idx="2">
                  <c:v>1.8331733315142928E-2</c:v>
                </c:pt>
                <c:pt idx="3">
                  <c:v>-6.0190953296224148E-3</c:v>
                </c:pt>
                <c:pt idx="4">
                  <c:v>1.2929969551767062E-3</c:v>
                </c:pt>
                <c:pt idx="5">
                  <c:v>2.8444232889393017E-3</c:v>
                </c:pt>
                <c:pt idx="6">
                  <c:v>-2.7838711389405191E-4</c:v>
                </c:pt>
                <c:pt idx="7">
                  <c:v>-2.0138086967245172E-3</c:v>
                </c:pt>
                <c:pt idx="8">
                  <c:v>-1.2000574181270096E-4</c:v>
                </c:pt>
                <c:pt idx="9">
                  <c:v>-1.0568678687477018E-3</c:v>
                </c:pt>
                <c:pt idx="10">
                  <c:v>-1.2448010186523195E-3</c:v>
                </c:pt>
                <c:pt idx="11">
                  <c:v>1.3566591629638136E-2</c:v>
                </c:pt>
              </c:numCache>
            </c:numRef>
          </c:val>
          <c:smooth val="0"/>
          <c:extLst>
            <c:ext xmlns:c16="http://schemas.microsoft.com/office/drawing/2014/chart" uri="{C3380CC4-5D6E-409C-BE32-E72D297353CC}">
              <c16:uniqueId val="{00000011-3DCA-4048-9D93-E295FA42DBB7}"/>
            </c:ext>
          </c:extLst>
        </c:ser>
        <c:ser>
          <c:idx val="18"/>
          <c:order val="18"/>
          <c:spPr>
            <a:ln w="28575" cap="rnd">
              <a:noFill/>
              <a:round/>
            </a:ln>
            <a:effectLst/>
          </c:spPr>
          <c:marker>
            <c:symbol val="circle"/>
            <c:size val="5"/>
            <c:spPr>
              <a:solidFill>
                <a:schemeClr val="accent3">
                  <a:shade val="90000"/>
                </a:schemeClr>
              </a:solidFill>
              <a:ln w="9525">
                <a:solidFill>
                  <a:schemeClr val="accent3">
                    <a:shade val="9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data'!$C$75:$N$75</c:f>
              <c:numCache>
                <c:formatCode>#,##0.000%\ ;[Red]\-#,##0.000%\ ;\-\ </c:formatCode>
                <c:ptCount val="12"/>
                <c:pt idx="0">
                  <c:v>1.7620906916209211E-3</c:v>
                </c:pt>
                <c:pt idx="1">
                  <c:v>-4.0113083863424492E-5</c:v>
                </c:pt>
                <c:pt idx="2">
                  <c:v>4.1226738698034726E-3</c:v>
                </c:pt>
                <c:pt idx="3">
                  <c:v>-2.8572768564878448E-3</c:v>
                </c:pt>
                <c:pt idx="4">
                  <c:v>1.2535452907542766E-3</c:v>
                </c:pt>
                <c:pt idx="5">
                  <c:v>-5.6553923236875026E-3</c:v>
                </c:pt>
                <c:pt idx="6">
                  <c:v>-2.1311148329372642E-4</c:v>
                </c:pt>
                <c:pt idx="7">
                  <c:v>3.2042748484661931E-3</c:v>
                </c:pt>
                <c:pt idx="8">
                  <c:v>1.5826896158754877E-5</c:v>
                </c:pt>
                <c:pt idx="9">
                  <c:v>-1.898825882045152E-4</c:v>
                </c:pt>
                <c:pt idx="10">
                  <c:v>1.4683031306459426E-3</c:v>
                </c:pt>
                <c:pt idx="11">
                  <c:v>2.8709383919125475E-3</c:v>
                </c:pt>
              </c:numCache>
            </c:numRef>
          </c:val>
          <c:smooth val="0"/>
          <c:extLst>
            <c:ext xmlns:c16="http://schemas.microsoft.com/office/drawing/2014/chart" uri="{C3380CC4-5D6E-409C-BE32-E72D297353CC}">
              <c16:uniqueId val="{00000012-3DCA-4048-9D93-E295FA42DBB7}"/>
            </c:ext>
          </c:extLst>
        </c:ser>
        <c:ser>
          <c:idx val="19"/>
          <c:order val="19"/>
          <c:spPr>
            <a:ln w="28575" cap="rnd">
              <a:noFill/>
              <a:round/>
            </a:ln>
            <a:effectLst/>
          </c:spPr>
          <c:marker>
            <c:symbol val="circle"/>
            <c:size val="5"/>
            <c:spPr>
              <a:solidFill>
                <a:schemeClr val="accent3">
                  <a:shade val="93000"/>
                </a:schemeClr>
              </a:solidFill>
              <a:ln w="9525">
                <a:solidFill>
                  <a:schemeClr val="accent3">
                    <a:shade val="9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data'!$C$76:$N$76</c:f>
              <c:numCache>
                <c:formatCode>#,##0.000%\ ;[Red]\-#,##0.000%\ ;\-\ </c:formatCode>
                <c:ptCount val="12"/>
                <c:pt idx="0">
                  <c:v>1.8683614747923016E-3</c:v>
                </c:pt>
                <c:pt idx="1">
                  <c:v>-2.9597990578977829E-4</c:v>
                </c:pt>
                <c:pt idx="2">
                  <c:v>-3.3943538308740084E-2</c:v>
                </c:pt>
                <c:pt idx="3">
                  <c:v>1.7434234730724363E-3</c:v>
                </c:pt>
                <c:pt idx="4">
                  <c:v>6.6829869458295832E-4</c:v>
                </c:pt>
                <c:pt idx="5">
                  <c:v>-5.1315107800922188E-3</c:v>
                </c:pt>
                <c:pt idx="6">
                  <c:v>-2.2586614813080441E-3</c:v>
                </c:pt>
                <c:pt idx="7">
                  <c:v>1.4600471610874965E-3</c:v>
                </c:pt>
                <c:pt idx="8">
                  <c:v>1.9025657267901508E-4</c:v>
                </c:pt>
                <c:pt idx="9">
                  <c:v>1.7696911212206068E-3</c:v>
                </c:pt>
                <c:pt idx="10">
                  <c:v>1.5892755098794176E-3</c:v>
                </c:pt>
                <c:pt idx="11">
                  <c:v>-3.2340336468615893E-2</c:v>
                </c:pt>
              </c:numCache>
            </c:numRef>
          </c:val>
          <c:smooth val="0"/>
          <c:extLst>
            <c:ext xmlns:c16="http://schemas.microsoft.com/office/drawing/2014/chart" uri="{C3380CC4-5D6E-409C-BE32-E72D297353CC}">
              <c16:uniqueId val="{00000013-3DCA-4048-9D93-E295FA42DBB7}"/>
            </c:ext>
          </c:extLst>
        </c:ser>
        <c:ser>
          <c:idx val="20"/>
          <c:order val="20"/>
          <c:spPr>
            <a:ln w="28575" cap="rnd">
              <a:noFill/>
              <a:round/>
            </a:ln>
            <a:effectLst/>
          </c:spPr>
          <c:marker>
            <c:symbol val="circle"/>
            <c:size val="5"/>
            <c:spPr>
              <a:solidFill>
                <a:schemeClr val="accent3">
                  <a:shade val="96000"/>
                </a:schemeClr>
              </a:solidFill>
              <a:ln w="9525">
                <a:solidFill>
                  <a:schemeClr val="accent3">
                    <a:shade val="9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data'!$C$77:$N$77</c:f>
              <c:numCache>
                <c:formatCode>#,##0.000%\ ;[Red]\-#,##0.000%\ ;\-\ </c:formatCode>
                <c:ptCount val="12"/>
                <c:pt idx="0">
                  <c:v>1.822737623046855E-3</c:v>
                </c:pt>
                <c:pt idx="1">
                  <c:v>-5.0297311947722356E-4</c:v>
                </c:pt>
                <c:pt idx="2">
                  <c:v>1.1061608448169613E-2</c:v>
                </c:pt>
                <c:pt idx="3">
                  <c:v>-2.8827366394419407E-3</c:v>
                </c:pt>
                <c:pt idx="4">
                  <c:v>3.4503009697632869E-3</c:v>
                </c:pt>
                <c:pt idx="5">
                  <c:v>2.3831252890484933E-3</c:v>
                </c:pt>
                <c:pt idx="6">
                  <c:v>-5.4469614741270433E-4</c:v>
                </c:pt>
                <c:pt idx="7">
                  <c:v>1.3232056557375138E-3</c:v>
                </c:pt>
                <c:pt idx="8">
                  <c:v>4.5566317559297964E-4</c:v>
                </c:pt>
                <c:pt idx="9">
                  <c:v>3.9762239675367184E-4</c:v>
                </c:pt>
                <c:pt idx="10">
                  <c:v>-3.030951230824197E-3</c:v>
                </c:pt>
                <c:pt idx="11">
                  <c:v>1.3932906420956348E-2</c:v>
                </c:pt>
              </c:numCache>
            </c:numRef>
          </c:val>
          <c:smooth val="0"/>
          <c:extLst>
            <c:ext xmlns:c16="http://schemas.microsoft.com/office/drawing/2014/chart" uri="{C3380CC4-5D6E-409C-BE32-E72D297353CC}">
              <c16:uniqueId val="{00000014-3DCA-4048-9D93-E295FA42DBB7}"/>
            </c:ext>
          </c:extLst>
        </c:ser>
        <c:ser>
          <c:idx val="21"/>
          <c:order val="21"/>
          <c:spPr>
            <a:ln w="28575" cap="rnd">
              <a:noFill/>
              <a:round/>
            </a:ln>
            <a:effectLst/>
          </c:spPr>
          <c:marker>
            <c:symbol val="circle"/>
            <c:size val="5"/>
            <c:spPr>
              <a:solidFill>
                <a:schemeClr val="accent3"/>
              </a:solidFill>
              <a:ln w="9525">
                <a:solidFill>
                  <a:schemeClr val="accent3"/>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data'!$C$78:$N$78</c:f>
              <c:numCache>
                <c:formatCode>#,##0.000%\ ;[Red]\-#,##0.000%\ ;\-\ </c:formatCode>
                <c:ptCount val="12"/>
                <c:pt idx="0">
                  <c:v>1.8242305934448311E-3</c:v>
                </c:pt>
                <c:pt idx="1">
                  <c:v>-4.2469273715117772E-4</c:v>
                </c:pt>
                <c:pt idx="2">
                  <c:v>4.7128131103222337E-3</c:v>
                </c:pt>
                <c:pt idx="3">
                  <c:v>-2.2095061338796018E-3</c:v>
                </c:pt>
                <c:pt idx="4">
                  <c:v>1.7098669372426212E-3</c:v>
                </c:pt>
                <c:pt idx="5">
                  <c:v>5.1920581491387008E-3</c:v>
                </c:pt>
                <c:pt idx="6">
                  <c:v>2.1209375836983568E-4</c:v>
                </c:pt>
                <c:pt idx="7">
                  <c:v>-2.8274194688837628E-3</c:v>
                </c:pt>
                <c:pt idx="8">
                  <c:v>3.6134609372195925E-4</c:v>
                </c:pt>
                <c:pt idx="9">
                  <c:v>-2.4370624347680447E-5</c:v>
                </c:pt>
                <c:pt idx="10">
                  <c:v>-2.6589879511134118E-3</c:v>
                </c:pt>
                <c:pt idx="11">
                  <c:v>5.8674317268645471E-3</c:v>
                </c:pt>
              </c:numCache>
            </c:numRef>
          </c:val>
          <c:smooth val="0"/>
          <c:extLst>
            <c:ext xmlns:c16="http://schemas.microsoft.com/office/drawing/2014/chart" uri="{C3380CC4-5D6E-409C-BE32-E72D297353CC}">
              <c16:uniqueId val="{00000015-3DCA-4048-9D93-E295FA42DBB7}"/>
            </c:ext>
          </c:extLst>
        </c:ser>
        <c:ser>
          <c:idx val="22"/>
          <c:order val="22"/>
          <c:spPr>
            <a:ln w="28575" cap="rnd">
              <a:noFill/>
              <a:round/>
            </a:ln>
            <a:effectLst/>
          </c:spPr>
          <c:marker>
            <c:symbol val="circle"/>
            <c:size val="5"/>
            <c:spPr>
              <a:solidFill>
                <a:schemeClr val="accent3">
                  <a:tint val="97000"/>
                </a:schemeClr>
              </a:solidFill>
              <a:ln w="9525">
                <a:solidFill>
                  <a:schemeClr val="accent3">
                    <a:tint val="9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data'!$C$79:$N$79</c:f>
              <c:numCache>
                <c:formatCode>#,##0.000%\ ;[Red]\-#,##0.000%\ ;\-\ </c:formatCode>
                <c:ptCount val="12"/>
                <c:pt idx="0">
                  <c:v>1.7749405974469834E-3</c:v>
                </c:pt>
                <c:pt idx="1">
                  <c:v>-3.8922425802989657E-4</c:v>
                </c:pt>
                <c:pt idx="2">
                  <c:v>-2.4450651596783501E-3</c:v>
                </c:pt>
                <c:pt idx="3">
                  <c:v>-1.5861949421054344E-3</c:v>
                </c:pt>
                <c:pt idx="4">
                  <c:v>1.7083900627496984E-3</c:v>
                </c:pt>
                <c:pt idx="5">
                  <c:v>6.1931483861881187E-3</c:v>
                </c:pt>
                <c:pt idx="6">
                  <c:v>-3.0919678069543099E-3</c:v>
                </c:pt>
                <c:pt idx="7">
                  <c:v>2.3161258745012514E-3</c:v>
                </c:pt>
                <c:pt idx="8">
                  <c:v>3.7785360367403875E-4</c:v>
                </c:pt>
                <c:pt idx="9">
                  <c:v>1.50853356246472E-3</c:v>
                </c:pt>
                <c:pt idx="10">
                  <c:v>2.2935550894054302E-4</c:v>
                </c:pt>
                <c:pt idx="11">
                  <c:v>6.5958954291973626E-3</c:v>
                </c:pt>
              </c:numCache>
            </c:numRef>
          </c:val>
          <c:smooth val="0"/>
          <c:extLst>
            <c:ext xmlns:c16="http://schemas.microsoft.com/office/drawing/2014/chart" uri="{C3380CC4-5D6E-409C-BE32-E72D297353CC}">
              <c16:uniqueId val="{00000016-3DCA-4048-9D93-E295FA42DBB7}"/>
            </c:ext>
          </c:extLst>
        </c:ser>
        <c:ser>
          <c:idx val="23"/>
          <c:order val="23"/>
          <c:spPr>
            <a:ln w="28575" cap="rnd">
              <a:noFill/>
              <a:round/>
            </a:ln>
            <a:effectLst/>
          </c:spPr>
          <c:marker>
            <c:symbol val="circle"/>
            <c:size val="5"/>
            <c:spPr>
              <a:solidFill>
                <a:schemeClr val="accent3">
                  <a:tint val="94000"/>
                </a:schemeClr>
              </a:solidFill>
              <a:ln w="9525">
                <a:solidFill>
                  <a:schemeClr val="accent3">
                    <a:tint val="9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data'!$C$80:$N$80</c:f>
              <c:numCache>
                <c:formatCode>#,##0.000%\ ;[Red]\-#,##0.000%\ ;\-\ </c:formatCode>
                <c:ptCount val="12"/>
                <c:pt idx="0">
                  <c:v>1.7667097963134371E-3</c:v>
                </c:pt>
                <c:pt idx="1">
                  <c:v>-5.0335144325752701E-4</c:v>
                </c:pt>
                <c:pt idx="2">
                  <c:v>-6.0774245020565054E-3</c:v>
                </c:pt>
                <c:pt idx="3">
                  <c:v>-6.4194094460989781E-4</c:v>
                </c:pt>
                <c:pt idx="4">
                  <c:v>3.983512940313183E-4</c:v>
                </c:pt>
                <c:pt idx="5">
                  <c:v>2.6886501106322402E-3</c:v>
                </c:pt>
                <c:pt idx="6">
                  <c:v>-1.9922910818870321E-3</c:v>
                </c:pt>
                <c:pt idx="7">
                  <c:v>-1.8226508691447929E-3</c:v>
                </c:pt>
                <c:pt idx="8">
                  <c:v>5.1452185022671237E-4</c:v>
                </c:pt>
                <c:pt idx="9">
                  <c:v>7.6292550270151693E-4</c:v>
                </c:pt>
                <c:pt idx="10">
                  <c:v>8.0756295837369763E-5</c:v>
                </c:pt>
                <c:pt idx="11">
                  <c:v>-4.8257439912131606E-3</c:v>
                </c:pt>
              </c:numCache>
            </c:numRef>
          </c:val>
          <c:smooth val="0"/>
          <c:extLst>
            <c:ext xmlns:c16="http://schemas.microsoft.com/office/drawing/2014/chart" uri="{C3380CC4-5D6E-409C-BE32-E72D297353CC}">
              <c16:uniqueId val="{00000017-3DCA-4048-9D93-E295FA42DBB7}"/>
            </c:ext>
          </c:extLst>
        </c:ser>
        <c:ser>
          <c:idx val="24"/>
          <c:order val="24"/>
          <c:spPr>
            <a:ln w="28575" cap="rnd">
              <a:noFill/>
              <a:round/>
            </a:ln>
            <a:effectLst/>
          </c:spPr>
          <c:marker>
            <c:symbol val="circle"/>
            <c:size val="5"/>
            <c:spPr>
              <a:solidFill>
                <a:schemeClr val="accent3">
                  <a:tint val="91000"/>
                </a:schemeClr>
              </a:solidFill>
              <a:ln w="9525">
                <a:solidFill>
                  <a:schemeClr val="accent3">
                    <a:tint val="9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data'!$C$81:$N$81</c:f>
              <c:numCache>
                <c:formatCode>#,##0.000%\ ;[Red]\-#,##0.000%\ ;\-\ </c:formatCode>
                <c:ptCount val="12"/>
                <c:pt idx="0">
                  <c:v>1.8457601386272504E-3</c:v>
                </c:pt>
                <c:pt idx="1">
                  <c:v>-5.4106654441077318E-4</c:v>
                </c:pt>
                <c:pt idx="2">
                  <c:v>-1.8794695917058846E-2</c:v>
                </c:pt>
                <c:pt idx="3">
                  <c:v>2.5492814409502351E-3</c:v>
                </c:pt>
                <c:pt idx="4">
                  <c:v>1.8954927944971889E-3</c:v>
                </c:pt>
                <c:pt idx="5">
                  <c:v>-6.4779644546402171E-3</c:v>
                </c:pt>
                <c:pt idx="6">
                  <c:v>2.7062388428906736E-3</c:v>
                </c:pt>
                <c:pt idx="7">
                  <c:v>-6.2395182408780947E-4</c:v>
                </c:pt>
                <c:pt idx="8">
                  <c:v>4.0019912159161564E-4</c:v>
                </c:pt>
                <c:pt idx="9">
                  <c:v>-6.9515335100556186E-4</c:v>
                </c:pt>
                <c:pt idx="10">
                  <c:v>3.1342609825415479E-3</c:v>
                </c:pt>
                <c:pt idx="11">
                  <c:v>-1.4601598770104696E-2</c:v>
                </c:pt>
              </c:numCache>
            </c:numRef>
          </c:val>
          <c:smooth val="0"/>
          <c:extLst>
            <c:ext xmlns:c16="http://schemas.microsoft.com/office/drawing/2014/chart" uri="{C3380CC4-5D6E-409C-BE32-E72D297353CC}">
              <c16:uniqueId val="{00000018-3DCA-4048-9D93-E295FA42DBB7}"/>
            </c:ext>
          </c:extLst>
        </c:ser>
        <c:ser>
          <c:idx val="25"/>
          <c:order val="25"/>
          <c:spPr>
            <a:ln w="28575" cap="rnd">
              <a:noFill/>
              <a:round/>
            </a:ln>
            <a:effectLst/>
          </c:spPr>
          <c:marker>
            <c:symbol val="circle"/>
            <c:size val="5"/>
            <c:spPr>
              <a:solidFill>
                <a:schemeClr val="accent3">
                  <a:tint val="88000"/>
                </a:schemeClr>
              </a:solidFill>
              <a:ln w="9525">
                <a:solidFill>
                  <a:schemeClr val="accent3">
                    <a:tint val="8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data'!$C$82:$N$82</c:f>
              <c:numCache>
                <c:formatCode>#,##0.000%\ ;[Red]\-#,##0.000%\ ;\-\ </c:formatCode>
                <c:ptCount val="12"/>
                <c:pt idx="0">
                  <c:v>1.7920615661979333E-3</c:v>
                </c:pt>
                <c:pt idx="1">
                  <c:v>-2.1826229031285393E-4</c:v>
                </c:pt>
                <c:pt idx="2">
                  <c:v>1.4409804222592637E-3</c:v>
                </c:pt>
                <c:pt idx="3">
                  <c:v>-9.142629986507167E-4</c:v>
                </c:pt>
                <c:pt idx="4">
                  <c:v>-3.1123816658438219E-3</c:v>
                </c:pt>
                <c:pt idx="5">
                  <c:v>-5.42349342199544E-3</c:v>
                </c:pt>
                <c:pt idx="6">
                  <c:v>2.4519281790362779E-3</c:v>
                </c:pt>
                <c:pt idx="7">
                  <c:v>-3.1271865249491437E-3</c:v>
                </c:pt>
                <c:pt idx="8">
                  <c:v>1.3286834104997425E-4</c:v>
                </c:pt>
                <c:pt idx="9">
                  <c:v>-1.8454432044461289E-3</c:v>
                </c:pt>
                <c:pt idx="10">
                  <c:v>1.1233268409474029E-3</c:v>
                </c:pt>
                <c:pt idx="11">
                  <c:v>-7.6998647567072531E-3</c:v>
                </c:pt>
              </c:numCache>
            </c:numRef>
          </c:val>
          <c:smooth val="0"/>
          <c:extLst>
            <c:ext xmlns:c16="http://schemas.microsoft.com/office/drawing/2014/chart" uri="{C3380CC4-5D6E-409C-BE32-E72D297353CC}">
              <c16:uniqueId val="{00000019-3DCA-4048-9D93-E295FA42DBB7}"/>
            </c:ext>
          </c:extLst>
        </c:ser>
        <c:ser>
          <c:idx val="26"/>
          <c:order val="26"/>
          <c:spPr>
            <a:ln w="28575" cap="rnd">
              <a:noFill/>
              <a:round/>
            </a:ln>
            <a:effectLst/>
          </c:spPr>
          <c:marker>
            <c:symbol val="circle"/>
            <c:size val="5"/>
            <c:spPr>
              <a:solidFill>
                <a:schemeClr val="accent3">
                  <a:tint val="85000"/>
                </a:schemeClr>
              </a:solidFill>
              <a:ln w="9525">
                <a:solidFill>
                  <a:schemeClr val="accent3">
                    <a:tint val="8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data'!$C$83:$N$83</c:f>
              <c:numCache>
                <c:formatCode>#,##0.000%\ ;[Red]\-#,##0.000%\ ;\-\ </c:formatCode>
                <c:ptCount val="12"/>
                <c:pt idx="0">
                  <c:v>1.7603205813003786E-3</c:v>
                </c:pt>
                <c:pt idx="1">
                  <c:v>-3.0037126513082768E-4</c:v>
                </c:pt>
                <c:pt idx="2">
                  <c:v>1.0405826321266964E-3</c:v>
                </c:pt>
                <c:pt idx="3">
                  <c:v>-1.7627278834075888E-4</c:v>
                </c:pt>
                <c:pt idx="4">
                  <c:v>-3.9018236933885397E-4</c:v>
                </c:pt>
                <c:pt idx="5">
                  <c:v>-1.5283346996655789E-2</c:v>
                </c:pt>
                <c:pt idx="6">
                  <c:v>2.4447044924662542E-3</c:v>
                </c:pt>
                <c:pt idx="7">
                  <c:v>1.5542339856177145E-3</c:v>
                </c:pt>
                <c:pt idx="8">
                  <c:v>2.2892074298330733E-4</c:v>
                </c:pt>
                <c:pt idx="9">
                  <c:v>-1.9635503530157639E-3</c:v>
                </c:pt>
                <c:pt idx="10">
                  <c:v>6.753351205398439E-3</c:v>
                </c:pt>
                <c:pt idx="11">
                  <c:v>-4.3316101325892031E-3</c:v>
                </c:pt>
              </c:numCache>
            </c:numRef>
          </c:val>
          <c:smooth val="0"/>
          <c:extLst>
            <c:ext xmlns:c16="http://schemas.microsoft.com/office/drawing/2014/chart" uri="{C3380CC4-5D6E-409C-BE32-E72D297353CC}">
              <c16:uniqueId val="{0000001A-3DCA-4048-9D93-E295FA42DBB7}"/>
            </c:ext>
          </c:extLst>
        </c:ser>
        <c:ser>
          <c:idx val="27"/>
          <c:order val="27"/>
          <c:spPr>
            <a:ln w="28575" cap="rnd">
              <a:noFill/>
              <a:round/>
            </a:ln>
            <a:effectLst/>
          </c:spPr>
          <c:marker>
            <c:symbol val="circle"/>
            <c:size val="5"/>
            <c:spPr>
              <a:solidFill>
                <a:schemeClr val="accent3">
                  <a:tint val="81000"/>
                </a:schemeClr>
              </a:solidFill>
              <a:ln w="9525">
                <a:solidFill>
                  <a:schemeClr val="accent3">
                    <a:tint val="8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data'!$C$84:$N$84</c:f>
              <c:numCache>
                <c:formatCode>#,##0.000%\ ;[Red]\-#,##0.000%\ ;\-\ </c:formatCode>
                <c:ptCount val="12"/>
                <c:pt idx="0">
                  <c:v>1.9187966342053553E-3</c:v>
                </c:pt>
                <c:pt idx="1">
                  <c:v>-4.4319977299989155E-4</c:v>
                </c:pt>
                <c:pt idx="2">
                  <c:v>-2.3654014573389004E-2</c:v>
                </c:pt>
                <c:pt idx="3">
                  <c:v>1.718576807783867E-3</c:v>
                </c:pt>
                <c:pt idx="4">
                  <c:v>-1.830346711107822E-3</c:v>
                </c:pt>
                <c:pt idx="5">
                  <c:v>2.0289698244062571E-3</c:v>
                </c:pt>
                <c:pt idx="6">
                  <c:v>2.3290651495233572E-3</c:v>
                </c:pt>
                <c:pt idx="7">
                  <c:v>1.7999703290221269E-3</c:v>
                </c:pt>
                <c:pt idx="8">
                  <c:v>2.2680453067058792E-4</c:v>
                </c:pt>
                <c:pt idx="9">
                  <c:v>1.6474004162336797E-4</c:v>
                </c:pt>
                <c:pt idx="10">
                  <c:v>-1.2107356511292799E-3</c:v>
                </c:pt>
                <c:pt idx="11">
                  <c:v>-1.6951373391391078E-2</c:v>
                </c:pt>
              </c:numCache>
            </c:numRef>
          </c:val>
          <c:smooth val="0"/>
          <c:extLst>
            <c:ext xmlns:c16="http://schemas.microsoft.com/office/drawing/2014/chart" uri="{C3380CC4-5D6E-409C-BE32-E72D297353CC}">
              <c16:uniqueId val="{0000001B-3DCA-4048-9D93-E295FA42DBB7}"/>
            </c:ext>
          </c:extLst>
        </c:ser>
        <c:ser>
          <c:idx val="28"/>
          <c:order val="28"/>
          <c:spPr>
            <a:ln w="28575" cap="rnd">
              <a:noFill/>
              <a:round/>
            </a:ln>
            <a:effectLst/>
          </c:spPr>
          <c:marker>
            <c:symbol val="circle"/>
            <c:size val="5"/>
            <c:spPr>
              <a:solidFill>
                <a:schemeClr val="accent3">
                  <a:tint val="78000"/>
                </a:schemeClr>
              </a:solidFill>
              <a:ln w="9525">
                <a:solidFill>
                  <a:schemeClr val="accent3">
                    <a:tint val="7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data'!$C$85:$N$85</c:f>
              <c:numCache>
                <c:formatCode>#,##0.000%\ ;[Red]\-#,##0.000%\ ;\-\ </c:formatCode>
                <c:ptCount val="12"/>
                <c:pt idx="0">
                  <c:v>1.8401063521167327E-3</c:v>
                </c:pt>
                <c:pt idx="1">
                  <c:v>-4.1731147955337278E-4</c:v>
                </c:pt>
                <c:pt idx="2">
                  <c:v>1.3622173130241055E-3</c:v>
                </c:pt>
                <c:pt idx="3">
                  <c:v>-6.1448814201625623E-4</c:v>
                </c:pt>
                <c:pt idx="4">
                  <c:v>-1.9488524467556889E-3</c:v>
                </c:pt>
                <c:pt idx="5">
                  <c:v>3.2138944830339966E-5</c:v>
                </c:pt>
                <c:pt idx="6">
                  <c:v>2.0541965681812879E-3</c:v>
                </c:pt>
                <c:pt idx="7">
                  <c:v>1.4012950996553641E-3</c:v>
                </c:pt>
                <c:pt idx="8">
                  <c:v>2.9384129614840049E-4</c:v>
                </c:pt>
                <c:pt idx="9">
                  <c:v>-1.2361721529443592E-3</c:v>
                </c:pt>
                <c:pt idx="10">
                  <c:v>-1.8733467465237297E-4</c:v>
                </c:pt>
                <c:pt idx="11">
                  <c:v>2.5796366780341806E-3</c:v>
                </c:pt>
              </c:numCache>
            </c:numRef>
          </c:val>
          <c:smooth val="0"/>
          <c:extLst>
            <c:ext xmlns:c16="http://schemas.microsoft.com/office/drawing/2014/chart" uri="{C3380CC4-5D6E-409C-BE32-E72D297353CC}">
              <c16:uniqueId val="{0000001C-3DCA-4048-9D93-E295FA42DBB7}"/>
            </c:ext>
          </c:extLst>
        </c:ser>
        <c:ser>
          <c:idx val="29"/>
          <c:order val="29"/>
          <c:spPr>
            <a:ln w="28575" cap="rnd">
              <a:noFill/>
              <a:round/>
            </a:ln>
            <a:effectLst/>
          </c:spPr>
          <c:marker>
            <c:symbol val="circle"/>
            <c:size val="5"/>
            <c:spPr>
              <a:solidFill>
                <a:schemeClr val="accent3">
                  <a:tint val="75000"/>
                </a:schemeClr>
              </a:solidFill>
              <a:ln w="9525">
                <a:solidFill>
                  <a:schemeClr val="accent3">
                    <a:tint val="7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data'!$C$86:$N$86</c:f>
              <c:numCache>
                <c:formatCode>#,##0.000%\ ;[Red]\-#,##0.000%\ ;\-\ </c:formatCode>
                <c:ptCount val="12"/>
                <c:pt idx="0">
                  <c:v>1.6970273112344447E-3</c:v>
                </c:pt>
                <c:pt idx="1">
                  <c:v>-3.4227686390375656E-4</c:v>
                </c:pt>
                <c:pt idx="2">
                  <c:v>-2.0771190267270256E-3</c:v>
                </c:pt>
                <c:pt idx="3">
                  <c:v>-1.1903067458264305E-3</c:v>
                </c:pt>
                <c:pt idx="4">
                  <c:v>8.3581172356450573E-4</c:v>
                </c:pt>
                <c:pt idx="5">
                  <c:v>-2.375149155031564E-3</c:v>
                </c:pt>
                <c:pt idx="6">
                  <c:v>-1.9773554341990796E-3</c:v>
                </c:pt>
                <c:pt idx="7">
                  <c:v>2.1624781019109474E-3</c:v>
                </c:pt>
                <c:pt idx="8">
                  <c:v>3.7115153465916428E-4</c:v>
                </c:pt>
                <c:pt idx="9">
                  <c:v>-8.2500812745289753E-4</c:v>
                </c:pt>
                <c:pt idx="10">
                  <c:v>1.0050323344831247E-3</c:v>
                </c:pt>
                <c:pt idx="11">
                  <c:v>-2.715714347288567E-3</c:v>
                </c:pt>
              </c:numCache>
            </c:numRef>
          </c:val>
          <c:smooth val="0"/>
          <c:extLst>
            <c:ext xmlns:c16="http://schemas.microsoft.com/office/drawing/2014/chart" uri="{C3380CC4-5D6E-409C-BE32-E72D297353CC}">
              <c16:uniqueId val="{0000001D-3DCA-4048-9D93-E295FA42DBB7}"/>
            </c:ext>
          </c:extLst>
        </c:ser>
        <c:ser>
          <c:idx val="30"/>
          <c:order val="30"/>
          <c:spPr>
            <a:ln w="28575" cap="rnd">
              <a:noFill/>
              <a:round/>
            </a:ln>
            <a:effectLst/>
          </c:spPr>
          <c:marker>
            <c:symbol val="circle"/>
            <c:size val="5"/>
            <c:spPr>
              <a:solidFill>
                <a:schemeClr val="accent3">
                  <a:tint val="72000"/>
                </a:schemeClr>
              </a:solidFill>
              <a:ln w="9525">
                <a:solidFill>
                  <a:schemeClr val="accent3">
                    <a:tint val="7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data'!$C$87:$N$87</c:f>
              <c:numCache>
                <c:formatCode>#,##0.000%\ ;[Red]\-#,##0.000%\ ;\-\ </c:formatCode>
                <c:ptCount val="12"/>
                <c:pt idx="0">
                  <c:v>1.7986651060029057E-3</c:v>
                </c:pt>
                <c:pt idx="1">
                  <c:v>-4.1041313332779161E-4</c:v>
                </c:pt>
                <c:pt idx="2">
                  <c:v>4.7411914563948443E-3</c:v>
                </c:pt>
                <c:pt idx="3">
                  <c:v>-1.6731913169680812E-3</c:v>
                </c:pt>
                <c:pt idx="4">
                  <c:v>-1.7429583628705281E-3</c:v>
                </c:pt>
                <c:pt idx="5">
                  <c:v>-3.5696533369149464E-3</c:v>
                </c:pt>
                <c:pt idx="6">
                  <c:v>1.5365304412795489E-4</c:v>
                </c:pt>
                <c:pt idx="7">
                  <c:v>4.8903864185045887E-3</c:v>
                </c:pt>
                <c:pt idx="8">
                  <c:v>3.4244621133683317E-4</c:v>
                </c:pt>
                <c:pt idx="9">
                  <c:v>-6.4736193810466247E-4</c:v>
                </c:pt>
                <c:pt idx="10">
                  <c:v>7.455087201921895E-4</c:v>
                </c:pt>
                <c:pt idx="11">
                  <c:v>4.6282728683733065E-3</c:v>
                </c:pt>
              </c:numCache>
            </c:numRef>
          </c:val>
          <c:smooth val="0"/>
          <c:extLst>
            <c:ext xmlns:c16="http://schemas.microsoft.com/office/drawing/2014/chart" uri="{C3380CC4-5D6E-409C-BE32-E72D297353CC}">
              <c16:uniqueId val="{0000001E-3DCA-4048-9D93-E295FA42DBB7}"/>
            </c:ext>
          </c:extLst>
        </c:ser>
        <c:ser>
          <c:idx val="31"/>
          <c:order val="31"/>
          <c:spPr>
            <a:ln w="28575" cap="rnd">
              <a:noFill/>
              <a:round/>
            </a:ln>
            <a:effectLst/>
          </c:spPr>
          <c:marker>
            <c:symbol val="circle"/>
            <c:size val="5"/>
            <c:spPr>
              <a:solidFill>
                <a:schemeClr val="accent3">
                  <a:tint val="69000"/>
                </a:schemeClr>
              </a:solidFill>
              <a:ln w="9525">
                <a:solidFill>
                  <a:schemeClr val="accent3">
                    <a:tint val="6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data'!$C$88:$N$88</c:f>
              <c:numCache>
                <c:formatCode>#,##0.000%\ ;[Red]\-#,##0.000%\ ;\-\ </c:formatCode>
                <c:ptCount val="12"/>
                <c:pt idx="0">
                  <c:v>1.7859848749255391E-3</c:v>
                </c:pt>
                <c:pt idx="1">
                  <c:v>-3.4201933742861179E-4</c:v>
                </c:pt>
                <c:pt idx="2">
                  <c:v>5.1031241864620824E-3</c:v>
                </c:pt>
                <c:pt idx="3">
                  <c:v>-1.5087449253787799E-3</c:v>
                </c:pt>
                <c:pt idx="4">
                  <c:v>-6.4055754943348475E-4</c:v>
                </c:pt>
                <c:pt idx="5">
                  <c:v>-1.8316641129301203E-4</c:v>
                </c:pt>
                <c:pt idx="6">
                  <c:v>-2.3351119488324024E-4</c:v>
                </c:pt>
                <c:pt idx="7">
                  <c:v>6.1023706999105976E-3</c:v>
                </c:pt>
                <c:pt idx="8">
                  <c:v>3.2414177773021358E-4</c:v>
                </c:pt>
                <c:pt idx="9">
                  <c:v>1.8906677245273951E-3</c:v>
                </c:pt>
                <c:pt idx="10">
                  <c:v>1.4064371946087562E-4</c:v>
                </c:pt>
                <c:pt idx="11">
                  <c:v>1.2438933564599575E-2</c:v>
                </c:pt>
              </c:numCache>
            </c:numRef>
          </c:val>
          <c:smooth val="0"/>
          <c:extLst>
            <c:ext xmlns:c16="http://schemas.microsoft.com/office/drawing/2014/chart" uri="{C3380CC4-5D6E-409C-BE32-E72D297353CC}">
              <c16:uniqueId val="{0000001F-3DCA-4048-9D93-E295FA42DBB7}"/>
            </c:ext>
          </c:extLst>
        </c:ser>
        <c:ser>
          <c:idx val="32"/>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data'!$C$89:$N$89</c:f>
              <c:numCache>
                <c:formatCode>#,##0.000%\ ;[Red]\-#,##0.000%\ ;\-\ </c:formatCode>
                <c:ptCount val="12"/>
                <c:pt idx="0">
                  <c:v>1.8049304700231694E-3</c:v>
                </c:pt>
                <c:pt idx="1">
                  <c:v>-2.1491791723082798E-4</c:v>
                </c:pt>
                <c:pt idx="2">
                  <c:v>4.2558894579116657E-3</c:v>
                </c:pt>
                <c:pt idx="3">
                  <c:v>-1.6188997103163683E-3</c:v>
                </c:pt>
                <c:pt idx="4">
                  <c:v>1.1823587560231275E-3</c:v>
                </c:pt>
                <c:pt idx="5">
                  <c:v>2.7146215483904168E-3</c:v>
                </c:pt>
                <c:pt idx="6">
                  <c:v>-3.0035047521792535E-4</c:v>
                </c:pt>
                <c:pt idx="7">
                  <c:v>-1.7188565491754737E-4</c:v>
                </c:pt>
                <c:pt idx="8">
                  <c:v>1.4710929838734899E-4</c:v>
                </c:pt>
                <c:pt idx="9">
                  <c:v>-8.8487579627427593E-5</c:v>
                </c:pt>
                <c:pt idx="10">
                  <c:v>-1.2419272790074043E-3</c:v>
                </c:pt>
                <c:pt idx="11">
                  <c:v>6.4684409144182275E-3</c:v>
                </c:pt>
              </c:numCache>
            </c:numRef>
          </c:val>
          <c:smooth val="0"/>
          <c:extLst>
            <c:ext xmlns:c16="http://schemas.microsoft.com/office/drawing/2014/chart" uri="{C3380CC4-5D6E-409C-BE32-E72D297353CC}">
              <c16:uniqueId val="{00000020-3DCA-4048-9D93-E295FA42DBB7}"/>
            </c:ext>
          </c:extLst>
        </c:ser>
        <c:ser>
          <c:idx val="33"/>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data'!$C$90:$N$90</c:f>
              <c:numCache>
                <c:formatCode>#,##0.000%\ ;[Red]\-#,##0.000%\ ;\-\ </c:formatCode>
                <c:ptCount val="12"/>
                <c:pt idx="0">
                  <c:v>1.8757801460365098E-3</c:v>
                </c:pt>
                <c:pt idx="1">
                  <c:v>-7.490624443655669E-4</c:v>
                </c:pt>
                <c:pt idx="2">
                  <c:v>9.7703081774462852E-3</c:v>
                </c:pt>
                <c:pt idx="3">
                  <c:v>-1.6990307602973154E-3</c:v>
                </c:pt>
                <c:pt idx="4">
                  <c:v>1.5625483511869653E-3</c:v>
                </c:pt>
                <c:pt idx="5">
                  <c:v>-3.0266408581147708E-4</c:v>
                </c:pt>
                <c:pt idx="6">
                  <c:v>-1.1061049288856317E-3</c:v>
                </c:pt>
                <c:pt idx="7">
                  <c:v>5.0741379780736562E-3</c:v>
                </c:pt>
                <c:pt idx="8">
                  <c:v>6.5114246229125428E-4</c:v>
                </c:pt>
                <c:pt idx="9">
                  <c:v>1.5210742230564733E-4</c:v>
                </c:pt>
                <c:pt idx="10">
                  <c:v>-7.1121160993437016E-4</c:v>
                </c:pt>
                <c:pt idx="11">
                  <c:v>1.4517950708045957E-2</c:v>
                </c:pt>
              </c:numCache>
            </c:numRef>
          </c:val>
          <c:smooth val="0"/>
          <c:extLst>
            <c:ext xmlns:c16="http://schemas.microsoft.com/office/drawing/2014/chart" uri="{C3380CC4-5D6E-409C-BE32-E72D297353CC}">
              <c16:uniqueId val="{00000021-3DCA-4048-9D93-E295FA42DBB7}"/>
            </c:ext>
          </c:extLst>
        </c:ser>
        <c:ser>
          <c:idx val="34"/>
          <c:order val="34"/>
          <c:spPr>
            <a:ln w="28575" cap="rnd">
              <a:noFill/>
              <a:round/>
            </a:ln>
            <a:effectLst/>
          </c:spPr>
          <c:marker>
            <c:symbol val="circle"/>
            <c:size val="5"/>
            <c:spPr>
              <a:solidFill>
                <a:schemeClr val="accent3">
                  <a:tint val="59000"/>
                </a:schemeClr>
              </a:solidFill>
              <a:ln w="9525">
                <a:solidFill>
                  <a:schemeClr val="accent3">
                    <a:tint val="5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data'!$C$91:$N$91</c:f>
              <c:numCache>
                <c:formatCode>#,##0.000%\ ;[Red]\-#,##0.000%\ ;\-\ </c:formatCode>
                <c:ptCount val="12"/>
                <c:pt idx="0">
                  <c:v>1.8626472043017372E-3</c:v>
                </c:pt>
                <c:pt idx="1">
                  <c:v>-4.6374956459560579E-4</c:v>
                </c:pt>
                <c:pt idx="2">
                  <c:v>3.5659047379583697E-3</c:v>
                </c:pt>
                <c:pt idx="3">
                  <c:v>-1.6452143518266293E-3</c:v>
                </c:pt>
                <c:pt idx="4">
                  <c:v>1.1017235747514675E-3</c:v>
                </c:pt>
                <c:pt idx="5">
                  <c:v>2.4944507804789406E-3</c:v>
                </c:pt>
                <c:pt idx="6">
                  <c:v>3.743312774906471E-5</c:v>
                </c:pt>
                <c:pt idx="7">
                  <c:v>-6.5066795688495382E-4</c:v>
                </c:pt>
                <c:pt idx="8">
                  <c:v>3.8881382202937687E-4</c:v>
                </c:pt>
                <c:pt idx="9">
                  <c:v>1.9397305642074869E-3</c:v>
                </c:pt>
                <c:pt idx="10">
                  <c:v>3.7166820115075438E-4</c:v>
                </c:pt>
                <c:pt idx="11">
                  <c:v>9.002740139320009E-3</c:v>
                </c:pt>
              </c:numCache>
            </c:numRef>
          </c:val>
          <c:smooth val="0"/>
          <c:extLst>
            <c:ext xmlns:c16="http://schemas.microsoft.com/office/drawing/2014/chart" uri="{C3380CC4-5D6E-409C-BE32-E72D297353CC}">
              <c16:uniqueId val="{00000022-3DCA-4048-9D93-E295FA42DBB7}"/>
            </c:ext>
          </c:extLst>
        </c:ser>
        <c:ser>
          <c:idx val="35"/>
          <c:order val="35"/>
          <c:spPr>
            <a:ln w="28575" cap="rnd">
              <a:noFill/>
              <a:round/>
            </a:ln>
            <a:effectLst/>
          </c:spPr>
          <c:marker>
            <c:symbol val="circle"/>
            <c:size val="5"/>
            <c:spPr>
              <a:solidFill>
                <a:schemeClr val="accent3">
                  <a:tint val="56000"/>
                </a:schemeClr>
              </a:solidFill>
              <a:ln w="9525">
                <a:solidFill>
                  <a:schemeClr val="accent3">
                    <a:tint val="5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data'!$C$92:$N$92</c:f>
              <c:numCache>
                <c:formatCode>#,##0.000%\ ;[Red]\-#,##0.000%\ ;\-\ </c:formatCode>
                <c:ptCount val="12"/>
                <c:pt idx="0">
                  <c:v>1.7271363192555844E-3</c:v>
                </c:pt>
                <c:pt idx="1">
                  <c:v>-4.6953253702763931E-4</c:v>
                </c:pt>
                <c:pt idx="2">
                  <c:v>3.7460598831624559E-3</c:v>
                </c:pt>
                <c:pt idx="3">
                  <c:v>-2.1309338707103942E-3</c:v>
                </c:pt>
                <c:pt idx="4">
                  <c:v>6.3701018903128404E-4</c:v>
                </c:pt>
                <c:pt idx="5">
                  <c:v>1.6662893871821627E-3</c:v>
                </c:pt>
                <c:pt idx="6">
                  <c:v>-2.2858277771031776E-3</c:v>
                </c:pt>
                <c:pt idx="7">
                  <c:v>2.3802208658180168E-3</c:v>
                </c:pt>
                <c:pt idx="8">
                  <c:v>5.0831630703596087E-4</c:v>
                </c:pt>
                <c:pt idx="9">
                  <c:v>9.7911831928321202E-4</c:v>
                </c:pt>
                <c:pt idx="10">
                  <c:v>-5.0895454041766097E-4</c:v>
                </c:pt>
                <c:pt idx="11">
                  <c:v>6.2489025455098046E-3</c:v>
                </c:pt>
              </c:numCache>
            </c:numRef>
          </c:val>
          <c:smooth val="0"/>
          <c:extLst>
            <c:ext xmlns:c16="http://schemas.microsoft.com/office/drawing/2014/chart" uri="{C3380CC4-5D6E-409C-BE32-E72D297353CC}">
              <c16:uniqueId val="{00000023-3DCA-4048-9D93-E295FA42DBB7}"/>
            </c:ext>
          </c:extLst>
        </c:ser>
        <c:ser>
          <c:idx val="36"/>
          <c:order val="36"/>
          <c:spPr>
            <a:ln w="28575" cap="rnd">
              <a:noFill/>
              <a:round/>
            </a:ln>
            <a:effectLst/>
          </c:spPr>
          <c:marker>
            <c:symbol val="circle"/>
            <c:size val="5"/>
            <c:spPr>
              <a:solidFill>
                <a:schemeClr val="accent3">
                  <a:tint val="53000"/>
                </a:schemeClr>
              </a:solidFill>
              <a:ln w="9525">
                <a:solidFill>
                  <a:schemeClr val="accent3">
                    <a:tint val="5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data'!$C$93:$N$93</c:f>
              <c:numCache>
                <c:formatCode>#,##0.000%\ ;[Red]\-#,##0.000%\ ;\-\ </c:formatCode>
                <c:ptCount val="12"/>
                <c:pt idx="0">
                  <c:v>1.729849199872957E-3</c:v>
                </c:pt>
                <c:pt idx="1">
                  <c:v>-1.1473297594755127E-4</c:v>
                </c:pt>
                <c:pt idx="2">
                  <c:v>-9.642781069350792E-3</c:v>
                </c:pt>
                <c:pt idx="3">
                  <c:v>1.0327086658590279E-3</c:v>
                </c:pt>
                <c:pt idx="4">
                  <c:v>-3.5724516557154029E-3</c:v>
                </c:pt>
                <c:pt idx="5">
                  <c:v>4.4848838068634045E-4</c:v>
                </c:pt>
                <c:pt idx="6">
                  <c:v>8.2437764314091666E-4</c:v>
                </c:pt>
                <c:pt idx="7">
                  <c:v>2.1474648484871572E-3</c:v>
                </c:pt>
                <c:pt idx="8">
                  <c:v>1.4272843153440018E-4</c:v>
                </c:pt>
                <c:pt idx="9">
                  <c:v>1.4371776549740867E-3</c:v>
                </c:pt>
                <c:pt idx="10">
                  <c:v>-1.4172008741215603E-3</c:v>
                </c:pt>
                <c:pt idx="11">
                  <c:v>-6.9843717505804204E-3</c:v>
                </c:pt>
              </c:numCache>
            </c:numRef>
          </c:val>
          <c:smooth val="0"/>
          <c:extLst>
            <c:ext xmlns:c16="http://schemas.microsoft.com/office/drawing/2014/chart" uri="{C3380CC4-5D6E-409C-BE32-E72D297353CC}">
              <c16:uniqueId val="{00000024-3DCA-4048-9D93-E295FA42DBB7}"/>
            </c:ext>
          </c:extLst>
        </c:ser>
        <c:ser>
          <c:idx val="37"/>
          <c:order val="37"/>
          <c:spPr>
            <a:ln w="28575" cap="rnd">
              <a:noFill/>
              <a:round/>
            </a:ln>
            <a:effectLst/>
          </c:spPr>
          <c:marker>
            <c:symbol val="circle"/>
            <c:size val="5"/>
            <c:spPr>
              <a:solidFill>
                <a:schemeClr val="accent3">
                  <a:shade val="91000"/>
                </a:schemeClr>
              </a:solidFill>
              <a:ln w="9525">
                <a:solidFill>
                  <a:schemeClr val="accent3">
                    <a:shade val="9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data'!$C$94:$N$94</c:f>
              <c:numCache>
                <c:formatCode>#,##0.000%\ ;[Red]\-#,##0.000%\ ;\-\ </c:formatCode>
                <c:ptCount val="12"/>
                <c:pt idx="0">
                  <c:v>1.7523234501277685E-3</c:v>
                </c:pt>
                <c:pt idx="1">
                  <c:v>-4.830895627168097E-4</c:v>
                </c:pt>
                <c:pt idx="2">
                  <c:v>1.2105790612437328E-2</c:v>
                </c:pt>
                <c:pt idx="3">
                  <c:v>-2.9085192646511882E-3</c:v>
                </c:pt>
                <c:pt idx="4">
                  <c:v>1.4412524387912296E-3</c:v>
                </c:pt>
                <c:pt idx="5">
                  <c:v>8.0002303102846284E-3</c:v>
                </c:pt>
                <c:pt idx="6">
                  <c:v>-4.0110963669870436E-3</c:v>
                </c:pt>
                <c:pt idx="7">
                  <c:v>2.0476220199230344E-3</c:v>
                </c:pt>
                <c:pt idx="8">
                  <c:v>5.2690387611686873E-4</c:v>
                </c:pt>
                <c:pt idx="9">
                  <c:v>1.3684062269891939E-3</c:v>
                </c:pt>
                <c:pt idx="10">
                  <c:v>4.2333584498321919E-4</c:v>
                </c:pt>
                <c:pt idx="11">
                  <c:v>2.0263159585298229E-2</c:v>
                </c:pt>
              </c:numCache>
            </c:numRef>
          </c:val>
          <c:smooth val="0"/>
          <c:extLst>
            <c:ext xmlns:c16="http://schemas.microsoft.com/office/drawing/2014/chart" uri="{C3380CC4-5D6E-409C-BE32-E72D297353CC}">
              <c16:uniqueId val="{00000025-3DCA-4048-9D93-E295FA42DBB7}"/>
            </c:ext>
          </c:extLst>
        </c:ser>
        <c:ser>
          <c:idx val="38"/>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data'!$C$95:$N$95</c:f>
              <c:numCache>
                <c:formatCode>#,##0.000%\ ;[Red]\-#,##0.000%\ ;\-\ </c:formatCode>
                <c:ptCount val="12"/>
                <c:pt idx="0">
                  <c:v>1.8506778325626527E-3</c:v>
                </c:pt>
                <c:pt idx="1">
                  <c:v>-4.079141315169732E-4</c:v>
                </c:pt>
                <c:pt idx="2">
                  <c:v>-4.5212694960872213E-3</c:v>
                </c:pt>
                <c:pt idx="3">
                  <c:v>-1.7951646112568387E-3</c:v>
                </c:pt>
                <c:pt idx="4">
                  <c:v>-1.6854631065954528E-3</c:v>
                </c:pt>
                <c:pt idx="5">
                  <c:v>3.8043066223887312E-3</c:v>
                </c:pt>
                <c:pt idx="6">
                  <c:v>-2.546498996946589E-3</c:v>
                </c:pt>
                <c:pt idx="7">
                  <c:v>5.7336175547773038E-4</c:v>
                </c:pt>
                <c:pt idx="8">
                  <c:v>3.4236352744976273E-4</c:v>
                </c:pt>
                <c:pt idx="9">
                  <c:v>2.2789150170547945E-3</c:v>
                </c:pt>
                <c:pt idx="10">
                  <c:v>8.8635134284720252E-4</c:v>
                </c:pt>
                <c:pt idx="11">
                  <c:v>-1.220334244622201E-3</c:v>
                </c:pt>
              </c:numCache>
            </c:numRef>
          </c:val>
          <c:smooth val="0"/>
          <c:extLst>
            <c:ext xmlns:c16="http://schemas.microsoft.com/office/drawing/2014/chart" uri="{C3380CC4-5D6E-409C-BE32-E72D297353CC}">
              <c16:uniqueId val="{00000026-3DCA-4048-9D93-E295FA42DBB7}"/>
            </c:ext>
          </c:extLst>
        </c:ser>
        <c:ser>
          <c:idx val="39"/>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data'!$C$96:$N$96</c:f>
              <c:numCache>
                <c:formatCode>#,##0.000%\ ;[Red]\-#,##0.000%\ ;\-\ </c:formatCode>
                <c:ptCount val="12"/>
                <c:pt idx="0">
                  <c:v>1.8049739238503726E-3</c:v>
                </c:pt>
                <c:pt idx="1">
                  <c:v>-6.1130373257900494E-4</c:v>
                </c:pt>
                <c:pt idx="2">
                  <c:v>-9.200920829196102E-3</c:v>
                </c:pt>
                <c:pt idx="3">
                  <c:v>-7.4333501338519348E-4</c:v>
                </c:pt>
                <c:pt idx="4">
                  <c:v>1.6234222931565956E-3</c:v>
                </c:pt>
                <c:pt idx="5">
                  <c:v>9.8133485368734341E-4</c:v>
                </c:pt>
                <c:pt idx="6">
                  <c:v>-8.7365926210436484E-4</c:v>
                </c:pt>
                <c:pt idx="7">
                  <c:v>6.3013094905617351E-4</c:v>
                </c:pt>
                <c:pt idx="8">
                  <c:v>6.0762613843046154E-4</c:v>
                </c:pt>
                <c:pt idx="9">
                  <c:v>2.3722611216583367E-3</c:v>
                </c:pt>
                <c:pt idx="10">
                  <c:v>1.423533982270353E-3</c:v>
                </c:pt>
                <c:pt idx="11">
                  <c:v>-1.9859355751550289E-3</c:v>
                </c:pt>
              </c:numCache>
            </c:numRef>
          </c:val>
          <c:smooth val="0"/>
          <c:extLst>
            <c:ext xmlns:c16="http://schemas.microsoft.com/office/drawing/2014/chart" uri="{C3380CC4-5D6E-409C-BE32-E72D297353CC}">
              <c16:uniqueId val="{00000027-3DCA-4048-9D93-E295FA42DBB7}"/>
            </c:ext>
          </c:extLst>
        </c:ser>
        <c:ser>
          <c:idx val="40"/>
          <c:order val="40"/>
          <c:spPr>
            <a:ln w="25400" cap="rnd">
              <a:noFill/>
              <a:round/>
            </a:ln>
            <a:effectLst/>
          </c:spPr>
          <c:marker>
            <c:symbol val="circle"/>
            <c:size val="5"/>
            <c:spPr>
              <a:solidFill>
                <a:schemeClr val="accent3">
                  <a:tint val="40000"/>
                </a:schemeClr>
              </a:solidFill>
              <a:ln w="9525">
                <a:solidFill>
                  <a:schemeClr val="accent3">
                    <a:tint val="4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data'!$C$97:$N$97</c:f>
              <c:numCache>
                <c:formatCode>#,##0.000%\ ;[Red]\-#,##0.000%\ ;\-\ </c:formatCode>
                <c:ptCount val="12"/>
                <c:pt idx="0">
                  <c:v>1.7696408529497276E-3</c:v>
                </c:pt>
                <c:pt idx="1">
                  <c:v>-2.2242541187145193E-4</c:v>
                </c:pt>
                <c:pt idx="2">
                  <c:v>3.7857844255158035E-3</c:v>
                </c:pt>
                <c:pt idx="3">
                  <c:v>-1.6808250620394816E-3</c:v>
                </c:pt>
                <c:pt idx="4">
                  <c:v>-2.0954045396786025E-3</c:v>
                </c:pt>
                <c:pt idx="5">
                  <c:v>4.7180651327545231E-3</c:v>
                </c:pt>
                <c:pt idx="6">
                  <c:v>-2.4273379399417649E-3</c:v>
                </c:pt>
                <c:pt idx="7">
                  <c:v>-1.774334650533449E-3</c:v>
                </c:pt>
                <c:pt idx="8">
                  <c:v>2.0582693506510097E-4</c:v>
                </c:pt>
                <c:pt idx="9">
                  <c:v>-1.6614619868127178E-4</c:v>
                </c:pt>
                <c:pt idx="10">
                  <c:v>3.0335925251812057E-6</c:v>
                </c:pt>
                <c:pt idx="11">
                  <c:v>2.1158771360643147E-3</c:v>
                </c:pt>
              </c:numCache>
            </c:numRef>
          </c:val>
          <c:smooth val="0"/>
          <c:extLst>
            <c:ext xmlns:c16="http://schemas.microsoft.com/office/drawing/2014/chart" uri="{C3380CC4-5D6E-409C-BE32-E72D297353CC}">
              <c16:uniqueId val="{00000028-3DCA-4048-9D93-E295FA42DBB7}"/>
            </c:ext>
          </c:extLst>
        </c:ser>
        <c:ser>
          <c:idx val="41"/>
          <c:order val="41"/>
          <c:spPr>
            <a:ln w="25400" cap="rnd">
              <a:noFill/>
              <a:round/>
            </a:ln>
            <a:effectLst/>
          </c:spPr>
          <c:marker>
            <c:symbol val="circle"/>
            <c:size val="5"/>
            <c:spPr>
              <a:solidFill>
                <a:schemeClr val="accent3">
                  <a:tint val="37000"/>
                </a:schemeClr>
              </a:solidFill>
              <a:ln w="9525">
                <a:solidFill>
                  <a:schemeClr val="accent3">
                    <a:tint val="3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data'!$C$98:$N$98</c:f>
              <c:numCache>
                <c:formatCode>#,##0.000%\ ;[Red]\-#,##0.000%\ ;\-\ </c:formatCode>
                <c:ptCount val="12"/>
                <c:pt idx="0">
                  <c:v>1.7814069495762919E-3</c:v>
                </c:pt>
                <c:pt idx="1">
                  <c:v>-6.5956457824034587E-4</c:v>
                </c:pt>
                <c:pt idx="2">
                  <c:v>4.0041714664671435E-3</c:v>
                </c:pt>
                <c:pt idx="3">
                  <c:v>-1.644521704416313E-3</c:v>
                </c:pt>
                <c:pt idx="4">
                  <c:v>-1.5851009526313131E-3</c:v>
                </c:pt>
                <c:pt idx="5">
                  <c:v>4.8694698673132919E-3</c:v>
                </c:pt>
                <c:pt idx="6">
                  <c:v>-3.6037493790863628E-3</c:v>
                </c:pt>
                <c:pt idx="7">
                  <c:v>3.003642211105273E-3</c:v>
                </c:pt>
                <c:pt idx="8">
                  <c:v>6.7353217713272961E-4</c:v>
                </c:pt>
                <c:pt idx="9">
                  <c:v>1.4854322127182407E-3</c:v>
                </c:pt>
                <c:pt idx="10">
                  <c:v>1.5490979299290775E-3</c:v>
                </c:pt>
                <c:pt idx="11">
                  <c:v>9.8738161998677132E-3</c:v>
                </c:pt>
              </c:numCache>
            </c:numRef>
          </c:val>
          <c:smooth val="0"/>
          <c:extLst>
            <c:ext xmlns:c16="http://schemas.microsoft.com/office/drawing/2014/chart" uri="{C3380CC4-5D6E-409C-BE32-E72D297353CC}">
              <c16:uniqueId val="{00000029-3DCA-4048-9D93-E295FA42DBB7}"/>
            </c:ext>
          </c:extLst>
        </c:ser>
        <c:ser>
          <c:idx val="42"/>
          <c:order val="42"/>
          <c:spPr>
            <a:ln w="25400" cap="rnd">
              <a:noFill/>
              <a:round/>
            </a:ln>
            <a:effectLst/>
          </c:spPr>
          <c:marker>
            <c:symbol val="circle"/>
            <c:size val="5"/>
            <c:spPr>
              <a:solidFill>
                <a:schemeClr val="bg1">
                  <a:lumMod val="85000"/>
                </a:schemeClr>
              </a:solidFill>
              <a:ln w="9525">
                <a:solidFill>
                  <a:schemeClr val="accent3">
                    <a:tint val="3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data'!$C$57:$N$57</c:f>
              <c:numCache>
                <c:formatCode>#,##0.000%\ ;[Red]\-#,##0.000%\ ;\-\ </c:formatCode>
                <c:ptCount val="12"/>
                <c:pt idx="0">
                  <c:v>1.7798862915805458E-3</c:v>
                </c:pt>
                <c:pt idx="1">
                  <c:v>7.4944529069087551E-5</c:v>
                </c:pt>
                <c:pt idx="2">
                  <c:v>1.985647948594238E-3</c:v>
                </c:pt>
                <c:pt idx="3">
                  <c:v>-2.2515245547229945E-3</c:v>
                </c:pt>
                <c:pt idx="4">
                  <c:v>1.5360458649928965E-3</c:v>
                </c:pt>
                <c:pt idx="5">
                  <c:v>-2.6496855868440861E-4</c:v>
                </c:pt>
                <c:pt idx="6">
                  <c:v>-2.5128886489245161E-3</c:v>
                </c:pt>
                <c:pt idx="7">
                  <c:v>-4.4913951359448756E-3</c:v>
                </c:pt>
                <c:pt idx="8">
                  <c:v>-6.2026641231005541E-5</c:v>
                </c:pt>
                <c:pt idx="9">
                  <c:v>2.5131260460120597E-3</c:v>
                </c:pt>
                <c:pt idx="10">
                  <c:v>1.9056553629217543E-3</c:v>
                </c:pt>
                <c:pt idx="11">
                  <c:v>2.1250250366278145E-4</c:v>
                </c:pt>
              </c:numCache>
            </c:numRef>
          </c:val>
          <c:smooth val="0"/>
          <c:extLst>
            <c:ext xmlns:c16="http://schemas.microsoft.com/office/drawing/2014/chart" uri="{C3380CC4-5D6E-409C-BE32-E72D297353CC}">
              <c16:uniqueId val="{0000002A-3DCA-4048-9D93-E295FA42DBB7}"/>
            </c:ext>
          </c:extLst>
        </c:ser>
        <c:ser>
          <c:idx val="43"/>
          <c:order val="43"/>
          <c:spPr>
            <a:ln w="25400" cap="rnd">
              <a:noFill/>
              <a:round/>
            </a:ln>
            <a:effectLst/>
          </c:spPr>
          <c:marker>
            <c:symbol val="circle"/>
            <c:size val="5"/>
            <c:spPr>
              <a:solidFill>
                <a:schemeClr val="accent3">
                  <a:tint val="99000"/>
                </a:schemeClr>
              </a:solidFill>
              <a:ln w="9525">
                <a:solidFill>
                  <a:schemeClr val="accent3">
                    <a:tint val="9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data'!$C$58:$N$58</c:f>
              <c:numCache>
                <c:formatCode>#,##0.000%\ ;[Red]\-#,##0.000%\ ;\-\ </c:formatCode>
                <c:ptCount val="12"/>
                <c:pt idx="0">
                  <c:v>1.828039682761462E-3</c:v>
                </c:pt>
                <c:pt idx="1">
                  <c:v>3.1189630056749351E-4</c:v>
                </c:pt>
                <c:pt idx="2">
                  <c:v>3.2533555113916091E-3</c:v>
                </c:pt>
                <c:pt idx="3">
                  <c:v>-1.1791949355426379E-3</c:v>
                </c:pt>
                <c:pt idx="4">
                  <c:v>-1.4185342362074138E-3</c:v>
                </c:pt>
                <c:pt idx="5">
                  <c:v>-1.0920909261340483E-3</c:v>
                </c:pt>
                <c:pt idx="6">
                  <c:v>-4.4749322400949865E-4</c:v>
                </c:pt>
                <c:pt idx="7">
                  <c:v>4.7808966946827347E-4</c:v>
                </c:pt>
                <c:pt idx="8">
                  <c:v>-4.4164131933932538E-4</c:v>
                </c:pt>
                <c:pt idx="9">
                  <c:v>1.1327068283013553E-3</c:v>
                </c:pt>
                <c:pt idx="10">
                  <c:v>5.8629942431820403E-4</c:v>
                </c:pt>
                <c:pt idx="11">
                  <c:v>3.0114327755754733E-3</c:v>
                </c:pt>
              </c:numCache>
            </c:numRef>
          </c:val>
          <c:smooth val="0"/>
          <c:extLst>
            <c:ext xmlns:c16="http://schemas.microsoft.com/office/drawing/2014/chart" uri="{C3380CC4-5D6E-409C-BE32-E72D297353CC}">
              <c16:uniqueId val="{0000002B-3DCA-4048-9D93-E295FA42DBB7}"/>
            </c:ext>
          </c:extLst>
        </c:ser>
        <c:ser>
          <c:idx val="44"/>
          <c:order val="44"/>
          <c:spPr>
            <a:ln w="25400" cap="rnd">
              <a:noFill/>
              <a:round/>
            </a:ln>
            <a:effectLst/>
          </c:spPr>
          <c:marker>
            <c:symbol val="circle"/>
            <c:size val="5"/>
            <c:spPr>
              <a:solidFill>
                <a:schemeClr val="accent3">
                  <a:tint val="97000"/>
                </a:schemeClr>
              </a:solidFill>
              <a:ln w="9525">
                <a:solidFill>
                  <a:schemeClr val="accent3">
                    <a:tint val="9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data'!$C$59:$N$59</c:f>
              <c:numCache>
                <c:formatCode>#,##0.000%\ ;[Red]\-#,##0.000%\ ;\-\ </c:formatCode>
                <c:ptCount val="12"/>
                <c:pt idx="0">
                  <c:v>1.819023233749606E-3</c:v>
                </c:pt>
                <c:pt idx="1">
                  <c:v>7.1066673879682796E-5</c:v>
                </c:pt>
                <c:pt idx="2">
                  <c:v>1.0102228649042644E-3</c:v>
                </c:pt>
                <c:pt idx="3">
                  <c:v>-8.3411500032593011E-4</c:v>
                </c:pt>
                <c:pt idx="4">
                  <c:v>-1.3080640805744892E-3</c:v>
                </c:pt>
                <c:pt idx="5">
                  <c:v>4.262655638023416E-3</c:v>
                </c:pt>
                <c:pt idx="6">
                  <c:v>1.1066933215051478E-3</c:v>
                </c:pt>
                <c:pt idx="7">
                  <c:v>-1.179988843924118E-3</c:v>
                </c:pt>
                <c:pt idx="8">
                  <c:v>-2.0603798260099282E-4</c:v>
                </c:pt>
                <c:pt idx="9">
                  <c:v>-2.0277151012859651E-3</c:v>
                </c:pt>
                <c:pt idx="10">
                  <c:v>-1.4461466079851437E-3</c:v>
                </c:pt>
                <c:pt idx="11">
                  <c:v>1.2675941153654779E-3</c:v>
                </c:pt>
              </c:numCache>
            </c:numRef>
          </c:val>
          <c:smooth val="0"/>
          <c:extLst>
            <c:ext xmlns:c16="http://schemas.microsoft.com/office/drawing/2014/chart" uri="{C3380CC4-5D6E-409C-BE32-E72D297353CC}">
              <c16:uniqueId val="{0000002C-3DCA-4048-9D93-E295FA42DBB7}"/>
            </c:ext>
          </c:extLst>
        </c:ser>
        <c:ser>
          <c:idx val="45"/>
          <c:order val="45"/>
          <c:spPr>
            <a:ln w="25400" cap="rnd">
              <a:noFill/>
              <a:round/>
            </a:ln>
            <a:effectLst/>
          </c:spPr>
          <c:marker>
            <c:symbol val="circle"/>
            <c:size val="5"/>
            <c:spPr>
              <a:solidFill>
                <a:schemeClr val="accent3">
                  <a:tint val="96000"/>
                </a:schemeClr>
              </a:solidFill>
              <a:ln w="9525">
                <a:solidFill>
                  <a:schemeClr val="accent3">
                    <a:tint val="9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data'!$C$60:$N$60</c:f>
              <c:numCache>
                <c:formatCode>#,##0.000%\ ;[Red]\-#,##0.000%\ ;\-\ </c:formatCode>
                <c:ptCount val="12"/>
                <c:pt idx="0">
                  <c:v>1.7794607491992132E-3</c:v>
                </c:pt>
                <c:pt idx="1">
                  <c:v>4.9954100484006503E-4</c:v>
                </c:pt>
                <c:pt idx="2">
                  <c:v>2.061099576718739E-3</c:v>
                </c:pt>
                <c:pt idx="3">
                  <c:v>-8.4187621448239547E-4</c:v>
                </c:pt>
                <c:pt idx="4">
                  <c:v>9.1636839970021811E-4</c:v>
                </c:pt>
                <c:pt idx="5">
                  <c:v>7.8650675123603797E-4</c:v>
                </c:pt>
                <c:pt idx="6">
                  <c:v>6.8939429683689823E-4</c:v>
                </c:pt>
                <c:pt idx="7">
                  <c:v>-1.413751073634284E-3</c:v>
                </c:pt>
                <c:pt idx="8">
                  <c:v>-5.5225643794232226E-4</c:v>
                </c:pt>
                <c:pt idx="9">
                  <c:v>2.8149212372619026E-4</c:v>
                </c:pt>
                <c:pt idx="10">
                  <c:v>-3.5666954676769613E-3</c:v>
                </c:pt>
                <c:pt idx="11">
                  <c:v>6.3928370852139871E-4</c:v>
                </c:pt>
              </c:numCache>
            </c:numRef>
          </c:val>
          <c:smooth val="0"/>
          <c:extLst>
            <c:ext xmlns:c16="http://schemas.microsoft.com/office/drawing/2014/chart" uri="{C3380CC4-5D6E-409C-BE32-E72D297353CC}">
              <c16:uniqueId val="{0000002D-3DCA-4048-9D93-E295FA42DBB7}"/>
            </c:ext>
          </c:extLst>
        </c:ser>
        <c:ser>
          <c:idx val="46"/>
          <c:order val="46"/>
          <c:spPr>
            <a:ln w="25400" cap="rnd">
              <a:noFill/>
              <a:round/>
            </a:ln>
            <a:effectLst/>
          </c:spPr>
          <c:marker>
            <c:symbol val="circle"/>
            <c:size val="5"/>
            <c:spPr>
              <a:solidFill>
                <a:schemeClr val="accent3">
                  <a:tint val="94000"/>
                </a:schemeClr>
              </a:solidFill>
              <a:ln w="9525">
                <a:solidFill>
                  <a:schemeClr val="accent3">
                    <a:tint val="9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data'!$C$61:$N$61</c:f>
              <c:numCache>
                <c:formatCode>#,##0.000%\ ;[Red]\-#,##0.000%\ ;\-\ </c:formatCode>
                <c:ptCount val="12"/>
                <c:pt idx="0">
                  <c:v>1.8573098272633981E-3</c:v>
                </c:pt>
                <c:pt idx="1">
                  <c:v>2.2723638041988181E-4</c:v>
                </c:pt>
                <c:pt idx="2">
                  <c:v>1.6085235238241236E-3</c:v>
                </c:pt>
                <c:pt idx="3">
                  <c:v>-1.3051310319807108E-3</c:v>
                </c:pt>
                <c:pt idx="4">
                  <c:v>-1.0195972025610622E-3</c:v>
                </c:pt>
                <c:pt idx="5">
                  <c:v>1.0416530702281879E-3</c:v>
                </c:pt>
                <c:pt idx="6">
                  <c:v>1.2290493568873906E-3</c:v>
                </c:pt>
                <c:pt idx="7">
                  <c:v>-1.1319855002593915E-3</c:v>
                </c:pt>
                <c:pt idx="8">
                  <c:v>-4.2475217536042109E-4</c:v>
                </c:pt>
                <c:pt idx="9">
                  <c:v>-1.5444275659026729E-3</c:v>
                </c:pt>
                <c:pt idx="10">
                  <c:v>-4.4667551366139868E-4</c:v>
                </c:pt>
                <c:pt idx="11">
                  <c:v>9.1203168897324716E-5</c:v>
                </c:pt>
              </c:numCache>
            </c:numRef>
          </c:val>
          <c:smooth val="0"/>
          <c:extLst>
            <c:ext xmlns:c16="http://schemas.microsoft.com/office/drawing/2014/chart" uri="{C3380CC4-5D6E-409C-BE32-E72D297353CC}">
              <c16:uniqueId val="{0000002E-3DCA-4048-9D93-E295FA42DBB7}"/>
            </c:ext>
          </c:extLst>
        </c:ser>
        <c:ser>
          <c:idx val="47"/>
          <c:order val="47"/>
          <c:spPr>
            <a:ln w="25400" cap="rnd">
              <a:noFill/>
              <a:round/>
            </a:ln>
            <a:effectLst/>
          </c:spPr>
          <c:marker>
            <c:symbol val="circle"/>
            <c:size val="5"/>
            <c:spPr>
              <a:solidFill>
                <a:schemeClr val="accent3">
                  <a:tint val="92000"/>
                </a:schemeClr>
              </a:solidFill>
              <a:ln w="9525">
                <a:solidFill>
                  <a:schemeClr val="accent3">
                    <a:tint val="9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data'!$C$62:$N$62</c:f>
              <c:numCache>
                <c:formatCode>#,##0.000%\ ;[Red]\-#,##0.000%\ ;\-\ </c:formatCode>
                <c:ptCount val="12"/>
                <c:pt idx="0">
                  <c:v>1.7997670547191813E-3</c:v>
                </c:pt>
                <c:pt idx="1">
                  <c:v>8.3640916709892821E-4</c:v>
                </c:pt>
                <c:pt idx="2">
                  <c:v>2.7583139805826828E-3</c:v>
                </c:pt>
                <c:pt idx="3">
                  <c:v>-9.1856836865167324E-4</c:v>
                </c:pt>
                <c:pt idx="4">
                  <c:v>1.9363678957402541E-3</c:v>
                </c:pt>
                <c:pt idx="5">
                  <c:v>-1.9936968241371922E-3</c:v>
                </c:pt>
                <c:pt idx="6">
                  <c:v>1.6172166594790038E-3</c:v>
                </c:pt>
                <c:pt idx="7">
                  <c:v>-2.9969695237310745E-3</c:v>
                </c:pt>
                <c:pt idx="8">
                  <c:v>-9.5037284043808512E-4</c:v>
                </c:pt>
                <c:pt idx="9">
                  <c:v>6.7084000643147235E-5</c:v>
                </c:pt>
                <c:pt idx="10">
                  <c:v>9.3784956570530653E-5</c:v>
                </c:pt>
                <c:pt idx="11">
                  <c:v>2.2493361578757032E-3</c:v>
                </c:pt>
              </c:numCache>
            </c:numRef>
          </c:val>
          <c:smooth val="0"/>
          <c:extLst>
            <c:ext xmlns:c16="http://schemas.microsoft.com/office/drawing/2014/chart" uri="{C3380CC4-5D6E-409C-BE32-E72D297353CC}">
              <c16:uniqueId val="{0000002F-3DCA-4048-9D93-E295FA42DBB7}"/>
            </c:ext>
          </c:extLst>
        </c:ser>
        <c:ser>
          <c:idx val="48"/>
          <c:order val="48"/>
          <c:spPr>
            <a:ln w="25400" cap="rnd">
              <a:noFill/>
              <a:round/>
            </a:ln>
            <a:effectLst/>
          </c:spPr>
          <c:marker>
            <c:symbol val="circle"/>
            <c:size val="5"/>
            <c:spPr>
              <a:solidFill>
                <a:schemeClr val="accent3">
                  <a:tint val="91000"/>
                </a:schemeClr>
              </a:solidFill>
              <a:ln w="9525">
                <a:solidFill>
                  <a:schemeClr val="accent3">
                    <a:tint val="9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data'!$C$63:$N$63</c:f>
              <c:numCache>
                <c:formatCode>#,##0.000%\ ;[Red]\-#,##0.000%\ ;\-\ </c:formatCode>
                <c:ptCount val="12"/>
                <c:pt idx="0">
                  <c:v>1.8599295853898301E-3</c:v>
                </c:pt>
                <c:pt idx="1">
                  <c:v>3.183202393248763E-4</c:v>
                </c:pt>
                <c:pt idx="2">
                  <c:v>4.0021976335038456E-3</c:v>
                </c:pt>
                <c:pt idx="3">
                  <c:v>-1.1929111689876759E-3</c:v>
                </c:pt>
                <c:pt idx="4">
                  <c:v>-3.4330323773379412E-4</c:v>
                </c:pt>
                <c:pt idx="5">
                  <c:v>-7.6203076699155048E-4</c:v>
                </c:pt>
                <c:pt idx="6">
                  <c:v>-1.6424468265752168E-4</c:v>
                </c:pt>
                <c:pt idx="7">
                  <c:v>3.4482974328908789E-4</c:v>
                </c:pt>
                <c:pt idx="8">
                  <c:v>-4.7189434849559397E-4</c:v>
                </c:pt>
                <c:pt idx="9">
                  <c:v>1.6405578375393581E-3</c:v>
                </c:pt>
                <c:pt idx="10">
                  <c:v>-1.4911211464818663E-4</c:v>
                </c:pt>
                <c:pt idx="11">
                  <c:v>5.0823387195326752E-3</c:v>
                </c:pt>
              </c:numCache>
            </c:numRef>
          </c:val>
          <c:smooth val="0"/>
          <c:extLst>
            <c:ext xmlns:c16="http://schemas.microsoft.com/office/drawing/2014/chart" uri="{C3380CC4-5D6E-409C-BE32-E72D297353CC}">
              <c16:uniqueId val="{00000030-3DCA-4048-9D93-E295FA42DBB7}"/>
            </c:ext>
          </c:extLst>
        </c:ser>
        <c:ser>
          <c:idx val="49"/>
          <c:order val="49"/>
          <c:spPr>
            <a:ln w="25400" cap="rnd">
              <a:noFill/>
              <a:round/>
            </a:ln>
            <a:effectLst/>
          </c:spPr>
          <c:marker>
            <c:symbol val="circle"/>
            <c:size val="5"/>
            <c:spPr>
              <a:solidFill>
                <a:schemeClr val="accent3">
                  <a:tint val="89000"/>
                </a:schemeClr>
              </a:solidFill>
              <a:ln w="9525">
                <a:solidFill>
                  <a:schemeClr val="accent3">
                    <a:tint val="8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data'!$C$64:$N$64</c:f>
              <c:numCache>
                <c:formatCode>#,##0.000%\ ;[Red]\-#,##0.000%\ ;\-\ </c:formatCode>
                <c:ptCount val="12"/>
                <c:pt idx="0">
                  <c:v>1.7153511338328098E-3</c:v>
                </c:pt>
                <c:pt idx="1">
                  <c:v>3.8720526173308123E-4</c:v>
                </c:pt>
                <c:pt idx="2">
                  <c:v>-7.2696068068556219E-3</c:v>
                </c:pt>
                <c:pt idx="3">
                  <c:v>-7.7377572138059847E-4</c:v>
                </c:pt>
                <c:pt idx="4">
                  <c:v>-1.1391357999528839E-2</c:v>
                </c:pt>
                <c:pt idx="5">
                  <c:v>7.2160926032623918E-3</c:v>
                </c:pt>
                <c:pt idx="6">
                  <c:v>2.1160105122108863E-3</c:v>
                </c:pt>
                <c:pt idx="7">
                  <c:v>-1.1295218458066136E-3</c:v>
                </c:pt>
                <c:pt idx="8">
                  <c:v>-4.3870383114930078E-4</c:v>
                </c:pt>
                <c:pt idx="9">
                  <c:v>-4.9356121853284529E-3</c:v>
                </c:pt>
                <c:pt idx="10">
                  <c:v>-1.8333531709621154E-3</c:v>
                </c:pt>
                <c:pt idx="11">
                  <c:v>-1.6337272049972373E-2</c:v>
                </c:pt>
              </c:numCache>
            </c:numRef>
          </c:val>
          <c:smooth val="0"/>
          <c:extLst>
            <c:ext xmlns:c16="http://schemas.microsoft.com/office/drawing/2014/chart" uri="{C3380CC4-5D6E-409C-BE32-E72D297353CC}">
              <c16:uniqueId val="{00000031-3DCA-4048-9D93-E295FA42DBB7}"/>
            </c:ext>
          </c:extLst>
        </c:ser>
        <c:ser>
          <c:idx val="50"/>
          <c:order val="50"/>
          <c:spPr>
            <a:ln w="25400" cap="rnd">
              <a:noFill/>
              <a:round/>
            </a:ln>
            <a:effectLst/>
          </c:spPr>
          <c:marker>
            <c:symbol val="circle"/>
            <c:size val="5"/>
            <c:spPr>
              <a:solidFill>
                <a:schemeClr val="accent3">
                  <a:tint val="87000"/>
                </a:schemeClr>
              </a:solidFill>
              <a:ln w="9525">
                <a:solidFill>
                  <a:schemeClr val="accent3">
                    <a:tint val="8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data'!$C$65:$N$65</c:f>
              <c:numCache>
                <c:formatCode>#,##0.000%\ ;[Red]\-#,##0.000%\ ;\-\ </c:formatCode>
                <c:ptCount val="12"/>
                <c:pt idx="0">
                  <c:v>1.7747897345317121E-3</c:v>
                </c:pt>
                <c:pt idx="1">
                  <c:v>4.1720140854106802E-4</c:v>
                </c:pt>
                <c:pt idx="2">
                  <c:v>4.0886708299185948E-3</c:v>
                </c:pt>
                <c:pt idx="3">
                  <c:v>-5.2797486922027126E-3</c:v>
                </c:pt>
                <c:pt idx="4">
                  <c:v>1.5019223173873275E-2</c:v>
                </c:pt>
                <c:pt idx="5">
                  <c:v>-6.3445809624613769E-3</c:v>
                </c:pt>
                <c:pt idx="6">
                  <c:v>2.3378361405956838E-3</c:v>
                </c:pt>
                <c:pt idx="7">
                  <c:v>5.8542483529788747E-4</c:v>
                </c:pt>
                <c:pt idx="8">
                  <c:v>-5.0959065185285368E-4</c:v>
                </c:pt>
                <c:pt idx="9">
                  <c:v>-1.5835111287494374E-3</c:v>
                </c:pt>
                <c:pt idx="10">
                  <c:v>-3.5653945629392503E-3</c:v>
                </c:pt>
                <c:pt idx="11">
                  <c:v>6.9403201245525903E-3</c:v>
                </c:pt>
              </c:numCache>
            </c:numRef>
          </c:val>
          <c:smooth val="0"/>
          <c:extLst>
            <c:ext xmlns:c16="http://schemas.microsoft.com/office/drawing/2014/chart" uri="{C3380CC4-5D6E-409C-BE32-E72D297353CC}">
              <c16:uniqueId val="{00000032-3DCA-4048-9D93-E295FA42DBB7}"/>
            </c:ext>
          </c:extLst>
        </c:ser>
        <c:ser>
          <c:idx val="51"/>
          <c:order val="51"/>
          <c:spPr>
            <a:ln w="25400" cap="rnd">
              <a:noFill/>
              <a:round/>
            </a:ln>
            <a:effectLst/>
          </c:spPr>
          <c:marker>
            <c:symbol val="circle"/>
            <c:size val="5"/>
            <c:spPr>
              <a:solidFill>
                <a:schemeClr val="accent3">
                  <a:tint val="86000"/>
                </a:schemeClr>
              </a:solidFill>
              <a:ln w="9525">
                <a:solidFill>
                  <a:schemeClr val="accent3">
                    <a:tint val="8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data'!$C$66:$N$66</c:f>
              <c:numCache>
                <c:formatCode>#,##0.000%\ ;[Red]\-#,##0.000%\ ;\-\ </c:formatCode>
                <c:ptCount val="12"/>
                <c:pt idx="0">
                  <c:v>1.778851427561845E-3</c:v>
                </c:pt>
                <c:pt idx="1">
                  <c:v>1.3821092741661545E-4</c:v>
                </c:pt>
                <c:pt idx="2">
                  <c:v>1.7325550741635887E-3</c:v>
                </c:pt>
                <c:pt idx="3">
                  <c:v>-1.3702063390548247E-3</c:v>
                </c:pt>
                <c:pt idx="4">
                  <c:v>7.2962377999630235E-4</c:v>
                </c:pt>
                <c:pt idx="5">
                  <c:v>2.6543970264725214E-3</c:v>
                </c:pt>
                <c:pt idx="6">
                  <c:v>-3.7586115573295942E-4</c:v>
                </c:pt>
                <c:pt idx="7">
                  <c:v>-6.4395484223445099E-3</c:v>
                </c:pt>
                <c:pt idx="8">
                  <c:v>-2.0781963597782394E-4</c:v>
                </c:pt>
                <c:pt idx="9">
                  <c:v>-9.9516779132247102E-4</c:v>
                </c:pt>
                <c:pt idx="10">
                  <c:v>-2.2892478654068515E-3</c:v>
                </c:pt>
                <c:pt idx="11">
                  <c:v>-4.6442129742285676E-3</c:v>
                </c:pt>
              </c:numCache>
            </c:numRef>
          </c:val>
          <c:smooth val="0"/>
          <c:extLst>
            <c:ext xmlns:c16="http://schemas.microsoft.com/office/drawing/2014/chart" uri="{C3380CC4-5D6E-409C-BE32-E72D297353CC}">
              <c16:uniqueId val="{00000033-3DCA-4048-9D93-E295FA42DBB7}"/>
            </c:ext>
          </c:extLst>
        </c:ser>
        <c:ser>
          <c:idx val="52"/>
          <c:order val="52"/>
          <c:spPr>
            <a:ln w="25400" cap="rnd">
              <a:noFill/>
              <a:round/>
            </a:ln>
            <a:effectLst/>
          </c:spPr>
          <c:marker>
            <c:symbol val="circle"/>
            <c:size val="5"/>
            <c:spPr>
              <a:solidFill>
                <a:schemeClr val="accent3">
                  <a:tint val="84000"/>
                </a:schemeClr>
              </a:solidFill>
              <a:ln w="9525">
                <a:solidFill>
                  <a:schemeClr val="accent3">
                    <a:tint val="8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data'!$C$67:$N$67</c:f>
              <c:numCache>
                <c:formatCode>#,##0.000%\ ;[Red]\-#,##0.000%\ ;\-\ </c:formatCode>
                <c:ptCount val="12"/>
                <c:pt idx="0">
                  <c:v>1.8466044214444644E-3</c:v>
                </c:pt>
                <c:pt idx="1">
                  <c:v>-1.562079143011541E-4</c:v>
                </c:pt>
                <c:pt idx="2">
                  <c:v>-1.0262982371549656E-2</c:v>
                </c:pt>
                <c:pt idx="3">
                  <c:v>-5.1107360080351327E-3</c:v>
                </c:pt>
                <c:pt idx="4">
                  <c:v>6.4654857812729283E-4</c:v>
                </c:pt>
                <c:pt idx="5">
                  <c:v>3.0548286472489306E-3</c:v>
                </c:pt>
                <c:pt idx="6">
                  <c:v>-4.5111272509856803E-4</c:v>
                </c:pt>
                <c:pt idx="7">
                  <c:v>-3.1806560328253575E-3</c:v>
                </c:pt>
                <c:pt idx="8">
                  <c:v>3.3989701529346661E-5</c:v>
                </c:pt>
                <c:pt idx="9">
                  <c:v>-5.364920525166017E-4</c:v>
                </c:pt>
                <c:pt idx="10">
                  <c:v>-2.1424764637512084E-4</c:v>
                </c:pt>
                <c:pt idx="11">
                  <c:v>-1.4330463402351556E-2</c:v>
                </c:pt>
              </c:numCache>
            </c:numRef>
          </c:val>
          <c:smooth val="0"/>
          <c:extLst>
            <c:ext xmlns:c16="http://schemas.microsoft.com/office/drawing/2014/chart" uri="{C3380CC4-5D6E-409C-BE32-E72D297353CC}">
              <c16:uniqueId val="{00000034-3DCA-4048-9D93-E295FA42DBB7}"/>
            </c:ext>
          </c:extLst>
        </c:ser>
        <c:ser>
          <c:idx val="53"/>
          <c:order val="53"/>
          <c:spPr>
            <a:ln w="25400" cap="rnd">
              <a:noFill/>
              <a:round/>
            </a:ln>
            <a:effectLst/>
          </c:spPr>
          <c:marker>
            <c:symbol val="circle"/>
            <c:size val="5"/>
            <c:spPr>
              <a:solidFill>
                <a:schemeClr val="accent3">
                  <a:tint val="83000"/>
                </a:schemeClr>
              </a:solidFill>
              <a:ln w="9525">
                <a:solidFill>
                  <a:schemeClr val="accent3">
                    <a:tint val="8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data'!$C$68:$N$68</c:f>
              <c:numCache>
                <c:formatCode>#,##0.000%\ ;[Red]\-#,##0.000%\ ;\-\ </c:formatCode>
                <c:ptCount val="12"/>
                <c:pt idx="0">
                  <c:v>1.829840948357031E-3</c:v>
                </c:pt>
                <c:pt idx="1">
                  <c:v>-4.4102062313089441E-4</c:v>
                </c:pt>
                <c:pt idx="2">
                  <c:v>-6.1539287597442982E-3</c:v>
                </c:pt>
                <c:pt idx="3">
                  <c:v>2.4420341557571668E-3</c:v>
                </c:pt>
                <c:pt idx="4">
                  <c:v>-3.7238406097861443E-4</c:v>
                </c:pt>
                <c:pt idx="5">
                  <c:v>4.9770110074247587E-3</c:v>
                </c:pt>
                <c:pt idx="6">
                  <c:v>-2.7637159486644247E-3</c:v>
                </c:pt>
                <c:pt idx="7">
                  <c:v>-5.2293425418570294E-5</c:v>
                </c:pt>
                <c:pt idx="8">
                  <c:v>3.3182381052654364E-4</c:v>
                </c:pt>
                <c:pt idx="9">
                  <c:v>-4.4394357812471696E-4</c:v>
                </c:pt>
                <c:pt idx="10">
                  <c:v>-7.0154749345174849E-4</c:v>
                </c:pt>
                <c:pt idx="11">
                  <c:v>-1.3481239674477674E-3</c:v>
                </c:pt>
              </c:numCache>
            </c:numRef>
          </c:val>
          <c:smooth val="0"/>
          <c:extLst>
            <c:ext xmlns:c16="http://schemas.microsoft.com/office/drawing/2014/chart" uri="{C3380CC4-5D6E-409C-BE32-E72D297353CC}">
              <c16:uniqueId val="{00000035-3DCA-4048-9D93-E295FA42DBB7}"/>
            </c:ext>
          </c:extLst>
        </c:ser>
        <c:ser>
          <c:idx val="54"/>
          <c:order val="54"/>
          <c:spPr>
            <a:ln w="25400" cap="rnd">
              <a:noFill/>
              <a:round/>
            </a:ln>
            <a:effectLst/>
          </c:spPr>
          <c:marker>
            <c:symbol val="circle"/>
            <c:size val="5"/>
            <c:spPr>
              <a:solidFill>
                <a:schemeClr val="accent3">
                  <a:tint val="81000"/>
                </a:schemeClr>
              </a:solidFill>
              <a:ln w="9525">
                <a:solidFill>
                  <a:schemeClr val="accent3">
                    <a:tint val="8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data'!$C$69:$N$69</c:f>
              <c:numCache>
                <c:formatCode>#,##0.000%\ ;[Red]\-#,##0.000%\ ;\-\ </c:formatCode>
                <c:ptCount val="12"/>
                <c:pt idx="0">
                  <c:v>1.7849202702726608E-3</c:v>
                </c:pt>
                <c:pt idx="1">
                  <c:v>1.1572253394209753E-5</c:v>
                </c:pt>
                <c:pt idx="2">
                  <c:v>-2.326703438394917E-3</c:v>
                </c:pt>
                <c:pt idx="3">
                  <c:v>-1.5263304634094421E-3</c:v>
                </c:pt>
                <c:pt idx="4">
                  <c:v>4.3995120130269072E-4</c:v>
                </c:pt>
                <c:pt idx="5">
                  <c:v>4.3476319368784822E-4</c:v>
                </c:pt>
                <c:pt idx="6">
                  <c:v>-4.0897832426045611E-4</c:v>
                </c:pt>
                <c:pt idx="7">
                  <c:v>-1.9156255230359243E-3</c:v>
                </c:pt>
                <c:pt idx="8">
                  <c:v>-1.2353685823440763E-4</c:v>
                </c:pt>
                <c:pt idx="9">
                  <c:v>-3.650624427932847E-3</c:v>
                </c:pt>
                <c:pt idx="10">
                  <c:v>2.5441511437729325E-4</c:v>
                </c:pt>
                <c:pt idx="11">
                  <c:v>-7.0261770022332914E-3</c:v>
                </c:pt>
              </c:numCache>
            </c:numRef>
          </c:val>
          <c:smooth val="0"/>
          <c:extLst>
            <c:ext xmlns:c16="http://schemas.microsoft.com/office/drawing/2014/chart" uri="{C3380CC4-5D6E-409C-BE32-E72D297353CC}">
              <c16:uniqueId val="{00000036-3DCA-4048-9D93-E295FA42DBB7}"/>
            </c:ext>
          </c:extLst>
        </c:ser>
        <c:ser>
          <c:idx val="55"/>
          <c:order val="55"/>
          <c:spPr>
            <a:ln w="25400" cap="rnd">
              <a:noFill/>
              <a:round/>
            </a:ln>
            <a:effectLst/>
          </c:spPr>
          <c:marker>
            <c:symbol val="circle"/>
            <c:size val="5"/>
            <c:spPr>
              <a:solidFill>
                <a:schemeClr val="accent3">
                  <a:tint val="79000"/>
                </a:schemeClr>
              </a:solidFill>
              <a:ln w="9525">
                <a:solidFill>
                  <a:schemeClr val="accent3">
                    <a:tint val="7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data'!$C$70:$N$70</c:f>
              <c:numCache>
                <c:formatCode>#,##0.000%\ ;[Red]\-#,##0.000%\ ;\-\ </c:formatCode>
                <c:ptCount val="12"/>
                <c:pt idx="0">
                  <c:v>1.8281950653704637E-3</c:v>
                </c:pt>
                <c:pt idx="1">
                  <c:v>-1.640646338125773E-4</c:v>
                </c:pt>
                <c:pt idx="2">
                  <c:v>1.289739852154792E-2</c:v>
                </c:pt>
                <c:pt idx="3">
                  <c:v>-3.046312213781377E-3</c:v>
                </c:pt>
                <c:pt idx="4">
                  <c:v>1.4146295807520026E-3</c:v>
                </c:pt>
                <c:pt idx="5">
                  <c:v>2.8960595928426702E-3</c:v>
                </c:pt>
                <c:pt idx="6">
                  <c:v>-4.9235338972857257E-3</c:v>
                </c:pt>
                <c:pt idx="7">
                  <c:v>2.1366100426489787E-3</c:v>
                </c:pt>
                <c:pt idx="8">
                  <c:v>1.4039804420451496E-4</c:v>
                </c:pt>
                <c:pt idx="9">
                  <c:v>3.7571363658159829E-3</c:v>
                </c:pt>
                <c:pt idx="10">
                  <c:v>3.4708975321406932E-4</c:v>
                </c:pt>
                <c:pt idx="11">
                  <c:v>1.7283606221516923E-2</c:v>
                </c:pt>
              </c:numCache>
            </c:numRef>
          </c:val>
          <c:smooth val="0"/>
          <c:extLst>
            <c:ext xmlns:c16="http://schemas.microsoft.com/office/drawing/2014/chart" uri="{C3380CC4-5D6E-409C-BE32-E72D297353CC}">
              <c16:uniqueId val="{00000037-3DCA-4048-9D93-E295FA42DBB7}"/>
            </c:ext>
          </c:extLst>
        </c:ser>
        <c:ser>
          <c:idx val="56"/>
          <c:order val="56"/>
          <c:spPr>
            <a:ln w="25400" cap="rnd">
              <a:noFill/>
              <a:round/>
            </a:ln>
            <a:effectLst/>
          </c:spPr>
          <c:marker>
            <c:symbol val="circle"/>
            <c:size val="5"/>
            <c:spPr>
              <a:solidFill>
                <a:schemeClr val="accent3">
                  <a:tint val="78000"/>
                </a:schemeClr>
              </a:solidFill>
              <a:ln w="9525">
                <a:solidFill>
                  <a:schemeClr val="accent3">
                    <a:tint val="7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data'!$C$71:$N$71</c:f>
              <c:numCache>
                <c:formatCode>#,##0.000%\ ;[Red]\-#,##0.000%\ ;\-\ </c:formatCode>
                <c:ptCount val="12"/>
                <c:pt idx="0">
                  <c:v>1.7598930784727962E-3</c:v>
                </c:pt>
                <c:pt idx="1">
                  <c:v>9.9187254795296553E-5</c:v>
                </c:pt>
                <c:pt idx="2">
                  <c:v>1.2865861373660081E-2</c:v>
                </c:pt>
                <c:pt idx="3">
                  <c:v>-2.3996743985505997E-3</c:v>
                </c:pt>
                <c:pt idx="4">
                  <c:v>1.8744662778236165E-3</c:v>
                </c:pt>
                <c:pt idx="5">
                  <c:v>4.2186906153924841E-3</c:v>
                </c:pt>
                <c:pt idx="6">
                  <c:v>-1.3226522900877669E-3</c:v>
                </c:pt>
                <c:pt idx="7">
                  <c:v>9.0666741309863852E-4</c:v>
                </c:pt>
                <c:pt idx="8">
                  <c:v>-1.0348071927945846E-4</c:v>
                </c:pt>
                <c:pt idx="9">
                  <c:v>5.1904889342613281E-4</c:v>
                </c:pt>
                <c:pt idx="10">
                  <c:v>-1.0589587641096632E-3</c:v>
                </c:pt>
                <c:pt idx="11">
                  <c:v>1.7359048734641558E-2</c:v>
                </c:pt>
              </c:numCache>
            </c:numRef>
          </c:val>
          <c:smooth val="0"/>
          <c:extLst>
            <c:ext xmlns:c16="http://schemas.microsoft.com/office/drawing/2014/chart" uri="{C3380CC4-5D6E-409C-BE32-E72D297353CC}">
              <c16:uniqueId val="{00000038-3DCA-4048-9D93-E295FA42DBB7}"/>
            </c:ext>
          </c:extLst>
        </c:ser>
        <c:ser>
          <c:idx val="57"/>
          <c:order val="57"/>
          <c:spPr>
            <a:ln w="25400" cap="rnd">
              <a:noFill/>
              <a:round/>
            </a:ln>
            <a:effectLst/>
          </c:spPr>
          <c:marker>
            <c:symbol val="circle"/>
            <c:size val="5"/>
            <c:spPr>
              <a:solidFill>
                <a:schemeClr val="accent3">
                  <a:tint val="76000"/>
                </a:schemeClr>
              </a:solidFill>
              <a:ln w="9525">
                <a:solidFill>
                  <a:schemeClr val="accent3">
                    <a:tint val="7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data'!$C$72:$N$72</c:f>
              <c:numCache>
                <c:formatCode>#,##0.000%\ ;[Red]\-#,##0.000%\ ;\-\ </c:formatCode>
                <c:ptCount val="12"/>
                <c:pt idx="0">
                  <c:v>1.7479312514978584E-3</c:v>
                </c:pt>
                <c:pt idx="1">
                  <c:v>1.9198458564839704E-4</c:v>
                </c:pt>
                <c:pt idx="2">
                  <c:v>1.7189117762850259E-4</c:v>
                </c:pt>
                <c:pt idx="3">
                  <c:v>1.0452192039912545E-2</c:v>
                </c:pt>
                <c:pt idx="4">
                  <c:v>6.2885438769244573E-4</c:v>
                </c:pt>
                <c:pt idx="5">
                  <c:v>1.0668151516779467E-3</c:v>
                </c:pt>
                <c:pt idx="6">
                  <c:v>1.7975203271936024E-4</c:v>
                </c:pt>
                <c:pt idx="7">
                  <c:v>1.1840168817025543E-3</c:v>
                </c:pt>
                <c:pt idx="8">
                  <c:v>-1.730610519423692E-4</c:v>
                </c:pt>
                <c:pt idx="9">
                  <c:v>1.5359544914577139E-3</c:v>
                </c:pt>
                <c:pt idx="10">
                  <c:v>2.2897076454708731E-4</c:v>
                </c:pt>
                <c:pt idx="11">
                  <c:v>1.7215301712542042E-2</c:v>
                </c:pt>
              </c:numCache>
            </c:numRef>
          </c:val>
          <c:smooth val="0"/>
          <c:extLst>
            <c:ext xmlns:c16="http://schemas.microsoft.com/office/drawing/2014/chart" uri="{C3380CC4-5D6E-409C-BE32-E72D297353CC}">
              <c16:uniqueId val="{00000039-3DCA-4048-9D93-E295FA42DBB7}"/>
            </c:ext>
          </c:extLst>
        </c:ser>
        <c:ser>
          <c:idx val="58"/>
          <c:order val="58"/>
          <c:spPr>
            <a:ln w="25400" cap="rnd">
              <a:noFill/>
              <a:round/>
            </a:ln>
            <a:effectLst/>
          </c:spPr>
          <c:marker>
            <c:symbol val="circle"/>
            <c:size val="5"/>
            <c:spPr>
              <a:solidFill>
                <a:schemeClr val="accent3">
                  <a:tint val="74000"/>
                </a:schemeClr>
              </a:solidFill>
              <a:ln w="9525">
                <a:solidFill>
                  <a:schemeClr val="accent3">
                    <a:tint val="7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data'!$C$73:$N$73</c:f>
              <c:numCache>
                <c:formatCode>#,##0.000%\ ;[Red]\-#,##0.000%\ ;\-\ </c:formatCode>
                <c:ptCount val="12"/>
                <c:pt idx="0">
                  <c:v>1.7869713165490353E-3</c:v>
                </c:pt>
                <c:pt idx="1">
                  <c:v>-3.8258582248884565E-4</c:v>
                </c:pt>
                <c:pt idx="2">
                  <c:v>4.2986345676223614E-3</c:v>
                </c:pt>
                <c:pt idx="3">
                  <c:v>-2.1981003106741337E-3</c:v>
                </c:pt>
                <c:pt idx="4">
                  <c:v>1.1337644280116077E-3</c:v>
                </c:pt>
                <c:pt idx="5">
                  <c:v>5.5880113944040133E-3</c:v>
                </c:pt>
                <c:pt idx="6">
                  <c:v>-3.6666608298205894E-3</c:v>
                </c:pt>
                <c:pt idx="7">
                  <c:v>9.7950556015380386E-4</c:v>
                </c:pt>
                <c:pt idx="8">
                  <c:v>3.7517572075929095E-4</c:v>
                </c:pt>
                <c:pt idx="9">
                  <c:v>8.5237180158959092E-4</c:v>
                </c:pt>
                <c:pt idx="10">
                  <c:v>3.9859971699574004E-4</c:v>
                </c:pt>
                <c:pt idx="11">
                  <c:v>9.1656875431018747E-3</c:v>
                </c:pt>
              </c:numCache>
            </c:numRef>
          </c:val>
          <c:smooth val="0"/>
          <c:extLst>
            <c:ext xmlns:c16="http://schemas.microsoft.com/office/drawing/2014/chart" uri="{C3380CC4-5D6E-409C-BE32-E72D297353CC}">
              <c16:uniqueId val="{0000003A-3DCA-4048-9D93-E295FA42DBB7}"/>
            </c:ext>
          </c:extLst>
        </c:ser>
        <c:ser>
          <c:idx val="59"/>
          <c:order val="59"/>
          <c:spPr>
            <a:ln w="25400" cap="rnd">
              <a:noFill/>
              <a:round/>
            </a:ln>
            <a:effectLst/>
          </c:spPr>
          <c:marker>
            <c:symbol val="circle"/>
            <c:size val="5"/>
            <c:spPr>
              <a:solidFill>
                <a:schemeClr val="accent3">
                  <a:tint val="73000"/>
                </a:schemeClr>
              </a:solidFill>
              <a:ln w="9525">
                <a:solidFill>
                  <a:schemeClr val="accent3">
                    <a:tint val="7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data'!$C$74:$N$74</c:f>
              <c:numCache>
                <c:formatCode>#,##0.000%\ ;[Red]\-#,##0.000%\ ;\-\ </c:formatCode>
                <c:ptCount val="12"/>
                <c:pt idx="0">
                  <c:v>1.8168803106657361E-3</c:v>
                </c:pt>
                <c:pt idx="1">
                  <c:v>1.3523529167169812E-5</c:v>
                </c:pt>
                <c:pt idx="2">
                  <c:v>1.8331733315142928E-2</c:v>
                </c:pt>
                <c:pt idx="3">
                  <c:v>-6.0190953296224148E-3</c:v>
                </c:pt>
                <c:pt idx="4">
                  <c:v>1.2929969551767062E-3</c:v>
                </c:pt>
                <c:pt idx="5">
                  <c:v>2.8444232889393017E-3</c:v>
                </c:pt>
                <c:pt idx="6">
                  <c:v>-2.7838711389405191E-4</c:v>
                </c:pt>
                <c:pt idx="7">
                  <c:v>-2.0138086967245172E-3</c:v>
                </c:pt>
                <c:pt idx="8">
                  <c:v>-1.2000574181270096E-4</c:v>
                </c:pt>
                <c:pt idx="9">
                  <c:v>-1.0568678687477018E-3</c:v>
                </c:pt>
                <c:pt idx="10">
                  <c:v>-1.2448010186523195E-3</c:v>
                </c:pt>
                <c:pt idx="11">
                  <c:v>1.3566591629638136E-2</c:v>
                </c:pt>
              </c:numCache>
            </c:numRef>
          </c:val>
          <c:smooth val="0"/>
          <c:extLst>
            <c:ext xmlns:c16="http://schemas.microsoft.com/office/drawing/2014/chart" uri="{C3380CC4-5D6E-409C-BE32-E72D297353CC}">
              <c16:uniqueId val="{0000003B-3DCA-4048-9D93-E295FA42DBB7}"/>
            </c:ext>
          </c:extLst>
        </c:ser>
        <c:ser>
          <c:idx val="60"/>
          <c:order val="60"/>
          <c:spPr>
            <a:ln w="25400" cap="rnd">
              <a:noFill/>
              <a:round/>
            </a:ln>
            <a:effectLst/>
          </c:spPr>
          <c:marker>
            <c:symbol val="circle"/>
            <c:size val="5"/>
            <c:spPr>
              <a:solidFill>
                <a:schemeClr val="accent3">
                  <a:tint val="71000"/>
                </a:schemeClr>
              </a:solidFill>
              <a:ln w="9525">
                <a:solidFill>
                  <a:schemeClr val="accent3">
                    <a:tint val="7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data'!$C$75:$N$75</c:f>
              <c:numCache>
                <c:formatCode>#,##0.000%\ ;[Red]\-#,##0.000%\ ;\-\ </c:formatCode>
                <c:ptCount val="12"/>
                <c:pt idx="0">
                  <c:v>1.7620906916209211E-3</c:v>
                </c:pt>
                <c:pt idx="1">
                  <c:v>-4.0113083863424492E-5</c:v>
                </c:pt>
                <c:pt idx="2">
                  <c:v>4.1226738698034726E-3</c:v>
                </c:pt>
                <c:pt idx="3">
                  <c:v>-2.8572768564878448E-3</c:v>
                </c:pt>
                <c:pt idx="4">
                  <c:v>1.2535452907542766E-3</c:v>
                </c:pt>
                <c:pt idx="5">
                  <c:v>-5.6553923236875026E-3</c:v>
                </c:pt>
                <c:pt idx="6">
                  <c:v>-2.1311148329372642E-4</c:v>
                </c:pt>
                <c:pt idx="7">
                  <c:v>3.2042748484661931E-3</c:v>
                </c:pt>
                <c:pt idx="8">
                  <c:v>1.5826896158754877E-5</c:v>
                </c:pt>
                <c:pt idx="9">
                  <c:v>-1.898825882045152E-4</c:v>
                </c:pt>
                <c:pt idx="10">
                  <c:v>1.4683031306459426E-3</c:v>
                </c:pt>
                <c:pt idx="11">
                  <c:v>2.8709383919125475E-3</c:v>
                </c:pt>
              </c:numCache>
            </c:numRef>
          </c:val>
          <c:smooth val="0"/>
          <c:extLst>
            <c:ext xmlns:c16="http://schemas.microsoft.com/office/drawing/2014/chart" uri="{C3380CC4-5D6E-409C-BE32-E72D297353CC}">
              <c16:uniqueId val="{0000003C-3DCA-4048-9D93-E295FA42DBB7}"/>
            </c:ext>
          </c:extLst>
        </c:ser>
        <c:ser>
          <c:idx val="61"/>
          <c:order val="61"/>
          <c:spPr>
            <a:ln w="25400" cap="rnd">
              <a:noFill/>
              <a:round/>
            </a:ln>
            <a:effectLst/>
          </c:spPr>
          <c:marker>
            <c:symbol val="circle"/>
            <c:size val="5"/>
            <c:spPr>
              <a:solidFill>
                <a:schemeClr val="accent3">
                  <a:tint val="70000"/>
                </a:schemeClr>
              </a:solidFill>
              <a:ln w="9525">
                <a:solidFill>
                  <a:schemeClr val="accent3">
                    <a:tint val="7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data'!$C$76:$N$76</c:f>
              <c:numCache>
                <c:formatCode>#,##0.000%\ ;[Red]\-#,##0.000%\ ;\-\ </c:formatCode>
                <c:ptCount val="12"/>
                <c:pt idx="0">
                  <c:v>1.8683614747923016E-3</c:v>
                </c:pt>
                <c:pt idx="1">
                  <c:v>-2.9597990578977829E-4</c:v>
                </c:pt>
                <c:pt idx="2">
                  <c:v>-3.3943538308740084E-2</c:v>
                </c:pt>
                <c:pt idx="3">
                  <c:v>1.7434234730724363E-3</c:v>
                </c:pt>
                <c:pt idx="4">
                  <c:v>6.6829869458295832E-4</c:v>
                </c:pt>
                <c:pt idx="5">
                  <c:v>-5.1315107800922188E-3</c:v>
                </c:pt>
                <c:pt idx="6">
                  <c:v>-2.2586614813080441E-3</c:v>
                </c:pt>
                <c:pt idx="7">
                  <c:v>1.4600471610874965E-3</c:v>
                </c:pt>
                <c:pt idx="8">
                  <c:v>1.9025657267901508E-4</c:v>
                </c:pt>
                <c:pt idx="9">
                  <c:v>1.7696911212206068E-3</c:v>
                </c:pt>
                <c:pt idx="10">
                  <c:v>1.5892755098794176E-3</c:v>
                </c:pt>
                <c:pt idx="11">
                  <c:v>-3.2340336468615893E-2</c:v>
                </c:pt>
              </c:numCache>
            </c:numRef>
          </c:val>
          <c:smooth val="0"/>
          <c:extLst>
            <c:ext xmlns:c16="http://schemas.microsoft.com/office/drawing/2014/chart" uri="{C3380CC4-5D6E-409C-BE32-E72D297353CC}">
              <c16:uniqueId val="{0000003D-3DCA-4048-9D93-E295FA42DBB7}"/>
            </c:ext>
          </c:extLst>
        </c:ser>
        <c:ser>
          <c:idx val="62"/>
          <c:order val="62"/>
          <c:spPr>
            <a:ln w="25400" cap="rnd">
              <a:noFill/>
              <a:round/>
            </a:ln>
            <a:effectLst/>
          </c:spPr>
          <c:marker>
            <c:symbol val="circle"/>
            <c:size val="5"/>
            <c:spPr>
              <a:solidFill>
                <a:schemeClr val="accent3">
                  <a:tint val="68000"/>
                </a:schemeClr>
              </a:solidFill>
              <a:ln w="9525">
                <a:solidFill>
                  <a:schemeClr val="accent3">
                    <a:tint val="6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data'!$C$77:$N$77</c:f>
              <c:numCache>
                <c:formatCode>#,##0.000%\ ;[Red]\-#,##0.000%\ ;\-\ </c:formatCode>
                <c:ptCount val="12"/>
                <c:pt idx="0">
                  <c:v>1.822737623046855E-3</c:v>
                </c:pt>
                <c:pt idx="1">
                  <c:v>-5.0297311947722356E-4</c:v>
                </c:pt>
                <c:pt idx="2">
                  <c:v>1.1061608448169613E-2</c:v>
                </c:pt>
                <c:pt idx="3">
                  <c:v>-2.8827366394419407E-3</c:v>
                </c:pt>
                <c:pt idx="4">
                  <c:v>3.4503009697632869E-3</c:v>
                </c:pt>
                <c:pt idx="5">
                  <c:v>2.3831252890484933E-3</c:v>
                </c:pt>
                <c:pt idx="6">
                  <c:v>-5.4469614741270433E-4</c:v>
                </c:pt>
                <c:pt idx="7">
                  <c:v>1.3232056557375138E-3</c:v>
                </c:pt>
                <c:pt idx="8">
                  <c:v>4.5566317559297964E-4</c:v>
                </c:pt>
                <c:pt idx="9">
                  <c:v>3.9762239675367184E-4</c:v>
                </c:pt>
                <c:pt idx="10">
                  <c:v>-3.030951230824197E-3</c:v>
                </c:pt>
                <c:pt idx="11">
                  <c:v>1.3932906420956348E-2</c:v>
                </c:pt>
              </c:numCache>
            </c:numRef>
          </c:val>
          <c:smooth val="0"/>
          <c:extLst>
            <c:ext xmlns:c16="http://schemas.microsoft.com/office/drawing/2014/chart" uri="{C3380CC4-5D6E-409C-BE32-E72D297353CC}">
              <c16:uniqueId val="{0000003E-3DCA-4048-9D93-E295FA42DBB7}"/>
            </c:ext>
          </c:extLst>
        </c:ser>
        <c:ser>
          <c:idx val="63"/>
          <c:order val="63"/>
          <c:spPr>
            <a:ln w="25400" cap="rnd">
              <a:noFill/>
              <a:round/>
            </a:ln>
            <a:effectLst/>
          </c:spPr>
          <c:marker>
            <c:symbol val="circle"/>
            <c:size val="5"/>
            <c:spPr>
              <a:solidFill>
                <a:schemeClr val="accent3">
                  <a:tint val="66000"/>
                </a:schemeClr>
              </a:solidFill>
              <a:ln w="9525">
                <a:solidFill>
                  <a:schemeClr val="accent3">
                    <a:tint val="66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data'!$C$78:$N$78</c:f>
              <c:numCache>
                <c:formatCode>#,##0.000%\ ;[Red]\-#,##0.000%\ ;\-\ </c:formatCode>
                <c:ptCount val="12"/>
                <c:pt idx="0">
                  <c:v>1.8242305934448311E-3</c:v>
                </c:pt>
                <c:pt idx="1">
                  <c:v>-4.2469273715117772E-4</c:v>
                </c:pt>
                <c:pt idx="2">
                  <c:v>4.7128131103222337E-3</c:v>
                </c:pt>
                <c:pt idx="3">
                  <c:v>-2.2095061338796018E-3</c:v>
                </c:pt>
                <c:pt idx="4">
                  <c:v>1.7098669372426212E-3</c:v>
                </c:pt>
                <c:pt idx="5">
                  <c:v>5.1920581491387008E-3</c:v>
                </c:pt>
                <c:pt idx="6">
                  <c:v>2.1209375836983568E-4</c:v>
                </c:pt>
                <c:pt idx="7">
                  <c:v>-2.8274194688837628E-3</c:v>
                </c:pt>
                <c:pt idx="8">
                  <c:v>3.6134609372195925E-4</c:v>
                </c:pt>
                <c:pt idx="9">
                  <c:v>-2.4370624347680447E-5</c:v>
                </c:pt>
                <c:pt idx="10">
                  <c:v>-2.6589879511134118E-3</c:v>
                </c:pt>
                <c:pt idx="11">
                  <c:v>5.8674317268645471E-3</c:v>
                </c:pt>
              </c:numCache>
            </c:numRef>
          </c:val>
          <c:smooth val="0"/>
          <c:extLst>
            <c:ext xmlns:c16="http://schemas.microsoft.com/office/drawing/2014/chart" uri="{C3380CC4-5D6E-409C-BE32-E72D297353CC}">
              <c16:uniqueId val="{0000003F-3DCA-4048-9D93-E295FA42DBB7}"/>
            </c:ext>
          </c:extLst>
        </c:ser>
        <c:ser>
          <c:idx val="64"/>
          <c:order val="64"/>
          <c:spPr>
            <a:ln w="25400" cap="rnd">
              <a:noFill/>
              <a:round/>
            </a:ln>
            <a:effectLst/>
          </c:spPr>
          <c:marker>
            <c:symbol val="circle"/>
            <c:size val="5"/>
            <c:spPr>
              <a:solidFill>
                <a:schemeClr val="accent3">
                  <a:tint val="65000"/>
                </a:schemeClr>
              </a:solidFill>
              <a:ln w="9525">
                <a:solidFill>
                  <a:schemeClr val="accent3">
                    <a:tint val="6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data'!$C$79:$N$79</c:f>
              <c:numCache>
                <c:formatCode>#,##0.000%\ ;[Red]\-#,##0.000%\ ;\-\ </c:formatCode>
                <c:ptCount val="12"/>
                <c:pt idx="0">
                  <c:v>1.7749405974469834E-3</c:v>
                </c:pt>
                <c:pt idx="1">
                  <c:v>-3.8922425802989657E-4</c:v>
                </c:pt>
                <c:pt idx="2">
                  <c:v>-2.4450651596783501E-3</c:v>
                </c:pt>
                <c:pt idx="3">
                  <c:v>-1.5861949421054344E-3</c:v>
                </c:pt>
                <c:pt idx="4">
                  <c:v>1.7083900627496984E-3</c:v>
                </c:pt>
                <c:pt idx="5">
                  <c:v>6.1931483861881187E-3</c:v>
                </c:pt>
                <c:pt idx="6">
                  <c:v>-3.0919678069543099E-3</c:v>
                </c:pt>
                <c:pt idx="7">
                  <c:v>2.3161258745012514E-3</c:v>
                </c:pt>
                <c:pt idx="8">
                  <c:v>3.7785360367403875E-4</c:v>
                </c:pt>
                <c:pt idx="9">
                  <c:v>1.50853356246472E-3</c:v>
                </c:pt>
                <c:pt idx="10">
                  <c:v>2.2935550894054302E-4</c:v>
                </c:pt>
                <c:pt idx="11">
                  <c:v>6.5958954291973626E-3</c:v>
                </c:pt>
              </c:numCache>
            </c:numRef>
          </c:val>
          <c:smooth val="0"/>
          <c:extLst>
            <c:ext xmlns:c16="http://schemas.microsoft.com/office/drawing/2014/chart" uri="{C3380CC4-5D6E-409C-BE32-E72D297353CC}">
              <c16:uniqueId val="{00000040-3DCA-4048-9D93-E295FA42DBB7}"/>
            </c:ext>
          </c:extLst>
        </c:ser>
        <c:ser>
          <c:idx val="65"/>
          <c:order val="65"/>
          <c:spPr>
            <a:ln w="25400" cap="rnd">
              <a:noFill/>
              <a:round/>
            </a:ln>
            <a:effectLst/>
          </c:spPr>
          <c:marker>
            <c:symbol val="circle"/>
            <c:size val="5"/>
            <c:spPr>
              <a:solidFill>
                <a:schemeClr val="accent3">
                  <a:tint val="63000"/>
                </a:schemeClr>
              </a:solidFill>
              <a:ln w="9525">
                <a:solidFill>
                  <a:schemeClr val="accent3">
                    <a:tint val="6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data'!$C$80:$N$80</c:f>
              <c:numCache>
                <c:formatCode>#,##0.000%\ ;[Red]\-#,##0.000%\ ;\-\ </c:formatCode>
                <c:ptCount val="12"/>
                <c:pt idx="0">
                  <c:v>1.7667097963134371E-3</c:v>
                </c:pt>
                <c:pt idx="1">
                  <c:v>-5.0335144325752701E-4</c:v>
                </c:pt>
                <c:pt idx="2">
                  <c:v>-6.0774245020565054E-3</c:v>
                </c:pt>
                <c:pt idx="3">
                  <c:v>-6.4194094460989781E-4</c:v>
                </c:pt>
                <c:pt idx="4">
                  <c:v>3.983512940313183E-4</c:v>
                </c:pt>
                <c:pt idx="5">
                  <c:v>2.6886501106322402E-3</c:v>
                </c:pt>
                <c:pt idx="6">
                  <c:v>-1.9922910818870321E-3</c:v>
                </c:pt>
                <c:pt idx="7">
                  <c:v>-1.8226508691447929E-3</c:v>
                </c:pt>
                <c:pt idx="8">
                  <c:v>5.1452185022671237E-4</c:v>
                </c:pt>
                <c:pt idx="9">
                  <c:v>7.6292550270151693E-4</c:v>
                </c:pt>
                <c:pt idx="10">
                  <c:v>8.0756295837369763E-5</c:v>
                </c:pt>
                <c:pt idx="11">
                  <c:v>-4.8257439912131606E-3</c:v>
                </c:pt>
              </c:numCache>
            </c:numRef>
          </c:val>
          <c:smooth val="0"/>
          <c:extLst>
            <c:ext xmlns:c16="http://schemas.microsoft.com/office/drawing/2014/chart" uri="{C3380CC4-5D6E-409C-BE32-E72D297353CC}">
              <c16:uniqueId val="{00000041-3DCA-4048-9D93-E295FA42DBB7}"/>
            </c:ext>
          </c:extLst>
        </c:ser>
        <c:ser>
          <c:idx val="66"/>
          <c:order val="66"/>
          <c:spPr>
            <a:ln w="25400" cap="rnd">
              <a:noFill/>
              <a:round/>
            </a:ln>
            <a:effectLst/>
          </c:spPr>
          <c:marker>
            <c:symbol val="circle"/>
            <c:size val="5"/>
            <c:spPr>
              <a:solidFill>
                <a:schemeClr val="accent3">
                  <a:tint val="61000"/>
                </a:schemeClr>
              </a:solidFill>
              <a:ln w="9525">
                <a:solidFill>
                  <a:schemeClr val="accent3">
                    <a:tint val="61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data'!$C$81:$N$81</c:f>
              <c:numCache>
                <c:formatCode>#,##0.000%\ ;[Red]\-#,##0.000%\ ;\-\ </c:formatCode>
                <c:ptCount val="12"/>
                <c:pt idx="0">
                  <c:v>1.8457601386272504E-3</c:v>
                </c:pt>
                <c:pt idx="1">
                  <c:v>-5.4106654441077318E-4</c:v>
                </c:pt>
                <c:pt idx="2">
                  <c:v>-1.8794695917058846E-2</c:v>
                </c:pt>
                <c:pt idx="3">
                  <c:v>2.5492814409502351E-3</c:v>
                </c:pt>
                <c:pt idx="4">
                  <c:v>1.8954927944971889E-3</c:v>
                </c:pt>
                <c:pt idx="5">
                  <c:v>-6.4779644546402171E-3</c:v>
                </c:pt>
                <c:pt idx="6">
                  <c:v>2.7062388428906736E-3</c:v>
                </c:pt>
                <c:pt idx="7">
                  <c:v>-6.2395182408780947E-4</c:v>
                </c:pt>
                <c:pt idx="8">
                  <c:v>4.0019912159161564E-4</c:v>
                </c:pt>
                <c:pt idx="9">
                  <c:v>-6.9515335100556186E-4</c:v>
                </c:pt>
                <c:pt idx="10">
                  <c:v>3.1342609825415479E-3</c:v>
                </c:pt>
                <c:pt idx="11">
                  <c:v>-1.4601598770104696E-2</c:v>
                </c:pt>
              </c:numCache>
            </c:numRef>
          </c:val>
          <c:smooth val="0"/>
          <c:extLst>
            <c:ext xmlns:c16="http://schemas.microsoft.com/office/drawing/2014/chart" uri="{C3380CC4-5D6E-409C-BE32-E72D297353CC}">
              <c16:uniqueId val="{00000042-3DCA-4048-9D93-E295FA42DBB7}"/>
            </c:ext>
          </c:extLst>
        </c:ser>
        <c:ser>
          <c:idx val="67"/>
          <c:order val="67"/>
          <c:spPr>
            <a:ln w="25400" cap="rnd">
              <a:noFill/>
              <a:round/>
            </a:ln>
            <a:effectLst/>
          </c:spPr>
          <c:marker>
            <c:symbol val="circle"/>
            <c:size val="5"/>
            <c:spPr>
              <a:solidFill>
                <a:schemeClr val="accent3">
                  <a:tint val="60000"/>
                </a:schemeClr>
              </a:solidFill>
              <a:ln w="9525">
                <a:solidFill>
                  <a:schemeClr val="accent3">
                    <a:tint val="6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data'!$C$82:$N$82</c:f>
              <c:numCache>
                <c:formatCode>#,##0.000%\ ;[Red]\-#,##0.000%\ ;\-\ </c:formatCode>
                <c:ptCount val="12"/>
                <c:pt idx="0">
                  <c:v>1.7920615661979333E-3</c:v>
                </c:pt>
                <c:pt idx="1">
                  <c:v>-2.1826229031285393E-4</c:v>
                </c:pt>
                <c:pt idx="2">
                  <c:v>1.4409804222592637E-3</c:v>
                </c:pt>
                <c:pt idx="3">
                  <c:v>-9.142629986507167E-4</c:v>
                </c:pt>
                <c:pt idx="4">
                  <c:v>-3.1123816658438219E-3</c:v>
                </c:pt>
                <c:pt idx="5">
                  <c:v>-5.42349342199544E-3</c:v>
                </c:pt>
                <c:pt idx="6">
                  <c:v>2.4519281790362779E-3</c:v>
                </c:pt>
                <c:pt idx="7">
                  <c:v>-3.1271865249491437E-3</c:v>
                </c:pt>
                <c:pt idx="8">
                  <c:v>1.3286834104997425E-4</c:v>
                </c:pt>
                <c:pt idx="9">
                  <c:v>-1.8454432044461289E-3</c:v>
                </c:pt>
                <c:pt idx="10">
                  <c:v>1.1233268409474029E-3</c:v>
                </c:pt>
                <c:pt idx="11">
                  <c:v>-7.6998647567072531E-3</c:v>
                </c:pt>
              </c:numCache>
            </c:numRef>
          </c:val>
          <c:smooth val="0"/>
          <c:extLst>
            <c:ext xmlns:c16="http://schemas.microsoft.com/office/drawing/2014/chart" uri="{C3380CC4-5D6E-409C-BE32-E72D297353CC}">
              <c16:uniqueId val="{00000043-3DCA-4048-9D93-E295FA42DBB7}"/>
            </c:ext>
          </c:extLst>
        </c:ser>
        <c:ser>
          <c:idx val="68"/>
          <c:order val="68"/>
          <c:spPr>
            <a:ln w="25400" cap="rnd">
              <a:noFill/>
              <a:round/>
            </a:ln>
            <a:effectLst/>
          </c:spPr>
          <c:marker>
            <c:symbol val="circle"/>
            <c:size val="5"/>
            <c:spPr>
              <a:solidFill>
                <a:schemeClr val="accent3">
                  <a:tint val="58000"/>
                </a:schemeClr>
              </a:solidFill>
              <a:ln w="9525">
                <a:solidFill>
                  <a:schemeClr val="accent3">
                    <a:tint val="5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data'!$C$83:$N$83</c:f>
              <c:numCache>
                <c:formatCode>#,##0.000%\ ;[Red]\-#,##0.000%\ ;\-\ </c:formatCode>
                <c:ptCount val="12"/>
                <c:pt idx="0">
                  <c:v>1.7603205813003786E-3</c:v>
                </c:pt>
                <c:pt idx="1">
                  <c:v>-3.0037126513082768E-4</c:v>
                </c:pt>
                <c:pt idx="2">
                  <c:v>1.0405826321266964E-3</c:v>
                </c:pt>
                <c:pt idx="3">
                  <c:v>-1.7627278834075888E-4</c:v>
                </c:pt>
                <c:pt idx="4">
                  <c:v>-3.9018236933885397E-4</c:v>
                </c:pt>
                <c:pt idx="5">
                  <c:v>-1.5283346996655789E-2</c:v>
                </c:pt>
                <c:pt idx="6">
                  <c:v>2.4447044924662542E-3</c:v>
                </c:pt>
                <c:pt idx="7">
                  <c:v>1.5542339856177145E-3</c:v>
                </c:pt>
                <c:pt idx="8">
                  <c:v>2.2892074298330733E-4</c:v>
                </c:pt>
                <c:pt idx="9">
                  <c:v>-1.9635503530157639E-3</c:v>
                </c:pt>
                <c:pt idx="10">
                  <c:v>6.753351205398439E-3</c:v>
                </c:pt>
                <c:pt idx="11">
                  <c:v>-4.3316101325892031E-3</c:v>
                </c:pt>
              </c:numCache>
            </c:numRef>
          </c:val>
          <c:smooth val="0"/>
          <c:extLst>
            <c:ext xmlns:c16="http://schemas.microsoft.com/office/drawing/2014/chart" uri="{C3380CC4-5D6E-409C-BE32-E72D297353CC}">
              <c16:uniqueId val="{00000044-3DCA-4048-9D93-E295FA42DBB7}"/>
            </c:ext>
          </c:extLst>
        </c:ser>
        <c:ser>
          <c:idx val="69"/>
          <c:order val="69"/>
          <c:spPr>
            <a:ln w="25400" cap="rnd">
              <a:noFill/>
              <a:round/>
            </a:ln>
            <a:effectLst/>
          </c:spPr>
          <c:marker>
            <c:symbol val="circle"/>
            <c:size val="5"/>
            <c:spPr>
              <a:solidFill>
                <a:schemeClr val="accent3">
                  <a:tint val="57000"/>
                </a:schemeClr>
              </a:solidFill>
              <a:ln w="9525">
                <a:solidFill>
                  <a:schemeClr val="accent3">
                    <a:tint val="5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data'!$C$84:$N$84</c:f>
              <c:numCache>
                <c:formatCode>#,##0.000%\ ;[Red]\-#,##0.000%\ ;\-\ </c:formatCode>
                <c:ptCount val="12"/>
                <c:pt idx="0">
                  <c:v>1.9187966342053553E-3</c:v>
                </c:pt>
                <c:pt idx="1">
                  <c:v>-4.4319977299989155E-4</c:v>
                </c:pt>
                <c:pt idx="2">
                  <c:v>-2.3654014573389004E-2</c:v>
                </c:pt>
                <c:pt idx="3">
                  <c:v>1.718576807783867E-3</c:v>
                </c:pt>
                <c:pt idx="4">
                  <c:v>-1.830346711107822E-3</c:v>
                </c:pt>
                <c:pt idx="5">
                  <c:v>2.0289698244062571E-3</c:v>
                </c:pt>
                <c:pt idx="6">
                  <c:v>2.3290651495233572E-3</c:v>
                </c:pt>
                <c:pt idx="7">
                  <c:v>1.7999703290221269E-3</c:v>
                </c:pt>
                <c:pt idx="8">
                  <c:v>2.2680453067058792E-4</c:v>
                </c:pt>
                <c:pt idx="9">
                  <c:v>1.6474004162336797E-4</c:v>
                </c:pt>
                <c:pt idx="10">
                  <c:v>-1.2107356511292799E-3</c:v>
                </c:pt>
                <c:pt idx="11">
                  <c:v>-1.6951373391391078E-2</c:v>
                </c:pt>
              </c:numCache>
            </c:numRef>
          </c:val>
          <c:smooth val="0"/>
          <c:extLst>
            <c:ext xmlns:c16="http://schemas.microsoft.com/office/drawing/2014/chart" uri="{C3380CC4-5D6E-409C-BE32-E72D297353CC}">
              <c16:uniqueId val="{00000045-3DCA-4048-9D93-E295FA42DBB7}"/>
            </c:ext>
          </c:extLst>
        </c:ser>
        <c:ser>
          <c:idx val="70"/>
          <c:order val="70"/>
          <c:spPr>
            <a:ln w="25400" cap="rnd">
              <a:noFill/>
              <a:round/>
            </a:ln>
            <a:effectLst/>
          </c:spPr>
          <c:marker>
            <c:symbol val="circle"/>
            <c:size val="5"/>
            <c:spPr>
              <a:solidFill>
                <a:schemeClr val="accent3">
                  <a:tint val="55000"/>
                </a:schemeClr>
              </a:solidFill>
              <a:ln w="9525">
                <a:solidFill>
                  <a:schemeClr val="accent3">
                    <a:tint val="5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data'!$C$85:$N$85</c:f>
              <c:numCache>
                <c:formatCode>#,##0.000%\ ;[Red]\-#,##0.000%\ ;\-\ </c:formatCode>
                <c:ptCount val="12"/>
                <c:pt idx="0">
                  <c:v>1.8401063521167327E-3</c:v>
                </c:pt>
                <c:pt idx="1">
                  <c:v>-4.1731147955337278E-4</c:v>
                </c:pt>
                <c:pt idx="2">
                  <c:v>1.3622173130241055E-3</c:v>
                </c:pt>
                <c:pt idx="3">
                  <c:v>-6.1448814201625623E-4</c:v>
                </c:pt>
                <c:pt idx="4">
                  <c:v>-1.9488524467556889E-3</c:v>
                </c:pt>
                <c:pt idx="5">
                  <c:v>3.2138944830339966E-5</c:v>
                </c:pt>
                <c:pt idx="6">
                  <c:v>2.0541965681812879E-3</c:v>
                </c:pt>
                <c:pt idx="7">
                  <c:v>1.4012950996553641E-3</c:v>
                </c:pt>
                <c:pt idx="8">
                  <c:v>2.9384129614840049E-4</c:v>
                </c:pt>
                <c:pt idx="9">
                  <c:v>-1.2361721529443592E-3</c:v>
                </c:pt>
                <c:pt idx="10">
                  <c:v>-1.8733467465237297E-4</c:v>
                </c:pt>
                <c:pt idx="11">
                  <c:v>2.5796366780341806E-3</c:v>
                </c:pt>
              </c:numCache>
            </c:numRef>
          </c:val>
          <c:smooth val="0"/>
          <c:extLst>
            <c:ext xmlns:c16="http://schemas.microsoft.com/office/drawing/2014/chart" uri="{C3380CC4-5D6E-409C-BE32-E72D297353CC}">
              <c16:uniqueId val="{00000046-3DCA-4048-9D93-E295FA42DBB7}"/>
            </c:ext>
          </c:extLst>
        </c:ser>
        <c:ser>
          <c:idx val="71"/>
          <c:order val="71"/>
          <c:spPr>
            <a:ln w="25400" cap="rnd">
              <a:noFill/>
              <a:round/>
            </a:ln>
            <a:effectLst/>
          </c:spPr>
          <c:marker>
            <c:symbol val="circle"/>
            <c:size val="5"/>
            <c:spPr>
              <a:solidFill>
                <a:schemeClr val="accent3">
                  <a:tint val="53000"/>
                </a:schemeClr>
              </a:solidFill>
              <a:ln w="9525">
                <a:solidFill>
                  <a:schemeClr val="accent3">
                    <a:tint val="53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data'!$C$86:$N$86</c:f>
              <c:numCache>
                <c:formatCode>#,##0.000%\ ;[Red]\-#,##0.000%\ ;\-\ </c:formatCode>
                <c:ptCount val="12"/>
                <c:pt idx="0">
                  <c:v>1.6970273112344447E-3</c:v>
                </c:pt>
                <c:pt idx="1">
                  <c:v>-3.4227686390375656E-4</c:v>
                </c:pt>
                <c:pt idx="2">
                  <c:v>-2.0771190267270256E-3</c:v>
                </c:pt>
                <c:pt idx="3">
                  <c:v>-1.1903067458264305E-3</c:v>
                </c:pt>
                <c:pt idx="4">
                  <c:v>8.3581172356450573E-4</c:v>
                </c:pt>
                <c:pt idx="5">
                  <c:v>-2.375149155031564E-3</c:v>
                </c:pt>
                <c:pt idx="6">
                  <c:v>-1.9773554341990796E-3</c:v>
                </c:pt>
                <c:pt idx="7">
                  <c:v>2.1624781019109474E-3</c:v>
                </c:pt>
                <c:pt idx="8">
                  <c:v>3.7115153465916428E-4</c:v>
                </c:pt>
                <c:pt idx="9">
                  <c:v>-8.2500812745289753E-4</c:v>
                </c:pt>
                <c:pt idx="10">
                  <c:v>1.0050323344831247E-3</c:v>
                </c:pt>
                <c:pt idx="11">
                  <c:v>-2.715714347288567E-3</c:v>
                </c:pt>
              </c:numCache>
            </c:numRef>
          </c:val>
          <c:smooth val="0"/>
          <c:extLst>
            <c:ext xmlns:c16="http://schemas.microsoft.com/office/drawing/2014/chart" uri="{C3380CC4-5D6E-409C-BE32-E72D297353CC}">
              <c16:uniqueId val="{00000047-3DCA-4048-9D93-E295FA42DBB7}"/>
            </c:ext>
          </c:extLst>
        </c:ser>
        <c:ser>
          <c:idx val="72"/>
          <c:order val="72"/>
          <c:spPr>
            <a:ln w="25400" cap="rnd">
              <a:noFill/>
              <a:round/>
            </a:ln>
            <a:effectLst/>
          </c:spPr>
          <c:marker>
            <c:symbol val="circle"/>
            <c:size val="5"/>
            <c:spPr>
              <a:solidFill>
                <a:schemeClr val="accent3">
                  <a:tint val="52000"/>
                </a:schemeClr>
              </a:solidFill>
              <a:ln w="9525">
                <a:solidFill>
                  <a:schemeClr val="accent3">
                    <a:tint val="5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data'!$C$87:$N$87</c:f>
              <c:numCache>
                <c:formatCode>#,##0.000%\ ;[Red]\-#,##0.000%\ ;\-\ </c:formatCode>
                <c:ptCount val="12"/>
                <c:pt idx="0">
                  <c:v>1.7986651060029057E-3</c:v>
                </c:pt>
                <c:pt idx="1">
                  <c:v>-4.1041313332779161E-4</c:v>
                </c:pt>
                <c:pt idx="2">
                  <c:v>4.7411914563948443E-3</c:v>
                </c:pt>
                <c:pt idx="3">
                  <c:v>-1.6731913169680812E-3</c:v>
                </c:pt>
                <c:pt idx="4">
                  <c:v>-1.7429583628705281E-3</c:v>
                </c:pt>
                <c:pt idx="5">
                  <c:v>-3.5696533369149464E-3</c:v>
                </c:pt>
                <c:pt idx="6">
                  <c:v>1.5365304412795489E-4</c:v>
                </c:pt>
                <c:pt idx="7">
                  <c:v>4.8903864185045887E-3</c:v>
                </c:pt>
                <c:pt idx="8">
                  <c:v>3.4244621133683317E-4</c:v>
                </c:pt>
                <c:pt idx="9">
                  <c:v>-6.4736193810466247E-4</c:v>
                </c:pt>
                <c:pt idx="10">
                  <c:v>7.455087201921895E-4</c:v>
                </c:pt>
                <c:pt idx="11">
                  <c:v>4.6282728683733065E-3</c:v>
                </c:pt>
              </c:numCache>
            </c:numRef>
          </c:val>
          <c:smooth val="0"/>
          <c:extLst>
            <c:ext xmlns:c16="http://schemas.microsoft.com/office/drawing/2014/chart" uri="{C3380CC4-5D6E-409C-BE32-E72D297353CC}">
              <c16:uniqueId val="{00000048-3DCA-4048-9D93-E295FA42DBB7}"/>
            </c:ext>
          </c:extLst>
        </c:ser>
        <c:ser>
          <c:idx val="73"/>
          <c:order val="73"/>
          <c:spPr>
            <a:ln w="25400" cap="rnd">
              <a:noFill/>
              <a:round/>
            </a:ln>
            <a:effectLst/>
          </c:spPr>
          <c:marker>
            <c:symbol val="circle"/>
            <c:size val="5"/>
            <c:spPr>
              <a:solidFill>
                <a:schemeClr val="accent3">
                  <a:tint val="50000"/>
                </a:schemeClr>
              </a:solidFill>
              <a:ln w="9525">
                <a:solidFill>
                  <a:schemeClr val="accent3">
                    <a:tint val="5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data'!$C$88:$N$88</c:f>
              <c:numCache>
                <c:formatCode>#,##0.000%\ ;[Red]\-#,##0.000%\ ;\-\ </c:formatCode>
                <c:ptCount val="12"/>
                <c:pt idx="0">
                  <c:v>1.7859848749255391E-3</c:v>
                </c:pt>
                <c:pt idx="1">
                  <c:v>-3.4201933742861179E-4</c:v>
                </c:pt>
                <c:pt idx="2">
                  <c:v>5.1031241864620824E-3</c:v>
                </c:pt>
                <c:pt idx="3">
                  <c:v>-1.5087449253787799E-3</c:v>
                </c:pt>
                <c:pt idx="4">
                  <c:v>-6.4055754943348475E-4</c:v>
                </c:pt>
                <c:pt idx="5">
                  <c:v>-1.8316641129301203E-4</c:v>
                </c:pt>
                <c:pt idx="6">
                  <c:v>-2.3351119488324024E-4</c:v>
                </c:pt>
                <c:pt idx="7">
                  <c:v>6.1023706999105976E-3</c:v>
                </c:pt>
                <c:pt idx="8">
                  <c:v>3.2414177773021358E-4</c:v>
                </c:pt>
                <c:pt idx="9">
                  <c:v>1.8906677245273951E-3</c:v>
                </c:pt>
                <c:pt idx="10">
                  <c:v>1.4064371946087562E-4</c:v>
                </c:pt>
                <c:pt idx="11">
                  <c:v>1.2438933564599575E-2</c:v>
                </c:pt>
              </c:numCache>
            </c:numRef>
          </c:val>
          <c:smooth val="0"/>
          <c:extLst>
            <c:ext xmlns:c16="http://schemas.microsoft.com/office/drawing/2014/chart" uri="{C3380CC4-5D6E-409C-BE32-E72D297353CC}">
              <c16:uniqueId val="{00000049-3DCA-4048-9D93-E295FA42DBB7}"/>
            </c:ext>
          </c:extLst>
        </c:ser>
        <c:ser>
          <c:idx val="74"/>
          <c:order val="74"/>
          <c:spPr>
            <a:ln w="25400" cap="rnd">
              <a:noFill/>
              <a:round/>
            </a:ln>
            <a:effectLst/>
          </c:spPr>
          <c:marker>
            <c:symbol val="circle"/>
            <c:size val="5"/>
            <c:spPr>
              <a:solidFill>
                <a:schemeClr val="accent3">
                  <a:tint val="48000"/>
                </a:schemeClr>
              </a:solidFill>
              <a:ln w="9525">
                <a:solidFill>
                  <a:schemeClr val="accent3">
                    <a:tint val="48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data'!$C$89:$N$89</c:f>
              <c:numCache>
                <c:formatCode>#,##0.000%\ ;[Red]\-#,##0.000%\ ;\-\ </c:formatCode>
                <c:ptCount val="12"/>
                <c:pt idx="0">
                  <c:v>1.8049304700231694E-3</c:v>
                </c:pt>
                <c:pt idx="1">
                  <c:v>-2.1491791723082798E-4</c:v>
                </c:pt>
                <c:pt idx="2">
                  <c:v>4.2558894579116657E-3</c:v>
                </c:pt>
                <c:pt idx="3">
                  <c:v>-1.6188997103163683E-3</c:v>
                </c:pt>
                <c:pt idx="4">
                  <c:v>1.1823587560231275E-3</c:v>
                </c:pt>
                <c:pt idx="5">
                  <c:v>2.7146215483904168E-3</c:v>
                </c:pt>
                <c:pt idx="6">
                  <c:v>-3.0035047521792535E-4</c:v>
                </c:pt>
                <c:pt idx="7">
                  <c:v>-1.7188565491754737E-4</c:v>
                </c:pt>
                <c:pt idx="8">
                  <c:v>1.4710929838734899E-4</c:v>
                </c:pt>
                <c:pt idx="9">
                  <c:v>-8.8487579627427593E-5</c:v>
                </c:pt>
                <c:pt idx="10">
                  <c:v>-1.2419272790074043E-3</c:v>
                </c:pt>
                <c:pt idx="11">
                  <c:v>6.4684409144182275E-3</c:v>
                </c:pt>
              </c:numCache>
            </c:numRef>
          </c:val>
          <c:smooth val="0"/>
          <c:extLst>
            <c:ext xmlns:c16="http://schemas.microsoft.com/office/drawing/2014/chart" uri="{C3380CC4-5D6E-409C-BE32-E72D297353CC}">
              <c16:uniqueId val="{0000004A-3DCA-4048-9D93-E295FA42DBB7}"/>
            </c:ext>
          </c:extLst>
        </c:ser>
        <c:ser>
          <c:idx val="75"/>
          <c:order val="75"/>
          <c:spPr>
            <a:ln w="25400" cap="rnd">
              <a:noFill/>
              <a:round/>
            </a:ln>
            <a:effectLst/>
          </c:spPr>
          <c:marker>
            <c:symbol val="circle"/>
            <c:size val="5"/>
            <c:spPr>
              <a:solidFill>
                <a:schemeClr val="accent3">
                  <a:tint val="47000"/>
                </a:schemeClr>
              </a:solidFill>
              <a:ln w="9525">
                <a:solidFill>
                  <a:schemeClr val="accent3">
                    <a:tint val="4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data'!$C$90:$N$90</c:f>
              <c:numCache>
                <c:formatCode>#,##0.000%\ ;[Red]\-#,##0.000%\ ;\-\ </c:formatCode>
                <c:ptCount val="12"/>
                <c:pt idx="0">
                  <c:v>1.8757801460365098E-3</c:v>
                </c:pt>
                <c:pt idx="1">
                  <c:v>-7.490624443655669E-4</c:v>
                </c:pt>
                <c:pt idx="2">
                  <c:v>9.7703081774462852E-3</c:v>
                </c:pt>
                <c:pt idx="3">
                  <c:v>-1.6990307602973154E-3</c:v>
                </c:pt>
                <c:pt idx="4">
                  <c:v>1.5625483511869653E-3</c:v>
                </c:pt>
                <c:pt idx="5">
                  <c:v>-3.0266408581147708E-4</c:v>
                </c:pt>
                <c:pt idx="6">
                  <c:v>-1.1061049288856317E-3</c:v>
                </c:pt>
                <c:pt idx="7">
                  <c:v>5.0741379780736562E-3</c:v>
                </c:pt>
                <c:pt idx="8">
                  <c:v>6.5114246229125428E-4</c:v>
                </c:pt>
                <c:pt idx="9">
                  <c:v>1.5210742230564733E-4</c:v>
                </c:pt>
                <c:pt idx="10">
                  <c:v>-7.1121160993437016E-4</c:v>
                </c:pt>
                <c:pt idx="11">
                  <c:v>1.4517950708045957E-2</c:v>
                </c:pt>
              </c:numCache>
            </c:numRef>
          </c:val>
          <c:smooth val="0"/>
          <c:extLst>
            <c:ext xmlns:c16="http://schemas.microsoft.com/office/drawing/2014/chart" uri="{C3380CC4-5D6E-409C-BE32-E72D297353CC}">
              <c16:uniqueId val="{0000004B-3DCA-4048-9D93-E295FA42DBB7}"/>
            </c:ext>
          </c:extLst>
        </c:ser>
        <c:ser>
          <c:idx val="76"/>
          <c:order val="76"/>
          <c:spPr>
            <a:ln w="25400" cap="rnd">
              <a:noFill/>
              <a:round/>
            </a:ln>
            <a:effectLst/>
          </c:spPr>
          <c:marker>
            <c:symbol val="circle"/>
            <c:size val="5"/>
            <c:spPr>
              <a:solidFill>
                <a:schemeClr val="accent3">
                  <a:tint val="45000"/>
                </a:schemeClr>
              </a:solidFill>
              <a:ln w="9525">
                <a:solidFill>
                  <a:schemeClr val="accent3">
                    <a:tint val="4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data'!$C$91:$N$91</c:f>
              <c:numCache>
                <c:formatCode>#,##0.000%\ ;[Red]\-#,##0.000%\ ;\-\ </c:formatCode>
                <c:ptCount val="12"/>
                <c:pt idx="0">
                  <c:v>1.8626472043017372E-3</c:v>
                </c:pt>
                <c:pt idx="1">
                  <c:v>-4.6374956459560579E-4</c:v>
                </c:pt>
                <c:pt idx="2">
                  <c:v>3.5659047379583697E-3</c:v>
                </c:pt>
                <c:pt idx="3">
                  <c:v>-1.6452143518266293E-3</c:v>
                </c:pt>
                <c:pt idx="4">
                  <c:v>1.1017235747514675E-3</c:v>
                </c:pt>
                <c:pt idx="5">
                  <c:v>2.4944507804789406E-3</c:v>
                </c:pt>
                <c:pt idx="6">
                  <c:v>3.743312774906471E-5</c:v>
                </c:pt>
                <c:pt idx="7">
                  <c:v>-6.5066795688495382E-4</c:v>
                </c:pt>
                <c:pt idx="8">
                  <c:v>3.8881382202937687E-4</c:v>
                </c:pt>
                <c:pt idx="9">
                  <c:v>1.9397305642074869E-3</c:v>
                </c:pt>
                <c:pt idx="10">
                  <c:v>3.7166820115075438E-4</c:v>
                </c:pt>
                <c:pt idx="11">
                  <c:v>9.002740139320009E-3</c:v>
                </c:pt>
              </c:numCache>
            </c:numRef>
          </c:val>
          <c:smooth val="0"/>
          <c:extLst>
            <c:ext xmlns:c16="http://schemas.microsoft.com/office/drawing/2014/chart" uri="{C3380CC4-5D6E-409C-BE32-E72D297353CC}">
              <c16:uniqueId val="{0000004C-3DCA-4048-9D93-E295FA42DBB7}"/>
            </c:ext>
          </c:extLst>
        </c:ser>
        <c:ser>
          <c:idx val="77"/>
          <c:order val="77"/>
          <c:spPr>
            <a:ln w="25400" cap="rnd">
              <a:noFill/>
              <a:round/>
            </a:ln>
            <a:effectLst/>
          </c:spPr>
          <c:marker>
            <c:symbol val="circle"/>
            <c:size val="5"/>
            <c:spPr>
              <a:solidFill>
                <a:schemeClr val="accent3">
                  <a:tint val="44000"/>
                </a:schemeClr>
              </a:solidFill>
              <a:ln w="9525">
                <a:solidFill>
                  <a:schemeClr val="accent3">
                    <a:tint val="4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data'!$C$92:$N$92</c:f>
              <c:numCache>
                <c:formatCode>#,##0.000%\ ;[Red]\-#,##0.000%\ ;\-\ </c:formatCode>
                <c:ptCount val="12"/>
                <c:pt idx="0">
                  <c:v>1.7271363192555844E-3</c:v>
                </c:pt>
                <c:pt idx="1">
                  <c:v>-4.6953253702763931E-4</c:v>
                </c:pt>
                <c:pt idx="2">
                  <c:v>3.7460598831624559E-3</c:v>
                </c:pt>
                <c:pt idx="3">
                  <c:v>-2.1309338707103942E-3</c:v>
                </c:pt>
                <c:pt idx="4">
                  <c:v>6.3701018903128404E-4</c:v>
                </c:pt>
                <c:pt idx="5">
                  <c:v>1.6662893871821627E-3</c:v>
                </c:pt>
                <c:pt idx="6">
                  <c:v>-2.2858277771031776E-3</c:v>
                </c:pt>
                <c:pt idx="7">
                  <c:v>2.3802208658180168E-3</c:v>
                </c:pt>
                <c:pt idx="8">
                  <c:v>5.0831630703596087E-4</c:v>
                </c:pt>
                <c:pt idx="9">
                  <c:v>9.7911831928321202E-4</c:v>
                </c:pt>
                <c:pt idx="10">
                  <c:v>-5.0895454041766097E-4</c:v>
                </c:pt>
                <c:pt idx="11">
                  <c:v>6.2489025455098046E-3</c:v>
                </c:pt>
              </c:numCache>
            </c:numRef>
          </c:val>
          <c:smooth val="0"/>
          <c:extLst>
            <c:ext xmlns:c16="http://schemas.microsoft.com/office/drawing/2014/chart" uri="{C3380CC4-5D6E-409C-BE32-E72D297353CC}">
              <c16:uniqueId val="{0000004D-3DCA-4048-9D93-E295FA42DBB7}"/>
            </c:ext>
          </c:extLst>
        </c:ser>
        <c:ser>
          <c:idx val="78"/>
          <c:order val="78"/>
          <c:spPr>
            <a:ln w="25400" cap="rnd">
              <a:noFill/>
              <a:round/>
            </a:ln>
            <a:effectLst/>
          </c:spPr>
          <c:marker>
            <c:symbol val="circle"/>
            <c:size val="5"/>
            <c:spPr>
              <a:solidFill>
                <a:schemeClr val="accent3">
                  <a:tint val="42000"/>
                </a:schemeClr>
              </a:solidFill>
              <a:ln w="9525">
                <a:solidFill>
                  <a:schemeClr val="accent3">
                    <a:tint val="42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data'!$C$93:$N$93</c:f>
              <c:numCache>
                <c:formatCode>#,##0.000%\ ;[Red]\-#,##0.000%\ ;\-\ </c:formatCode>
                <c:ptCount val="12"/>
                <c:pt idx="0">
                  <c:v>1.729849199872957E-3</c:v>
                </c:pt>
                <c:pt idx="1">
                  <c:v>-1.1473297594755127E-4</c:v>
                </c:pt>
                <c:pt idx="2">
                  <c:v>-9.642781069350792E-3</c:v>
                </c:pt>
                <c:pt idx="3">
                  <c:v>1.0327086658590279E-3</c:v>
                </c:pt>
                <c:pt idx="4">
                  <c:v>-3.5724516557154029E-3</c:v>
                </c:pt>
                <c:pt idx="5">
                  <c:v>4.4848838068634045E-4</c:v>
                </c:pt>
                <c:pt idx="6">
                  <c:v>8.2437764314091666E-4</c:v>
                </c:pt>
                <c:pt idx="7">
                  <c:v>2.1474648484871572E-3</c:v>
                </c:pt>
                <c:pt idx="8">
                  <c:v>1.4272843153440018E-4</c:v>
                </c:pt>
                <c:pt idx="9">
                  <c:v>1.4371776549740867E-3</c:v>
                </c:pt>
                <c:pt idx="10">
                  <c:v>-1.4172008741215603E-3</c:v>
                </c:pt>
                <c:pt idx="11">
                  <c:v>-6.9843717505804204E-3</c:v>
                </c:pt>
              </c:numCache>
            </c:numRef>
          </c:val>
          <c:smooth val="0"/>
          <c:extLst>
            <c:ext xmlns:c16="http://schemas.microsoft.com/office/drawing/2014/chart" uri="{C3380CC4-5D6E-409C-BE32-E72D297353CC}">
              <c16:uniqueId val="{0000004E-3DCA-4048-9D93-E295FA42DBB7}"/>
            </c:ext>
          </c:extLst>
        </c:ser>
        <c:ser>
          <c:idx val="79"/>
          <c:order val="79"/>
          <c:spPr>
            <a:ln w="25400" cap="rnd">
              <a:noFill/>
              <a:round/>
            </a:ln>
            <a:effectLst/>
          </c:spPr>
          <c:marker>
            <c:symbol val="circle"/>
            <c:size val="5"/>
            <c:spPr>
              <a:solidFill>
                <a:schemeClr val="accent3">
                  <a:tint val="40000"/>
                </a:schemeClr>
              </a:solidFill>
              <a:ln w="9525">
                <a:solidFill>
                  <a:schemeClr val="accent3">
                    <a:tint val="40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data'!$C$94:$N$94</c:f>
              <c:numCache>
                <c:formatCode>#,##0.000%\ ;[Red]\-#,##0.000%\ ;\-\ </c:formatCode>
                <c:ptCount val="12"/>
                <c:pt idx="0">
                  <c:v>1.7523234501277685E-3</c:v>
                </c:pt>
                <c:pt idx="1">
                  <c:v>-4.830895627168097E-4</c:v>
                </c:pt>
                <c:pt idx="2">
                  <c:v>1.2105790612437328E-2</c:v>
                </c:pt>
                <c:pt idx="3">
                  <c:v>-2.9085192646511882E-3</c:v>
                </c:pt>
                <c:pt idx="4">
                  <c:v>1.4412524387912296E-3</c:v>
                </c:pt>
                <c:pt idx="5">
                  <c:v>8.0002303102846284E-3</c:v>
                </c:pt>
                <c:pt idx="6">
                  <c:v>-4.0110963669870436E-3</c:v>
                </c:pt>
                <c:pt idx="7">
                  <c:v>2.0476220199230344E-3</c:v>
                </c:pt>
                <c:pt idx="8">
                  <c:v>5.2690387611686873E-4</c:v>
                </c:pt>
                <c:pt idx="9">
                  <c:v>1.3684062269891939E-3</c:v>
                </c:pt>
                <c:pt idx="10">
                  <c:v>4.2333584498321919E-4</c:v>
                </c:pt>
                <c:pt idx="11">
                  <c:v>2.0263159585298229E-2</c:v>
                </c:pt>
              </c:numCache>
            </c:numRef>
          </c:val>
          <c:smooth val="0"/>
          <c:extLst>
            <c:ext xmlns:c16="http://schemas.microsoft.com/office/drawing/2014/chart" uri="{C3380CC4-5D6E-409C-BE32-E72D297353CC}">
              <c16:uniqueId val="{0000004F-3DCA-4048-9D93-E295FA42DBB7}"/>
            </c:ext>
          </c:extLst>
        </c:ser>
        <c:ser>
          <c:idx val="80"/>
          <c:order val="80"/>
          <c:spPr>
            <a:ln w="25400" cap="rnd">
              <a:noFill/>
              <a:round/>
            </a:ln>
            <a:effectLst/>
          </c:spPr>
          <c:marker>
            <c:symbol val="circle"/>
            <c:size val="5"/>
            <c:spPr>
              <a:solidFill>
                <a:schemeClr val="accent3">
                  <a:tint val="39000"/>
                </a:schemeClr>
              </a:solidFill>
              <a:ln w="9525">
                <a:solidFill>
                  <a:schemeClr val="accent3">
                    <a:tint val="39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data'!$C$95:$N$95</c:f>
              <c:numCache>
                <c:formatCode>#,##0.000%\ ;[Red]\-#,##0.000%\ ;\-\ </c:formatCode>
                <c:ptCount val="12"/>
                <c:pt idx="0">
                  <c:v>1.8506778325626527E-3</c:v>
                </c:pt>
                <c:pt idx="1">
                  <c:v>-4.079141315169732E-4</c:v>
                </c:pt>
                <c:pt idx="2">
                  <c:v>-4.5212694960872213E-3</c:v>
                </c:pt>
                <c:pt idx="3">
                  <c:v>-1.7951646112568387E-3</c:v>
                </c:pt>
                <c:pt idx="4">
                  <c:v>-1.6854631065954528E-3</c:v>
                </c:pt>
                <c:pt idx="5">
                  <c:v>3.8043066223887312E-3</c:v>
                </c:pt>
                <c:pt idx="6">
                  <c:v>-2.546498996946589E-3</c:v>
                </c:pt>
                <c:pt idx="7">
                  <c:v>5.7336175547773038E-4</c:v>
                </c:pt>
                <c:pt idx="8">
                  <c:v>3.4236352744976273E-4</c:v>
                </c:pt>
                <c:pt idx="9">
                  <c:v>2.2789150170547945E-3</c:v>
                </c:pt>
                <c:pt idx="10">
                  <c:v>8.8635134284720252E-4</c:v>
                </c:pt>
                <c:pt idx="11">
                  <c:v>-1.220334244622201E-3</c:v>
                </c:pt>
              </c:numCache>
            </c:numRef>
          </c:val>
          <c:smooth val="0"/>
          <c:extLst>
            <c:ext xmlns:c16="http://schemas.microsoft.com/office/drawing/2014/chart" uri="{C3380CC4-5D6E-409C-BE32-E72D297353CC}">
              <c16:uniqueId val="{00000050-3DCA-4048-9D93-E295FA42DBB7}"/>
            </c:ext>
          </c:extLst>
        </c:ser>
        <c:ser>
          <c:idx val="81"/>
          <c:order val="81"/>
          <c:spPr>
            <a:ln w="25400" cap="rnd">
              <a:noFill/>
              <a:round/>
            </a:ln>
            <a:effectLst/>
          </c:spPr>
          <c:marker>
            <c:symbol val="circle"/>
            <c:size val="5"/>
            <c:spPr>
              <a:solidFill>
                <a:schemeClr val="accent3">
                  <a:tint val="37000"/>
                </a:schemeClr>
              </a:solidFill>
              <a:ln w="9525">
                <a:solidFill>
                  <a:schemeClr val="accent3">
                    <a:tint val="37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data'!$C$96:$N$96</c:f>
              <c:numCache>
                <c:formatCode>#,##0.000%\ ;[Red]\-#,##0.000%\ ;\-\ </c:formatCode>
                <c:ptCount val="12"/>
                <c:pt idx="0">
                  <c:v>1.8049739238503726E-3</c:v>
                </c:pt>
                <c:pt idx="1">
                  <c:v>-6.1130373257900494E-4</c:v>
                </c:pt>
                <c:pt idx="2">
                  <c:v>-9.200920829196102E-3</c:v>
                </c:pt>
                <c:pt idx="3">
                  <c:v>-7.4333501338519348E-4</c:v>
                </c:pt>
                <c:pt idx="4">
                  <c:v>1.6234222931565956E-3</c:v>
                </c:pt>
                <c:pt idx="5">
                  <c:v>9.8133485368734341E-4</c:v>
                </c:pt>
                <c:pt idx="6">
                  <c:v>-8.7365926210436484E-4</c:v>
                </c:pt>
                <c:pt idx="7">
                  <c:v>6.3013094905617351E-4</c:v>
                </c:pt>
                <c:pt idx="8">
                  <c:v>6.0762613843046154E-4</c:v>
                </c:pt>
                <c:pt idx="9">
                  <c:v>2.3722611216583367E-3</c:v>
                </c:pt>
                <c:pt idx="10">
                  <c:v>1.423533982270353E-3</c:v>
                </c:pt>
                <c:pt idx="11">
                  <c:v>-1.9859355751550289E-3</c:v>
                </c:pt>
              </c:numCache>
            </c:numRef>
          </c:val>
          <c:smooth val="0"/>
          <c:extLst>
            <c:ext xmlns:c16="http://schemas.microsoft.com/office/drawing/2014/chart" uri="{C3380CC4-5D6E-409C-BE32-E72D297353CC}">
              <c16:uniqueId val="{00000051-3DCA-4048-9D93-E295FA42DBB7}"/>
            </c:ext>
          </c:extLst>
        </c:ser>
        <c:ser>
          <c:idx val="82"/>
          <c:order val="82"/>
          <c:spPr>
            <a:ln w="25400" cap="rnd">
              <a:noFill/>
              <a:round/>
            </a:ln>
            <a:effectLst/>
          </c:spPr>
          <c:marker>
            <c:symbol val="circle"/>
            <c:size val="5"/>
            <c:spPr>
              <a:solidFill>
                <a:schemeClr val="accent3">
                  <a:tint val="35000"/>
                </a:schemeClr>
              </a:solidFill>
              <a:ln w="9525">
                <a:solidFill>
                  <a:schemeClr val="accent3">
                    <a:tint val="35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data'!$C$97:$N$97</c:f>
              <c:numCache>
                <c:formatCode>#,##0.000%\ ;[Red]\-#,##0.000%\ ;\-\ </c:formatCode>
                <c:ptCount val="12"/>
                <c:pt idx="0">
                  <c:v>1.7696408529497276E-3</c:v>
                </c:pt>
                <c:pt idx="1">
                  <c:v>-2.2242541187145193E-4</c:v>
                </c:pt>
                <c:pt idx="2">
                  <c:v>3.7857844255158035E-3</c:v>
                </c:pt>
                <c:pt idx="3">
                  <c:v>-1.6808250620394816E-3</c:v>
                </c:pt>
                <c:pt idx="4">
                  <c:v>-2.0954045396786025E-3</c:v>
                </c:pt>
                <c:pt idx="5">
                  <c:v>4.7180651327545231E-3</c:v>
                </c:pt>
                <c:pt idx="6">
                  <c:v>-2.4273379399417649E-3</c:v>
                </c:pt>
                <c:pt idx="7">
                  <c:v>-1.774334650533449E-3</c:v>
                </c:pt>
                <c:pt idx="8">
                  <c:v>2.0582693506510097E-4</c:v>
                </c:pt>
                <c:pt idx="9">
                  <c:v>-1.6614619868127178E-4</c:v>
                </c:pt>
                <c:pt idx="10">
                  <c:v>3.0335925251812057E-6</c:v>
                </c:pt>
                <c:pt idx="11">
                  <c:v>2.1158771360643147E-3</c:v>
                </c:pt>
              </c:numCache>
            </c:numRef>
          </c:val>
          <c:smooth val="0"/>
          <c:extLst>
            <c:ext xmlns:c16="http://schemas.microsoft.com/office/drawing/2014/chart" uri="{C3380CC4-5D6E-409C-BE32-E72D297353CC}">
              <c16:uniqueId val="{00000052-3DCA-4048-9D93-E295FA42DBB7}"/>
            </c:ext>
          </c:extLst>
        </c:ser>
        <c:ser>
          <c:idx val="83"/>
          <c:order val="83"/>
          <c:spPr>
            <a:ln w="25400" cap="rnd">
              <a:noFill/>
              <a:round/>
            </a:ln>
            <a:effectLst/>
          </c:spPr>
          <c:marker>
            <c:symbol val="circle"/>
            <c:size val="5"/>
            <c:spPr>
              <a:solidFill>
                <a:schemeClr val="accent3">
                  <a:tint val="34000"/>
                </a:schemeClr>
              </a:solidFill>
              <a:ln w="9525">
                <a:solidFill>
                  <a:schemeClr val="accent3">
                    <a:tint val="34000"/>
                  </a:schemeClr>
                </a:solidFill>
              </a:ln>
              <a:effectLst/>
            </c:spPr>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data'!$C$98:$N$98</c:f>
              <c:numCache>
                <c:formatCode>#,##0.000%\ ;[Red]\-#,##0.000%\ ;\-\ </c:formatCode>
                <c:ptCount val="12"/>
                <c:pt idx="0">
                  <c:v>1.7814069495762919E-3</c:v>
                </c:pt>
                <c:pt idx="1">
                  <c:v>-6.5956457824034587E-4</c:v>
                </c:pt>
                <c:pt idx="2">
                  <c:v>4.0041714664671435E-3</c:v>
                </c:pt>
                <c:pt idx="3">
                  <c:v>-1.644521704416313E-3</c:v>
                </c:pt>
                <c:pt idx="4">
                  <c:v>-1.5851009526313131E-3</c:v>
                </c:pt>
                <c:pt idx="5">
                  <c:v>4.8694698673132919E-3</c:v>
                </c:pt>
                <c:pt idx="6">
                  <c:v>-3.6037493790863628E-3</c:v>
                </c:pt>
                <c:pt idx="7">
                  <c:v>3.003642211105273E-3</c:v>
                </c:pt>
                <c:pt idx="8">
                  <c:v>6.7353217713272961E-4</c:v>
                </c:pt>
                <c:pt idx="9">
                  <c:v>1.4854322127182407E-3</c:v>
                </c:pt>
                <c:pt idx="10">
                  <c:v>1.5490979299290775E-3</c:v>
                </c:pt>
                <c:pt idx="11">
                  <c:v>9.8738161998677132E-3</c:v>
                </c:pt>
              </c:numCache>
            </c:numRef>
          </c:val>
          <c:smooth val="0"/>
          <c:extLst>
            <c:ext xmlns:c16="http://schemas.microsoft.com/office/drawing/2014/chart" uri="{C3380CC4-5D6E-409C-BE32-E72D297353CC}">
              <c16:uniqueId val="{00000053-3DCA-4048-9D93-E295FA42DBB7}"/>
            </c:ext>
          </c:extLst>
        </c:ser>
        <c:ser>
          <c:idx val="84"/>
          <c:order val="84"/>
          <c:spPr>
            <a:ln w="25400" cap="rnd">
              <a:noFill/>
              <a:round/>
            </a:ln>
            <a:effectLst/>
          </c:spPr>
          <c:marker>
            <c:symbol val="circle"/>
            <c:size val="11"/>
            <c:spPr>
              <a:solidFill>
                <a:schemeClr val="tx1"/>
              </a:solidFill>
              <a:ln w="9525">
                <a:solidFill>
                  <a:schemeClr val="bg1">
                    <a:lumMod val="85000"/>
                  </a:schemeClr>
                </a:solidFill>
              </a:ln>
              <a:effectLst/>
            </c:spPr>
          </c:marker>
          <c:dPt>
            <c:idx val="0"/>
            <c:marker>
              <c:symbol val="circle"/>
              <c:size val="11"/>
              <c:spPr>
                <a:solidFill>
                  <a:schemeClr val="tx1"/>
                </a:solidFill>
                <a:ln w="9525">
                  <a:solidFill>
                    <a:schemeClr val="bg1">
                      <a:lumMod val="85000"/>
                    </a:schemeClr>
                  </a:solidFill>
                </a:ln>
                <a:effectLst/>
              </c:spPr>
            </c:marker>
            <c:bubble3D val="0"/>
            <c:extLst>
              <c:ext xmlns:c16="http://schemas.microsoft.com/office/drawing/2014/chart" uri="{C3380CC4-5D6E-409C-BE32-E72D297353CC}">
                <c16:uniqueId val="{00000001-9BC4-4456-B85F-EE5DAB745A67}"/>
              </c:ext>
            </c:extLst>
          </c:dPt>
          <c:dPt>
            <c:idx val="1"/>
            <c:marker>
              <c:symbol val="circle"/>
              <c:size val="11"/>
              <c:spPr>
                <a:solidFill>
                  <a:schemeClr val="tx1"/>
                </a:solidFill>
                <a:ln w="9525">
                  <a:solidFill>
                    <a:schemeClr val="bg1">
                      <a:lumMod val="85000"/>
                    </a:schemeClr>
                  </a:solidFill>
                </a:ln>
                <a:effectLst/>
              </c:spPr>
            </c:marker>
            <c:bubble3D val="0"/>
            <c:extLst>
              <c:ext xmlns:c16="http://schemas.microsoft.com/office/drawing/2014/chart" uri="{C3380CC4-5D6E-409C-BE32-E72D297353CC}">
                <c16:uniqueId val="{00000001-A88D-45CB-BE4C-DC22AE6AF583}"/>
              </c:ext>
            </c:extLst>
          </c:dPt>
          <c:dPt>
            <c:idx val="2"/>
            <c:marker>
              <c:symbol val="circle"/>
              <c:size val="11"/>
              <c:spPr>
                <a:solidFill>
                  <a:schemeClr val="tx1"/>
                </a:solidFill>
                <a:ln w="9525">
                  <a:solidFill>
                    <a:schemeClr val="bg1">
                      <a:lumMod val="85000"/>
                    </a:schemeClr>
                  </a:solidFill>
                </a:ln>
                <a:effectLst/>
              </c:spPr>
            </c:marker>
            <c:bubble3D val="0"/>
            <c:extLst>
              <c:ext xmlns:c16="http://schemas.microsoft.com/office/drawing/2014/chart" uri="{C3380CC4-5D6E-409C-BE32-E72D297353CC}">
                <c16:uniqueId val="{00000003-9BC4-4456-B85F-EE5DAB745A67}"/>
              </c:ext>
            </c:extLst>
          </c:dPt>
          <c:dPt>
            <c:idx val="3"/>
            <c:marker>
              <c:symbol val="circle"/>
              <c:size val="11"/>
              <c:spPr>
                <a:solidFill>
                  <a:schemeClr val="tx1"/>
                </a:solidFill>
                <a:ln w="9525">
                  <a:solidFill>
                    <a:schemeClr val="bg1">
                      <a:lumMod val="85000"/>
                    </a:schemeClr>
                  </a:solidFill>
                </a:ln>
                <a:effectLst/>
              </c:spPr>
            </c:marker>
            <c:bubble3D val="0"/>
            <c:extLst>
              <c:ext xmlns:c16="http://schemas.microsoft.com/office/drawing/2014/chart" uri="{C3380CC4-5D6E-409C-BE32-E72D297353CC}">
                <c16:uniqueId val="{00000004-9BC4-4456-B85F-EE5DAB745A67}"/>
              </c:ext>
            </c:extLst>
          </c:dPt>
          <c:dPt>
            <c:idx val="4"/>
            <c:marker>
              <c:symbol val="circle"/>
              <c:size val="11"/>
              <c:spPr>
                <a:solidFill>
                  <a:schemeClr val="tx1"/>
                </a:solidFill>
                <a:ln w="9525">
                  <a:solidFill>
                    <a:schemeClr val="bg1">
                      <a:lumMod val="85000"/>
                    </a:schemeClr>
                  </a:solidFill>
                </a:ln>
                <a:effectLst/>
              </c:spPr>
            </c:marker>
            <c:bubble3D val="0"/>
            <c:extLst>
              <c:ext xmlns:c16="http://schemas.microsoft.com/office/drawing/2014/chart" uri="{C3380CC4-5D6E-409C-BE32-E72D297353CC}">
                <c16:uniqueId val="{00000005-9BC4-4456-B85F-EE5DAB745A67}"/>
              </c:ext>
            </c:extLst>
          </c:dPt>
          <c:dPt>
            <c:idx val="11"/>
            <c:marker>
              <c:symbol val="circle"/>
              <c:size val="11"/>
              <c:spPr>
                <a:solidFill>
                  <a:srgbClr val="F08C00"/>
                </a:solidFill>
                <a:ln w="9525">
                  <a:solidFill>
                    <a:schemeClr val="bg1"/>
                  </a:solidFill>
                </a:ln>
                <a:effectLst/>
              </c:spPr>
            </c:marker>
            <c:bubble3D val="0"/>
            <c:extLst>
              <c:ext xmlns:c16="http://schemas.microsoft.com/office/drawing/2014/chart" uri="{C3380CC4-5D6E-409C-BE32-E72D297353CC}">
                <c16:uniqueId val="{00000005-A88D-45CB-BE4C-DC22AE6AF583}"/>
              </c:ext>
            </c:extLst>
          </c:dPt>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data'!$C$100:$N$100</c:f>
              <c:numCache>
                <c:formatCode>#,##0.000%\ ;[Red]\-#,##0.000%\ ;\-\ </c:formatCode>
                <c:ptCount val="12"/>
                <c:pt idx="0">
                  <c:v>1.7271363192555844E-3</c:v>
                </c:pt>
                <c:pt idx="1">
                  <c:v>-4.6953253702763931E-4</c:v>
                </c:pt>
                <c:pt idx="2">
                  <c:v>3.7460598831624559E-3</c:v>
                </c:pt>
                <c:pt idx="3">
                  <c:v>-2.1309338707103942E-3</c:v>
                </c:pt>
                <c:pt idx="4">
                  <c:v>6.3701018903128404E-4</c:v>
                </c:pt>
                <c:pt idx="5">
                  <c:v>1.6662893871821627E-3</c:v>
                </c:pt>
                <c:pt idx="6">
                  <c:v>-2.2858277771031776E-3</c:v>
                </c:pt>
                <c:pt idx="7">
                  <c:v>2.3802208658180168E-3</c:v>
                </c:pt>
                <c:pt idx="8">
                  <c:v>5.0831630703596087E-4</c:v>
                </c:pt>
                <c:pt idx="9">
                  <c:v>9.7911831928321202E-4</c:v>
                </c:pt>
                <c:pt idx="10">
                  <c:v>-5.0895454041766097E-4</c:v>
                </c:pt>
                <c:pt idx="11">
                  <c:v>6.2489025455098046E-3</c:v>
                </c:pt>
              </c:numCache>
            </c:numRef>
          </c:val>
          <c:smooth val="0"/>
          <c:extLst>
            <c:ext xmlns:c16="http://schemas.microsoft.com/office/drawing/2014/chart" uri="{C3380CC4-5D6E-409C-BE32-E72D297353CC}">
              <c16:uniqueId val="{00000054-3DCA-4048-9D93-E295FA42DBB7}"/>
            </c:ext>
          </c:extLst>
        </c:ser>
        <c:ser>
          <c:idx val="85"/>
          <c:order val="85"/>
          <c:spPr>
            <a:ln w="15875" cap="rnd">
              <a:solidFill>
                <a:srgbClr val="F08C00"/>
              </a:solidFill>
              <a:prstDash val="sysDash"/>
              <a:round/>
            </a:ln>
            <a:effectLst/>
          </c:spPr>
          <c:marker>
            <c:symbol val="none"/>
          </c:marker>
          <c:cat>
            <c:strRef>
              <c:f>'graph data'!$C$56:$N$56</c:f>
              <c:strCache>
                <c:ptCount val="12"/>
                <c:pt idx="0">
                  <c:v>Quantum</c:v>
                </c:pt>
                <c:pt idx="1">
                  <c:v>HI extra</c:v>
                </c:pt>
                <c:pt idx="2">
                  <c:v>Contract</c:v>
                </c:pt>
                <c:pt idx="3">
                  <c:v>Pay/infla</c:v>
                </c:pt>
                <c:pt idx="4">
                  <c:v>Other adj</c:v>
                </c:pt>
                <c:pt idx="5">
                  <c:v>PopShare</c:v>
                </c:pt>
                <c:pt idx="6">
                  <c:v>CSTTA</c:v>
                </c:pt>
                <c:pt idx="7">
                  <c:v>MFF</c:v>
                </c:pt>
                <c:pt idx="8">
                  <c:v>10.2% HI</c:v>
                </c:pt>
                <c:pt idx="9">
                  <c:v>HI data</c:v>
                </c:pt>
                <c:pt idx="10">
                  <c:v>Other mod</c:v>
                </c:pt>
                <c:pt idx="11">
                  <c:v>Final DfT</c:v>
                </c:pt>
              </c:strCache>
            </c:strRef>
          </c:cat>
          <c:val>
            <c:numRef>
              <c:f>'graph data'!$C$101:$N$101</c:f>
              <c:numCache>
                <c:formatCode>#,##0.000%\ ;[Red]\-#,##0.000%\ ;\-\ </c:formatCode>
                <c:ptCount val="12"/>
                <c:pt idx="0">
                  <c:v>6.2489025455098046E-3</c:v>
                </c:pt>
                <c:pt idx="1">
                  <c:v>6.2489025455098046E-3</c:v>
                </c:pt>
                <c:pt idx="2">
                  <c:v>6.2489025455098046E-3</c:v>
                </c:pt>
                <c:pt idx="3">
                  <c:v>6.2489025455098046E-3</c:v>
                </c:pt>
                <c:pt idx="4">
                  <c:v>6.2489025455098046E-3</c:v>
                </c:pt>
                <c:pt idx="5">
                  <c:v>6.2489025455098046E-3</c:v>
                </c:pt>
                <c:pt idx="6">
                  <c:v>6.2489025455098046E-3</c:v>
                </c:pt>
                <c:pt idx="7">
                  <c:v>6.2489025455098046E-3</c:v>
                </c:pt>
                <c:pt idx="8">
                  <c:v>6.2489025455098046E-3</c:v>
                </c:pt>
                <c:pt idx="9">
                  <c:v>6.2489025455098046E-3</c:v>
                </c:pt>
                <c:pt idx="10">
                  <c:v>6.2489025455098046E-3</c:v>
                </c:pt>
                <c:pt idx="11">
                  <c:v>6.2489025455098046E-3</c:v>
                </c:pt>
              </c:numCache>
            </c:numRef>
          </c:val>
          <c:smooth val="0"/>
          <c:extLst>
            <c:ext xmlns:c16="http://schemas.microsoft.com/office/drawing/2014/chart" uri="{C3380CC4-5D6E-409C-BE32-E72D297353CC}">
              <c16:uniqueId val="{00000008-D716-4F88-A942-B69DAA5245E9}"/>
            </c:ext>
          </c:extLst>
        </c:ser>
        <c:dLbls>
          <c:showLegendKey val="0"/>
          <c:showVal val="0"/>
          <c:showCatName val="0"/>
          <c:showSerName val="0"/>
          <c:showPercent val="0"/>
          <c:showBubbleSize val="0"/>
        </c:dLbls>
        <c:marker val="1"/>
        <c:smooth val="0"/>
        <c:axId val="837165952"/>
        <c:axId val="837161360"/>
      </c:lineChart>
      <c:catAx>
        <c:axId val="837165952"/>
        <c:scaling>
          <c:orientation val="minMax"/>
        </c:scaling>
        <c:delete val="0"/>
        <c:axPos val="b"/>
        <c:numFmt formatCode="General" sourceLinked="1"/>
        <c:majorTickMark val="none"/>
        <c:minorTickMark val="none"/>
        <c:tickLblPos val="none"/>
        <c:spPr>
          <a:noFill/>
          <a:ln w="19050"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endParaRPr lang="en-US"/>
          </a:p>
        </c:txPr>
        <c:crossAx val="837161360"/>
        <c:crosses val="autoZero"/>
        <c:auto val="1"/>
        <c:lblAlgn val="ctr"/>
        <c:lblOffset val="100"/>
        <c:noMultiLvlLbl val="0"/>
      </c:catAx>
      <c:valAx>
        <c:axId val="837161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000" b="1"/>
                  <a:t>change in % DfT</a:t>
                </a:r>
              </a:p>
            </c:rich>
          </c:tx>
          <c:layout>
            <c:manualLayout>
              <c:xMode val="edge"/>
              <c:yMode val="edge"/>
              <c:x val="1.907492586528994E-2"/>
              <c:y val="0.2683634117490567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crossAx val="837165952"/>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4557750481311"/>
          <c:y val="0.10534207636467366"/>
          <c:w val="0.71204967484360759"/>
          <c:h val="0.77419758192997312"/>
        </c:manualLayout>
      </c:layout>
      <c:barChart>
        <c:barDir val="bar"/>
        <c:grouping val="clustered"/>
        <c:varyColors val="0"/>
        <c:ser>
          <c:idx val="0"/>
          <c:order val="0"/>
          <c:spPr>
            <a:solidFill>
              <a:srgbClr val="97C2B6"/>
            </a:solidFill>
            <a:ln>
              <a:solidFill>
                <a:srgbClr val="A0C1EA"/>
              </a:solidFill>
            </a:ln>
            <a:effectLst/>
          </c:spPr>
          <c:invertIfNegative val="0"/>
          <c:cat>
            <c:strRef>
              <c:f>base22vsProj!$G$9:$X$9</c:f>
              <c:strCache>
                <c:ptCount val="18"/>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base22vsProj!$G$11:$X$11</c:f>
              <c:numCache>
                <c:formatCode>0.0%</c:formatCode>
                <c:ptCount val="18"/>
                <c:pt idx="0">
                  <c:v>2.4170351257743587E-2</c:v>
                </c:pt>
                <c:pt idx="1">
                  <c:v>2.9266807425689594E-2</c:v>
                </c:pt>
                <c:pt idx="2">
                  <c:v>3.1021227661016497E-2</c:v>
                </c:pt>
                <c:pt idx="3">
                  <c:v>2.8524255452147321E-2</c:v>
                </c:pt>
                <c:pt idx="4">
                  <c:v>2.9312924973628907E-2</c:v>
                </c:pt>
                <c:pt idx="5">
                  <c:v>2.9811555036155138E-2</c:v>
                </c:pt>
                <c:pt idx="6">
                  <c:v>3.1516970068607278E-2</c:v>
                </c:pt>
                <c:pt idx="7">
                  <c:v>3.0969929320398912E-2</c:v>
                </c:pt>
                <c:pt idx="8">
                  <c:v>3.045261443181993E-2</c:v>
                </c:pt>
                <c:pt idx="9">
                  <c:v>3.0874127121364753E-2</c:v>
                </c:pt>
                <c:pt idx="10">
                  <c:v>3.5065897984246995E-2</c:v>
                </c:pt>
                <c:pt idx="11">
                  <c:v>3.6191234098788369E-2</c:v>
                </c:pt>
                <c:pt idx="12">
                  <c:v>3.1852872282419446E-2</c:v>
                </c:pt>
                <c:pt idx="13">
                  <c:v>2.5869311532104779E-2</c:v>
                </c:pt>
                <c:pt idx="14">
                  <c:v>2.4353292691005651E-2</c:v>
                </c:pt>
                <c:pt idx="15">
                  <c:v>2.0170099861902151E-2</c:v>
                </c:pt>
                <c:pt idx="16">
                  <c:v>1.2348716607243258E-2</c:v>
                </c:pt>
                <c:pt idx="17">
                  <c:v>1.0677273985796133E-2</c:v>
                </c:pt>
              </c:numCache>
            </c:numRef>
          </c:val>
          <c:extLst>
            <c:ext xmlns:c16="http://schemas.microsoft.com/office/drawing/2014/chart" uri="{C3380CC4-5D6E-409C-BE32-E72D297353CC}">
              <c16:uniqueId val="{00000000-E83A-46C5-954F-C47CFC519CAE}"/>
            </c:ext>
          </c:extLst>
        </c:ser>
        <c:ser>
          <c:idx val="1"/>
          <c:order val="1"/>
          <c:spPr>
            <a:noFill/>
            <a:ln>
              <a:solidFill>
                <a:schemeClr val="tx1">
                  <a:lumMod val="75000"/>
                  <a:lumOff val="25000"/>
                </a:schemeClr>
              </a:solidFill>
            </a:ln>
            <a:effectLst/>
          </c:spPr>
          <c:invertIfNegative val="0"/>
          <c:cat>
            <c:strRef>
              <c:f>base22vsProj!$G$9:$X$9</c:f>
              <c:strCache>
                <c:ptCount val="18"/>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base22vsProj!$G$4:$X$4</c:f>
              <c:numCache>
                <c:formatCode>0.0%</c:formatCode>
                <c:ptCount val="18"/>
                <c:pt idx="0">
                  <c:v>2.5337467344747115E-2</c:v>
                </c:pt>
                <c:pt idx="1">
                  <c:v>2.9331763509157192E-2</c:v>
                </c:pt>
                <c:pt idx="2">
                  <c:v>3.063157350343015E-2</c:v>
                </c:pt>
                <c:pt idx="3">
                  <c:v>2.8356128981417848E-2</c:v>
                </c:pt>
                <c:pt idx="4">
                  <c:v>3.0292815927239376E-2</c:v>
                </c:pt>
                <c:pt idx="5">
                  <c:v>3.5046812154661308E-2</c:v>
                </c:pt>
                <c:pt idx="6">
                  <c:v>3.8522472727676241E-2</c:v>
                </c:pt>
                <c:pt idx="7">
                  <c:v>3.7442558405371223E-2</c:v>
                </c:pt>
                <c:pt idx="8">
                  <c:v>3.5195635927438004E-2</c:v>
                </c:pt>
                <c:pt idx="9">
                  <c:v>3.260479684026639E-2</c:v>
                </c:pt>
                <c:pt idx="10">
                  <c:v>3.4615196039456841E-2</c:v>
                </c:pt>
                <c:pt idx="11">
                  <c:v>3.369936357351748E-2</c:v>
                </c:pt>
                <c:pt idx="12">
                  <c:v>2.8761836367763638E-2</c:v>
                </c:pt>
                <c:pt idx="13">
                  <c:v>2.3306961976928706E-2</c:v>
                </c:pt>
                <c:pt idx="14">
                  <c:v>2.1448028256640488E-2</c:v>
                </c:pt>
                <c:pt idx="15">
                  <c:v>1.7330128906849811E-2</c:v>
                </c:pt>
                <c:pt idx="16">
                  <c:v>1.0462436551768607E-2</c:v>
                </c:pt>
                <c:pt idx="17">
                  <c:v>8.8598159230510419E-3</c:v>
                </c:pt>
              </c:numCache>
            </c:numRef>
          </c:val>
          <c:extLst>
            <c:ext xmlns:c16="http://schemas.microsoft.com/office/drawing/2014/chart" uri="{C3380CC4-5D6E-409C-BE32-E72D297353CC}">
              <c16:uniqueId val="{00000001-E83A-46C5-954F-C47CFC519CAE}"/>
            </c:ext>
          </c:extLst>
        </c:ser>
        <c:dLbls>
          <c:showLegendKey val="0"/>
          <c:showVal val="0"/>
          <c:showCatName val="0"/>
          <c:showSerName val="0"/>
          <c:showPercent val="0"/>
          <c:showBubbleSize val="0"/>
        </c:dLbls>
        <c:gapWidth val="30"/>
        <c:overlap val="100"/>
        <c:axId val="678167696"/>
        <c:axId val="678165072"/>
      </c:barChart>
      <c:catAx>
        <c:axId val="67816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8165072"/>
        <c:crosses val="autoZero"/>
        <c:auto val="1"/>
        <c:lblAlgn val="ctr"/>
        <c:lblOffset val="100"/>
        <c:noMultiLvlLbl val="0"/>
      </c:catAx>
      <c:valAx>
        <c:axId val="678165072"/>
        <c:scaling>
          <c:orientation val="minMax"/>
          <c:max val="6.0000000000000012E-2"/>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8167696"/>
        <c:crosses val="autoZero"/>
        <c:crossBetween val="between"/>
        <c:majorUnit val="1.0000000000000002E-2"/>
        <c:minorUnit val="5.000000000000001E-3"/>
      </c:valAx>
      <c:spPr>
        <a:solidFill>
          <a:sysClr val="window" lastClr="FFFFFF"/>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948212983223927E-2"/>
          <c:y val="0.10732206268334105"/>
          <c:w val="0.76642528849651159"/>
          <c:h val="0.77411198600174991"/>
        </c:manualLayout>
      </c:layout>
      <c:barChart>
        <c:barDir val="bar"/>
        <c:grouping val="clustered"/>
        <c:varyColors val="0"/>
        <c:ser>
          <c:idx val="0"/>
          <c:order val="0"/>
          <c:spPr>
            <a:solidFill>
              <a:srgbClr val="B09AC9"/>
            </a:solidFill>
            <a:ln>
              <a:solidFill>
                <a:srgbClr val="DBBFCD"/>
              </a:solidFill>
            </a:ln>
            <a:effectLst/>
          </c:spPr>
          <c:invertIfNegative val="0"/>
          <c:val>
            <c:numRef>
              <c:f>base22vsProj!$Y$11:$AP$11</c:f>
              <c:numCache>
                <c:formatCode>0.0%</c:formatCode>
                <c:ptCount val="18"/>
                <c:pt idx="0">
                  <c:v>-2.3141921445594016E-2</c:v>
                </c:pt>
                <c:pt idx="1">
                  <c:v>-2.7603263389801128E-2</c:v>
                </c:pt>
                <c:pt idx="2">
                  <c:v>-2.9508775923072869E-2</c:v>
                </c:pt>
                <c:pt idx="3">
                  <c:v>-2.7756224170351257E-2</c:v>
                </c:pt>
                <c:pt idx="4">
                  <c:v>-2.8874171285499042E-2</c:v>
                </c:pt>
                <c:pt idx="5">
                  <c:v>-3.0271456550135641E-2</c:v>
                </c:pt>
                <c:pt idx="6">
                  <c:v>-3.3109936420632806E-2</c:v>
                </c:pt>
                <c:pt idx="7">
                  <c:v>-3.2629651460049293E-2</c:v>
                </c:pt>
                <c:pt idx="8">
                  <c:v>-3.110505458517137E-2</c:v>
                </c:pt>
                <c:pt idx="9">
                  <c:v>-3.1688530744182652E-2</c:v>
                </c:pt>
                <c:pt idx="10">
                  <c:v>-3.5701776587233496E-2</c:v>
                </c:pt>
                <c:pt idx="11">
                  <c:v>-3.6345383913723668E-2</c:v>
                </c:pt>
                <c:pt idx="12">
                  <c:v>-3.1568693064362434E-2</c:v>
                </c:pt>
                <c:pt idx="13">
                  <c:v>-2.7012822886533831E-2</c:v>
                </c:pt>
                <c:pt idx="14">
                  <c:v>-2.6409472867084637E-2</c:v>
                </c:pt>
                <c:pt idx="15">
                  <c:v>-2.2754466098081749E-2</c:v>
                </c:pt>
                <c:pt idx="16">
                  <c:v>-1.51051531051633E-2</c:v>
                </c:pt>
                <c:pt idx="17">
                  <c:v>-1.6963783711248091E-2</c:v>
                </c:pt>
              </c:numCache>
            </c:numRef>
          </c:val>
          <c:extLst>
            <c:ext xmlns:c16="http://schemas.microsoft.com/office/drawing/2014/chart" uri="{C3380CC4-5D6E-409C-BE32-E72D297353CC}">
              <c16:uniqueId val="{00000000-1AFA-4F68-BE9C-8BBFC0E09C30}"/>
            </c:ext>
          </c:extLst>
        </c:ser>
        <c:ser>
          <c:idx val="1"/>
          <c:order val="1"/>
          <c:spPr>
            <a:noFill/>
            <a:ln>
              <a:solidFill>
                <a:schemeClr val="tx1">
                  <a:lumMod val="75000"/>
                  <a:lumOff val="25000"/>
                </a:schemeClr>
              </a:solidFill>
            </a:ln>
            <a:effectLst/>
          </c:spPr>
          <c:invertIfNegative val="0"/>
          <c:val>
            <c:numRef>
              <c:f>base22vsProj!$Y$4:$AP$4</c:f>
              <c:numCache>
                <c:formatCode>0.0%</c:formatCode>
                <c:ptCount val="18"/>
                <c:pt idx="0">
                  <c:v>-2.4108827941859437E-2</c:v>
                </c:pt>
                <c:pt idx="1">
                  <c:v>-2.7913314682058897E-2</c:v>
                </c:pt>
                <c:pt idx="2">
                  <c:v>-2.9170693792631701E-2</c:v>
                </c:pt>
                <c:pt idx="3">
                  <c:v>-2.7144982431937727E-2</c:v>
                </c:pt>
                <c:pt idx="4">
                  <c:v>-3.0709733665270428E-2</c:v>
                </c:pt>
                <c:pt idx="5">
                  <c:v>-3.459743144452869E-2</c:v>
                </c:pt>
                <c:pt idx="6">
                  <c:v>-3.7420994836946261E-2</c:v>
                </c:pt>
                <c:pt idx="7">
                  <c:v>-3.5494356919595127E-2</c:v>
                </c:pt>
                <c:pt idx="8">
                  <c:v>-3.2697067281959404E-2</c:v>
                </c:pt>
                <c:pt idx="9">
                  <c:v>-3.0265502524550379E-2</c:v>
                </c:pt>
                <c:pt idx="10">
                  <c:v>-3.3003667426265787E-2</c:v>
                </c:pt>
                <c:pt idx="11">
                  <c:v>-3.2738006967165979E-2</c:v>
                </c:pt>
                <c:pt idx="12">
                  <c:v>-2.8569950351634479E-2</c:v>
                </c:pt>
                <c:pt idx="13">
                  <c:v>-2.4192621670447473E-2</c:v>
                </c:pt>
                <c:pt idx="14">
                  <c:v>-2.3329966721776292E-2</c:v>
                </c:pt>
                <c:pt idx="15">
                  <c:v>-1.9733692120107251E-2</c:v>
                </c:pt>
                <c:pt idx="16">
                  <c:v>-1.3190065723782717E-2</c:v>
                </c:pt>
                <c:pt idx="17">
                  <c:v>-1.4473330580100523E-2</c:v>
                </c:pt>
              </c:numCache>
            </c:numRef>
          </c:val>
          <c:extLst>
            <c:ext xmlns:c16="http://schemas.microsoft.com/office/drawing/2014/chart" uri="{C3380CC4-5D6E-409C-BE32-E72D297353CC}">
              <c16:uniqueId val="{00000001-1AFA-4F68-BE9C-8BBFC0E09C30}"/>
            </c:ext>
          </c:extLst>
        </c:ser>
        <c:dLbls>
          <c:showLegendKey val="0"/>
          <c:showVal val="0"/>
          <c:showCatName val="0"/>
          <c:showSerName val="0"/>
          <c:showPercent val="0"/>
          <c:showBubbleSize val="0"/>
        </c:dLbls>
        <c:gapWidth val="30"/>
        <c:overlap val="100"/>
        <c:axId val="678167696"/>
        <c:axId val="678165072"/>
      </c:barChart>
      <c:catAx>
        <c:axId val="678167696"/>
        <c:scaling>
          <c:orientation val="minMax"/>
        </c:scaling>
        <c:delete val="1"/>
        <c:axPos val="l"/>
        <c:numFmt formatCode="General" sourceLinked="1"/>
        <c:majorTickMark val="none"/>
        <c:minorTickMark val="none"/>
        <c:tickLblPos val="nextTo"/>
        <c:crossAx val="678165072"/>
        <c:crosses val="autoZero"/>
        <c:auto val="1"/>
        <c:lblAlgn val="ctr"/>
        <c:lblOffset val="100"/>
        <c:noMultiLvlLbl val="0"/>
      </c:catAx>
      <c:valAx>
        <c:axId val="678165072"/>
        <c:scaling>
          <c:orientation val="minMax"/>
          <c:min val="-6.0000000000000012E-2"/>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8167696"/>
        <c:crosses val="autoZero"/>
        <c:crossBetween val="between"/>
        <c:majorUnit val="1.0000000000000002E-2"/>
        <c:minorUnit val="5.000000000000001E-3"/>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99888362370993"/>
          <c:y val="0.13381334718699622"/>
          <c:w val="0.64944026793030962"/>
          <c:h val="0.73954870525651162"/>
        </c:manualLayout>
      </c:layout>
      <c:barChart>
        <c:barDir val="bar"/>
        <c:grouping val="clustered"/>
        <c:varyColors val="0"/>
        <c:ser>
          <c:idx val="0"/>
          <c:order val="0"/>
          <c:spPr>
            <a:solidFill>
              <a:srgbClr val="FFB24B"/>
            </a:solidFill>
            <a:ln>
              <a:solidFill>
                <a:srgbClr val="BECDEC"/>
              </a:solidFill>
            </a:ln>
            <a:effectLst/>
          </c:spPr>
          <c:invertIfNegative val="0"/>
          <c:cat>
            <c:strRef>
              <c:f>base22vsProj!$G$9:$X$9</c:f>
              <c:strCache>
                <c:ptCount val="18"/>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base22vsProj!$G$23:$X$23</c:f>
              <c:numCache>
                <c:formatCode>0.0%</c:formatCode>
                <c:ptCount val="18"/>
                <c:pt idx="0">
                  <c:v>5.494090336096524E-3</c:v>
                </c:pt>
                <c:pt idx="1">
                  <c:v>8.0439762239380101E-3</c:v>
                </c:pt>
                <c:pt idx="2">
                  <c:v>-7.5221865303671427E-3</c:v>
                </c:pt>
                <c:pt idx="3">
                  <c:v>-2.5615191514223499E-3</c:v>
                </c:pt>
                <c:pt idx="4">
                  <c:v>1.3586532923670378E-2</c:v>
                </c:pt>
                <c:pt idx="5">
                  <c:v>1.2583649121283161E-2</c:v>
                </c:pt>
                <c:pt idx="6">
                  <c:v>5.4081564421683851E-3</c:v>
                </c:pt>
                <c:pt idx="7">
                  <c:v>8.0739942861708085E-3</c:v>
                </c:pt>
                <c:pt idx="8">
                  <c:v>-5.1008260194099356E-3</c:v>
                </c:pt>
                <c:pt idx="9">
                  <c:v>2.3543524378301997E-2</c:v>
                </c:pt>
                <c:pt idx="10">
                  <c:v>3.0216169158668546E-3</c:v>
                </c:pt>
                <c:pt idx="11">
                  <c:v>-6.2976347709902186E-3</c:v>
                </c:pt>
                <c:pt idx="12">
                  <c:v>-1.2640461324408808E-2</c:v>
                </c:pt>
                <c:pt idx="13">
                  <c:v>-7.8471854439257534E-3</c:v>
                </c:pt>
                <c:pt idx="14">
                  <c:v>1.9895766731741617E-2</c:v>
                </c:pt>
                <c:pt idx="15">
                  <c:v>-3.9546969992268796E-2</c:v>
                </c:pt>
                <c:pt idx="16">
                  <c:v>-1.1204782521173632E-2</c:v>
                </c:pt>
                <c:pt idx="17">
                  <c:v>-1.3050160608585175E-2</c:v>
                </c:pt>
              </c:numCache>
            </c:numRef>
          </c:val>
          <c:extLst>
            <c:ext xmlns:c16="http://schemas.microsoft.com/office/drawing/2014/chart" uri="{C3380CC4-5D6E-409C-BE32-E72D297353CC}">
              <c16:uniqueId val="{00000000-B49F-4702-A09D-E101A248A42B}"/>
            </c:ext>
          </c:extLst>
        </c:ser>
        <c:ser>
          <c:idx val="1"/>
          <c:order val="1"/>
          <c:spPr>
            <a:noFill/>
            <a:ln>
              <a:solidFill>
                <a:schemeClr val="tx1">
                  <a:lumMod val="75000"/>
                  <a:lumOff val="25000"/>
                </a:schemeClr>
              </a:solidFill>
            </a:ln>
            <a:effectLst/>
          </c:spPr>
          <c:invertIfNegative val="0"/>
          <c:cat>
            <c:strRef>
              <c:f>base22vsProj!$G$9:$X$9</c:f>
              <c:strCache>
                <c:ptCount val="18"/>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base22vsProj!$G$28:$X$28</c:f>
              <c:numCache>
                <c:formatCode>0.0%</c:formatCode>
                <c:ptCount val="18"/>
                <c:pt idx="0">
                  <c:v>8.4857008409654541E-3</c:v>
                </c:pt>
                <c:pt idx="1">
                  <c:v>7.9332355622041845E-3</c:v>
                </c:pt>
                <c:pt idx="2">
                  <c:v>-7.6512151816234102E-3</c:v>
                </c:pt>
                <c:pt idx="3">
                  <c:v>-9.9964874422113856E-3</c:v>
                </c:pt>
                <c:pt idx="4">
                  <c:v>2.413304933122257E-2</c:v>
                </c:pt>
                <c:pt idx="5">
                  <c:v>1.5027085888034261E-2</c:v>
                </c:pt>
                <c:pt idx="6">
                  <c:v>3.563845345643532E-3</c:v>
                </c:pt>
                <c:pt idx="7">
                  <c:v>1.1036498156675055E-2</c:v>
                </c:pt>
                <c:pt idx="8">
                  <c:v>-3.8278810344463195E-3</c:v>
                </c:pt>
                <c:pt idx="9">
                  <c:v>1.7174942893399717E-2</c:v>
                </c:pt>
                <c:pt idx="10">
                  <c:v>6.6650858149773021E-3</c:v>
                </c:pt>
                <c:pt idx="11">
                  <c:v>-3.4157308097858313E-3</c:v>
                </c:pt>
                <c:pt idx="12">
                  <c:v>-1.1802625300694366E-2</c:v>
                </c:pt>
                <c:pt idx="13">
                  <c:v>-6.7378927016212876E-3</c:v>
                </c:pt>
                <c:pt idx="14">
                  <c:v>1.9246106300967104E-2</c:v>
                </c:pt>
                <c:pt idx="15">
                  <c:v>-4.0010227425196512E-2</c:v>
                </c:pt>
                <c:pt idx="16">
                  <c:v>-5.105569099561111E-3</c:v>
                </c:pt>
                <c:pt idx="17">
                  <c:v>-1.2320271459596535E-2</c:v>
                </c:pt>
              </c:numCache>
            </c:numRef>
          </c:val>
          <c:extLst>
            <c:ext xmlns:c16="http://schemas.microsoft.com/office/drawing/2014/chart" uri="{C3380CC4-5D6E-409C-BE32-E72D297353CC}">
              <c16:uniqueId val="{00000001-B49F-4702-A09D-E101A248A42B}"/>
            </c:ext>
          </c:extLst>
        </c:ser>
        <c:dLbls>
          <c:showLegendKey val="0"/>
          <c:showVal val="0"/>
          <c:showCatName val="0"/>
          <c:showSerName val="0"/>
          <c:showPercent val="0"/>
          <c:showBubbleSize val="0"/>
        </c:dLbls>
        <c:gapWidth val="30"/>
        <c:overlap val="100"/>
        <c:axId val="678167696"/>
        <c:axId val="678165072"/>
      </c:barChart>
      <c:catAx>
        <c:axId val="678167696"/>
        <c:scaling>
          <c:orientation val="minMax"/>
        </c:scaling>
        <c:delete val="0"/>
        <c:axPos val="l"/>
        <c:numFmt formatCode="General" sourceLinked="1"/>
        <c:majorTickMark val="none"/>
        <c:minorTickMark val="none"/>
        <c:tickLblPos val="low"/>
        <c:spPr>
          <a:noFill/>
          <a:ln w="19050"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8165072"/>
        <c:crosses val="autoZero"/>
        <c:auto val="1"/>
        <c:lblAlgn val="ctr"/>
        <c:lblOffset val="100"/>
        <c:noMultiLvlLbl val="0"/>
      </c:catAx>
      <c:valAx>
        <c:axId val="67816507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95000"/>
                </a:schemeClr>
              </a:solidFill>
              <a:round/>
            </a:ln>
            <a:effectLst/>
          </c:spPr>
        </c:min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 difference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out"/>
        <c:tickLblPos val="nextTo"/>
        <c:spPr>
          <a:noFill/>
          <a:ln>
            <a:solidFill>
              <a:schemeClr val="bg1"/>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8167696"/>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9050" cap="flat" cmpd="sng" algn="ctr">
      <a:solidFill>
        <a:schemeClr val="bg1"/>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lgn="l">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Overall % projected </a:t>
            </a:r>
          </a:p>
          <a:p>
            <a:pPr algn="l">
              <a:defRPr>
                <a:solidFill>
                  <a:sysClr val="windowText" lastClr="000000"/>
                </a:solidFill>
              </a:defRPr>
            </a:pPr>
            <a:r>
              <a:rPr lang="en-GB" sz="1200">
                <a:solidFill>
                  <a:sysClr val="windowText" lastClr="000000"/>
                </a:solidFill>
              </a:rPr>
              <a:t>growth from base</a:t>
            </a:r>
            <a:r>
              <a:rPr lang="en-GB" sz="1200" baseline="0">
                <a:solidFill>
                  <a:sysClr val="windowText" lastClr="000000"/>
                </a:solidFill>
              </a:rPr>
              <a:t> </a:t>
            </a:r>
          </a:p>
          <a:p>
            <a:pPr algn="l">
              <a:defRPr>
                <a:solidFill>
                  <a:sysClr val="windowText" lastClr="000000"/>
                </a:solidFill>
              </a:defRPr>
            </a:pPr>
            <a:r>
              <a:rPr lang="en-GB" sz="1200" baseline="0">
                <a:solidFill>
                  <a:sysClr val="windowText" lastClr="000000"/>
                </a:solidFill>
              </a:rPr>
              <a:t>population</a:t>
            </a:r>
            <a:endParaRPr lang="en-GB" sz="1200">
              <a:solidFill>
                <a:sysClr val="windowText" lastClr="000000"/>
              </a:solidFill>
            </a:endParaRPr>
          </a:p>
        </c:rich>
      </c:tx>
      <c:layout>
        <c:manualLayout>
          <c:xMode val="edge"/>
          <c:yMode val="edge"/>
          <c:x val="0.16233561297046212"/>
          <c:y val="8.0843787137066761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817532136462047"/>
          <c:y val="6.856276018844841E-2"/>
          <c:w val="0.83441563239680494"/>
          <c:h val="0.78204207776074797"/>
        </c:manualLayout>
      </c:layout>
      <c:lineChart>
        <c:grouping val="standard"/>
        <c:varyColors val="0"/>
        <c:ser>
          <c:idx val="0"/>
          <c:order val="0"/>
          <c:spPr>
            <a:ln w="28575" cap="rnd">
              <a:solidFill>
                <a:schemeClr val="accent3">
                  <a:shade val="33000"/>
                </a:schemeClr>
              </a:solidFill>
              <a:round/>
            </a:ln>
            <a:effectLst/>
          </c:spPr>
          <c:marker>
            <c:symbol val="none"/>
          </c:marker>
          <c:cat>
            <c:strRef>
              <c:f>projected!$H$3:$J$3</c:f>
              <c:strCache>
                <c:ptCount val="3"/>
                <c:pt idx="0">
                  <c:v>2022 base</c:v>
                </c:pt>
                <c:pt idx="1">
                  <c:v>2023-24</c:v>
                </c:pt>
                <c:pt idx="2">
                  <c:v>2024-25</c:v>
                </c:pt>
              </c:strCache>
            </c:strRef>
          </c:cat>
          <c:val>
            <c:numRef>
              <c:f>projected!$H$4:$J$4</c:f>
              <c:numCache>
                <c:formatCode>0.000%</c:formatCode>
                <c:ptCount val="3"/>
                <c:pt idx="0" formatCode="General">
                  <c:v>0</c:v>
                </c:pt>
                <c:pt idx="1">
                  <c:v>1.6446191122338465E-3</c:v>
                </c:pt>
                <c:pt idx="2">
                  <c:v>3.193334291636409E-3</c:v>
                </c:pt>
              </c:numCache>
            </c:numRef>
          </c:val>
          <c:smooth val="0"/>
          <c:extLst>
            <c:ext xmlns:c16="http://schemas.microsoft.com/office/drawing/2014/chart" uri="{C3380CC4-5D6E-409C-BE32-E72D297353CC}">
              <c16:uniqueId val="{00000000-469A-4F53-BC99-80ED52FEA484}"/>
            </c:ext>
          </c:extLst>
        </c:ser>
        <c:ser>
          <c:idx val="1"/>
          <c:order val="1"/>
          <c:spPr>
            <a:ln w="28575" cap="rnd">
              <a:solidFill>
                <a:schemeClr val="accent3">
                  <a:shade val="36000"/>
                </a:schemeClr>
              </a:solidFill>
              <a:round/>
            </a:ln>
            <a:effectLst/>
          </c:spPr>
          <c:marker>
            <c:symbol val="none"/>
          </c:marker>
          <c:cat>
            <c:strRef>
              <c:f>projected!$H$3:$J$3</c:f>
              <c:strCache>
                <c:ptCount val="3"/>
                <c:pt idx="0">
                  <c:v>2022 base</c:v>
                </c:pt>
                <c:pt idx="1">
                  <c:v>2023-24</c:v>
                </c:pt>
                <c:pt idx="2">
                  <c:v>2024-25</c:v>
                </c:pt>
              </c:strCache>
            </c:strRef>
          </c:cat>
          <c:val>
            <c:numRef>
              <c:f>projected!$H$5:$J$5</c:f>
              <c:numCache>
                <c:formatCode>0.000%</c:formatCode>
                <c:ptCount val="3"/>
                <c:pt idx="0" formatCode="General">
                  <c:v>0</c:v>
                </c:pt>
                <c:pt idx="1">
                  <c:v>1.6269628442799962E-3</c:v>
                </c:pt>
                <c:pt idx="2">
                  <c:v>3.2645144988261749E-3</c:v>
                </c:pt>
              </c:numCache>
            </c:numRef>
          </c:val>
          <c:smooth val="0"/>
          <c:extLst>
            <c:ext xmlns:c16="http://schemas.microsoft.com/office/drawing/2014/chart" uri="{C3380CC4-5D6E-409C-BE32-E72D297353CC}">
              <c16:uniqueId val="{00000001-469A-4F53-BC99-80ED52FEA484}"/>
            </c:ext>
          </c:extLst>
        </c:ser>
        <c:ser>
          <c:idx val="2"/>
          <c:order val="2"/>
          <c:spPr>
            <a:ln w="28575" cap="rnd">
              <a:solidFill>
                <a:schemeClr val="accent3">
                  <a:shade val="39000"/>
                </a:schemeClr>
              </a:solidFill>
              <a:round/>
            </a:ln>
            <a:effectLst/>
          </c:spPr>
          <c:marker>
            <c:symbol val="none"/>
          </c:marker>
          <c:cat>
            <c:strRef>
              <c:f>projected!$H$3:$J$3</c:f>
              <c:strCache>
                <c:ptCount val="3"/>
                <c:pt idx="0">
                  <c:v>2022 base</c:v>
                </c:pt>
                <c:pt idx="1">
                  <c:v>2023-24</c:v>
                </c:pt>
                <c:pt idx="2">
                  <c:v>2024-25</c:v>
                </c:pt>
              </c:strCache>
            </c:strRef>
          </c:cat>
          <c:val>
            <c:numRef>
              <c:f>projected!$H$6:$J$6</c:f>
              <c:numCache>
                <c:formatCode>0.000%</c:formatCode>
                <c:ptCount val="3"/>
                <c:pt idx="0" formatCode="General">
                  <c:v>0</c:v>
                </c:pt>
                <c:pt idx="1">
                  <c:v>4.3992845474999888E-3</c:v>
                </c:pt>
                <c:pt idx="2">
                  <c:v>8.6699929799579755E-3</c:v>
                </c:pt>
              </c:numCache>
            </c:numRef>
          </c:val>
          <c:smooth val="0"/>
          <c:extLst>
            <c:ext xmlns:c16="http://schemas.microsoft.com/office/drawing/2014/chart" uri="{C3380CC4-5D6E-409C-BE32-E72D297353CC}">
              <c16:uniqueId val="{00000002-469A-4F53-BC99-80ED52FEA484}"/>
            </c:ext>
          </c:extLst>
        </c:ser>
        <c:ser>
          <c:idx val="3"/>
          <c:order val="3"/>
          <c:spPr>
            <a:ln w="28575" cap="rnd">
              <a:solidFill>
                <a:schemeClr val="accent3">
                  <a:shade val="42000"/>
                </a:schemeClr>
              </a:solidFill>
              <a:round/>
            </a:ln>
            <a:effectLst/>
          </c:spPr>
          <c:marker>
            <c:symbol val="none"/>
          </c:marker>
          <c:cat>
            <c:strRef>
              <c:f>projected!$H$3:$J$3</c:f>
              <c:strCache>
                <c:ptCount val="3"/>
                <c:pt idx="0">
                  <c:v>2022 base</c:v>
                </c:pt>
                <c:pt idx="1">
                  <c:v>2023-24</c:v>
                </c:pt>
                <c:pt idx="2">
                  <c:v>2024-25</c:v>
                </c:pt>
              </c:strCache>
            </c:strRef>
          </c:cat>
          <c:val>
            <c:numRef>
              <c:f>projected!$H$7:$J$7</c:f>
              <c:numCache>
                <c:formatCode>0.000%</c:formatCode>
                <c:ptCount val="3"/>
                <c:pt idx="0" formatCode="General">
                  <c:v>0</c:v>
                </c:pt>
                <c:pt idx="1">
                  <c:v>3.247521245121811E-3</c:v>
                </c:pt>
                <c:pt idx="2">
                  <c:v>6.315653382840342E-3</c:v>
                </c:pt>
              </c:numCache>
            </c:numRef>
          </c:val>
          <c:smooth val="0"/>
          <c:extLst>
            <c:ext xmlns:c16="http://schemas.microsoft.com/office/drawing/2014/chart" uri="{C3380CC4-5D6E-409C-BE32-E72D297353CC}">
              <c16:uniqueId val="{00000003-469A-4F53-BC99-80ED52FEA484}"/>
            </c:ext>
          </c:extLst>
        </c:ser>
        <c:ser>
          <c:idx val="4"/>
          <c:order val="4"/>
          <c:spPr>
            <a:ln w="28575" cap="rnd">
              <a:solidFill>
                <a:schemeClr val="accent3">
                  <a:shade val="45000"/>
                </a:schemeClr>
              </a:solidFill>
              <a:round/>
            </a:ln>
            <a:effectLst/>
          </c:spPr>
          <c:marker>
            <c:symbol val="none"/>
          </c:marker>
          <c:cat>
            <c:strRef>
              <c:f>projected!$H$3:$J$3</c:f>
              <c:strCache>
                <c:ptCount val="3"/>
                <c:pt idx="0">
                  <c:v>2022 base</c:v>
                </c:pt>
                <c:pt idx="1">
                  <c:v>2023-24</c:v>
                </c:pt>
                <c:pt idx="2">
                  <c:v>2024-25</c:v>
                </c:pt>
              </c:strCache>
            </c:strRef>
          </c:cat>
          <c:val>
            <c:numRef>
              <c:f>projected!$H$8:$J$8</c:f>
              <c:numCache>
                <c:formatCode>0.000%</c:formatCode>
                <c:ptCount val="3"/>
                <c:pt idx="0" formatCode="General">
                  <c:v>0</c:v>
                </c:pt>
                <c:pt idx="1">
                  <c:v>3.898099553675231E-3</c:v>
                </c:pt>
                <c:pt idx="2">
                  <c:v>7.7648280670086639E-3</c:v>
                </c:pt>
              </c:numCache>
            </c:numRef>
          </c:val>
          <c:smooth val="0"/>
          <c:extLst>
            <c:ext xmlns:c16="http://schemas.microsoft.com/office/drawing/2014/chart" uri="{C3380CC4-5D6E-409C-BE32-E72D297353CC}">
              <c16:uniqueId val="{00000004-469A-4F53-BC99-80ED52FEA484}"/>
            </c:ext>
          </c:extLst>
        </c:ser>
        <c:ser>
          <c:idx val="5"/>
          <c:order val="5"/>
          <c:spPr>
            <a:ln w="28575" cap="rnd">
              <a:solidFill>
                <a:schemeClr val="accent3">
                  <a:shade val="48000"/>
                </a:schemeClr>
              </a:solidFill>
              <a:round/>
            </a:ln>
            <a:effectLst/>
          </c:spPr>
          <c:marker>
            <c:symbol val="none"/>
          </c:marker>
          <c:cat>
            <c:strRef>
              <c:f>projected!$H$3:$J$3</c:f>
              <c:strCache>
                <c:ptCount val="3"/>
                <c:pt idx="0">
                  <c:v>2022 base</c:v>
                </c:pt>
                <c:pt idx="1">
                  <c:v>2023-24</c:v>
                </c:pt>
                <c:pt idx="2">
                  <c:v>2024-25</c:v>
                </c:pt>
              </c:strCache>
            </c:strRef>
          </c:cat>
          <c:val>
            <c:numRef>
              <c:f>projected!$H$9:$J$9</c:f>
              <c:numCache>
                <c:formatCode>0.000%</c:formatCode>
                <c:ptCount val="3"/>
                <c:pt idx="0" formatCode="General">
                  <c:v>0</c:v>
                </c:pt>
                <c:pt idx="1">
                  <c:v>4.2875658138975103E-3</c:v>
                </c:pt>
                <c:pt idx="2">
                  <c:v>8.3175205021559281E-3</c:v>
                </c:pt>
              </c:numCache>
            </c:numRef>
          </c:val>
          <c:smooth val="0"/>
          <c:extLst>
            <c:ext xmlns:c16="http://schemas.microsoft.com/office/drawing/2014/chart" uri="{C3380CC4-5D6E-409C-BE32-E72D297353CC}">
              <c16:uniqueId val="{00000005-469A-4F53-BC99-80ED52FEA484}"/>
            </c:ext>
          </c:extLst>
        </c:ser>
        <c:ser>
          <c:idx val="6"/>
          <c:order val="6"/>
          <c:spPr>
            <a:ln w="28575" cap="rnd">
              <a:solidFill>
                <a:schemeClr val="accent3">
                  <a:shade val="51000"/>
                </a:schemeClr>
              </a:solidFill>
              <a:round/>
            </a:ln>
            <a:effectLst/>
          </c:spPr>
          <c:marker>
            <c:symbol val="none"/>
          </c:marker>
          <c:cat>
            <c:strRef>
              <c:f>projected!$H$3:$J$3</c:f>
              <c:strCache>
                <c:ptCount val="3"/>
                <c:pt idx="0">
                  <c:v>2022 base</c:v>
                </c:pt>
                <c:pt idx="1">
                  <c:v>2023-24</c:v>
                </c:pt>
                <c:pt idx="2">
                  <c:v>2024-25</c:v>
                </c:pt>
              </c:strCache>
            </c:strRef>
          </c:cat>
          <c:val>
            <c:numRef>
              <c:f>projected!$H$10:$J$10</c:f>
              <c:numCache>
                <c:formatCode>0.000%</c:formatCode>
                <c:ptCount val="3"/>
                <c:pt idx="0" formatCode="General">
                  <c:v>0</c:v>
                </c:pt>
                <c:pt idx="1">
                  <c:v>2.5895477600439412E-3</c:v>
                </c:pt>
                <c:pt idx="2">
                  <c:v>5.1693051604256657E-3</c:v>
                </c:pt>
              </c:numCache>
            </c:numRef>
          </c:val>
          <c:smooth val="0"/>
          <c:extLst>
            <c:ext xmlns:c16="http://schemas.microsoft.com/office/drawing/2014/chart" uri="{C3380CC4-5D6E-409C-BE32-E72D297353CC}">
              <c16:uniqueId val="{00000006-469A-4F53-BC99-80ED52FEA484}"/>
            </c:ext>
          </c:extLst>
        </c:ser>
        <c:ser>
          <c:idx val="7"/>
          <c:order val="7"/>
          <c:spPr>
            <a:ln w="28575" cap="rnd">
              <a:solidFill>
                <a:schemeClr val="accent3">
                  <a:shade val="54000"/>
                </a:schemeClr>
              </a:solidFill>
              <a:round/>
            </a:ln>
            <a:effectLst/>
          </c:spPr>
          <c:marker>
            <c:symbol val="none"/>
          </c:marker>
          <c:cat>
            <c:strRef>
              <c:f>projected!$H$3:$J$3</c:f>
              <c:strCache>
                <c:ptCount val="3"/>
                <c:pt idx="0">
                  <c:v>2022 base</c:v>
                </c:pt>
                <c:pt idx="1">
                  <c:v>2023-24</c:v>
                </c:pt>
                <c:pt idx="2">
                  <c:v>2024-25</c:v>
                </c:pt>
              </c:strCache>
            </c:strRef>
          </c:cat>
          <c:val>
            <c:numRef>
              <c:f>projected!$H$11:$J$11</c:f>
              <c:numCache>
                <c:formatCode>0.000%</c:formatCode>
                <c:ptCount val="3"/>
                <c:pt idx="0" formatCode="General">
                  <c:v>0</c:v>
                </c:pt>
                <c:pt idx="1">
                  <c:v>4.0062632480877018E-3</c:v>
                </c:pt>
                <c:pt idx="2">
                  <c:v>7.8467014426977112E-3</c:v>
                </c:pt>
              </c:numCache>
            </c:numRef>
          </c:val>
          <c:smooth val="0"/>
          <c:extLst>
            <c:ext xmlns:c16="http://schemas.microsoft.com/office/drawing/2014/chart" uri="{C3380CC4-5D6E-409C-BE32-E72D297353CC}">
              <c16:uniqueId val="{00000007-469A-4F53-BC99-80ED52FEA484}"/>
            </c:ext>
          </c:extLst>
        </c:ser>
        <c:ser>
          <c:idx val="8"/>
          <c:order val="8"/>
          <c:spPr>
            <a:ln w="28575" cap="rnd">
              <a:solidFill>
                <a:schemeClr val="accent3">
                  <a:shade val="58000"/>
                </a:schemeClr>
              </a:solidFill>
              <a:round/>
            </a:ln>
            <a:effectLst/>
          </c:spPr>
          <c:marker>
            <c:symbol val="none"/>
          </c:marker>
          <c:cat>
            <c:strRef>
              <c:f>projected!$H$3:$J$3</c:f>
              <c:strCache>
                <c:ptCount val="3"/>
                <c:pt idx="0">
                  <c:v>2022 base</c:v>
                </c:pt>
                <c:pt idx="1">
                  <c:v>2023-24</c:v>
                </c:pt>
                <c:pt idx="2">
                  <c:v>2024-25</c:v>
                </c:pt>
              </c:strCache>
            </c:strRef>
          </c:cat>
          <c:val>
            <c:numRef>
              <c:f>projected!$H$12:$J$12</c:f>
              <c:numCache>
                <c:formatCode>0.000%</c:formatCode>
                <c:ptCount val="3"/>
                <c:pt idx="0" formatCode="General">
                  <c:v>0</c:v>
                </c:pt>
                <c:pt idx="1">
                  <c:v>5.2604841767271201E-3</c:v>
                </c:pt>
                <c:pt idx="2">
                  <c:v>1.0247372173872994E-2</c:v>
                </c:pt>
              </c:numCache>
            </c:numRef>
          </c:val>
          <c:smooth val="0"/>
          <c:extLst>
            <c:ext xmlns:c16="http://schemas.microsoft.com/office/drawing/2014/chart" uri="{C3380CC4-5D6E-409C-BE32-E72D297353CC}">
              <c16:uniqueId val="{00000008-469A-4F53-BC99-80ED52FEA484}"/>
            </c:ext>
          </c:extLst>
        </c:ser>
        <c:ser>
          <c:idx val="9"/>
          <c:order val="9"/>
          <c:spPr>
            <a:ln w="28575" cap="rnd">
              <a:solidFill>
                <a:schemeClr val="accent3">
                  <a:shade val="61000"/>
                </a:schemeClr>
              </a:solidFill>
              <a:round/>
            </a:ln>
            <a:effectLst/>
          </c:spPr>
          <c:marker>
            <c:symbol val="none"/>
          </c:marker>
          <c:cat>
            <c:strRef>
              <c:f>projected!$H$3:$J$3</c:f>
              <c:strCache>
                <c:ptCount val="3"/>
                <c:pt idx="0">
                  <c:v>2022 base</c:v>
                </c:pt>
                <c:pt idx="1">
                  <c:v>2023-24</c:v>
                </c:pt>
                <c:pt idx="2">
                  <c:v>2024-25</c:v>
                </c:pt>
              </c:strCache>
            </c:strRef>
          </c:cat>
          <c:val>
            <c:numRef>
              <c:f>projected!$H$13:$J$13</c:f>
              <c:numCache>
                <c:formatCode>0.000%</c:formatCode>
                <c:ptCount val="3"/>
                <c:pt idx="0" formatCode="General">
                  <c:v>0</c:v>
                </c:pt>
                <c:pt idx="1">
                  <c:v>9.6514686492784572E-3</c:v>
                </c:pt>
                <c:pt idx="2">
                  <c:v>1.9158106726500323E-2</c:v>
                </c:pt>
              </c:numCache>
            </c:numRef>
          </c:val>
          <c:smooth val="0"/>
          <c:extLst>
            <c:ext xmlns:c16="http://schemas.microsoft.com/office/drawing/2014/chart" uri="{C3380CC4-5D6E-409C-BE32-E72D297353CC}">
              <c16:uniqueId val="{00000009-469A-4F53-BC99-80ED52FEA484}"/>
            </c:ext>
          </c:extLst>
        </c:ser>
        <c:ser>
          <c:idx val="10"/>
          <c:order val="10"/>
          <c:spPr>
            <a:ln w="28575" cap="rnd">
              <a:solidFill>
                <a:schemeClr val="accent3">
                  <a:shade val="64000"/>
                </a:schemeClr>
              </a:solidFill>
              <a:round/>
            </a:ln>
            <a:effectLst/>
          </c:spPr>
          <c:marker>
            <c:symbol val="none"/>
          </c:marker>
          <c:cat>
            <c:strRef>
              <c:f>projected!$H$3:$J$3</c:f>
              <c:strCache>
                <c:ptCount val="3"/>
                <c:pt idx="0">
                  <c:v>2022 base</c:v>
                </c:pt>
                <c:pt idx="1">
                  <c:v>2023-24</c:v>
                </c:pt>
                <c:pt idx="2">
                  <c:v>2024-25</c:v>
                </c:pt>
              </c:strCache>
            </c:strRef>
          </c:cat>
          <c:val>
            <c:numRef>
              <c:f>projected!$H$14:$J$14</c:f>
              <c:numCache>
                <c:formatCode>0.000%</c:formatCode>
                <c:ptCount val="3"/>
                <c:pt idx="0" formatCode="General">
                  <c:v>0</c:v>
                </c:pt>
                <c:pt idx="1">
                  <c:v>4.3714924731263673E-3</c:v>
                </c:pt>
                <c:pt idx="2">
                  <c:v>8.6733703624603791E-3</c:v>
                </c:pt>
              </c:numCache>
            </c:numRef>
          </c:val>
          <c:smooth val="0"/>
          <c:extLst>
            <c:ext xmlns:c16="http://schemas.microsoft.com/office/drawing/2014/chart" uri="{C3380CC4-5D6E-409C-BE32-E72D297353CC}">
              <c16:uniqueId val="{0000000A-469A-4F53-BC99-80ED52FEA484}"/>
            </c:ext>
          </c:extLst>
        </c:ser>
        <c:ser>
          <c:idx val="11"/>
          <c:order val="11"/>
          <c:spPr>
            <a:ln w="28575" cap="rnd">
              <a:solidFill>
                <a:schemeClr val="accent3">
                  <a:shade val="67000"/>
                </a:schemeClr>
              </a:solidFill>
              <a:round/>
            </a:ln>
            <a:effectLst/>
          </c:spPr>
          <c:marker>
            <c:symbol val="none"/>
          </c:marker>
          <c:cat>
            <c:strRef>
              <c:f>projected!$H$3:$J$3</c:f>
              <c:strCache>
                <c:ptCount val="3"/>
                <c:pt idx="0">
                  <c:v>2022 base</c:v>
                </c:pt>
                <c:pt idx="1">
                  <c:v>2023-24</c:v>
                </c:pt>
                <c:pt idx="2">
                  <c:v>2024-25</c:v>
                </c:pt>
              </c:strCache>
            </c:strRef>
          </c:cat>
          <c:val>
            <c:numRef>
              <c:f>projected!$H$15:$J$15</c:f>
              <c:numCache>
                <c:formatCode>0.000%</c:formatCode>
                <c:ptCount val="3"/>
                <c:pt idx="0" formatCode="General">
                  <c:v>0</c:v>
                </c:pt>
                <c:pt idx="1">
                  <c:v>6.0912097556367409E-3</c:v>
                </c:pt>
                <c:pt idx="2">
                  <c:v>1.1950816537845176E-2</c:v>
                </c:pt>
              </c:numCache>
            </c:numRef>
          </c:val>
          <c:smooth val="0"/>
          <c:extLst>
            <c:ext xmlns:c16="http://schemas.microsoft.com/office/drawing/2014/chart" uri="{C3380CC4-5D6E-409C-BE32-E72D297353CC}">
              <c16:uniqueId val="{0000000B-469A-4F53-BC99-80ED52FEA484}"/>
            </c:ext>
          </c:extLst>
        </c:ser>
        <c:ser>
          <c:idx val="12"/>
          <c:order val="12"/>
          <c:spPr>
            <a:ln w="28575" cap="rnd">
              <a:solidFill>
                <a:schemeClr val="accent3">
                  <a:shade val="70000"/>
                </a:schemeClr>
              </a:solidFill>
              <a:round/>
            </a:ln>
            <a:effectLst/>
          </c:spPr>
          <c:marker>
            <c:symbol val="none"/>
          </c:marker>
          <c:cat>
            <c:strRef>
              <c:f>projected!$H$3:$J$3</c:f>
              <c:strCache>
                <c:ptCount val="3"/>
                <c:pt idx="0">
                  <c:v>2022 base</c:v>
                </c:pt>
                <c:pt idx="1">
                  <c:v>2023-24</c:v>
                </c:pt>
                <c:pt idx="2">
                  <c:v>2024-25</c:v>
                </c:pt>
              </c:strCache>
            </c:strRef>
          </c:cat>
          <c:val>
            <c:numRef>
              <c:f>projected!$H$16:$J$16</c:f>
              <c:numCache>
                <c:formatCode>0.000%</c:formatCode>
                <c:ptCount val="3"/>
                <c:pt idx="0" formatCode="General">
                  <c:v>0</c:v>
                </c:pt>
                <c:pt idx="1">
                  <c:v>7.7534808324889746E-3</c:v>
                </c:pt>
                <c:pt idx="2">
                  <c:v>1.5528494757307243E-2</c:v>
                </c:pt>
              </c:numCache>
            </c:numRef>
          </c:val>
          <c:smooth val="0"/>
          <c:extLst>
            <c:ext xmlns:c16="http://schemas.microsoft.com/office/drawing/2014/chart" uri="{C3380CC4-5D6E-409C-BE32-E72D297353CC}">
              <c16:uniqueId val="{0000000C-469A-4F53-BC99-80ED52FEA484}"/>
            </c:ext>
          </c:extLst>
        </c:ser>
        <c:ser>
          <c:idx val="13"/>
          <c:order val="13"/>
          <c:spPr>
            <a:ln w="28575" cap="rnd">
              <a:solidFill>
                <a:schemeClr val="accent3">
                  <a:shade val="73000"/>
                </a:schemeClr>
              </a:solidFill>
              <a:round/>
            </a:ln>
            <a:effectLst/>
          </c:spPr>
          <c:marker>
            <c:symbol val="none"/>
          </c:marker>
          <c:cat>
            <c:strRef>
              <c:f>projected!$H$3:$J$3</c:f>
              <c:strCache>
                <c:ptCount val="3"/>
                <c:pt idx="0">
                  <c:v>2022 base</c:v>
                </c:pt>
                <c:pt idx="1">
                  <c:v>2023-24</c:v>
                </c:pt>
                <c:pt idx="2">
                  <c:v>2024-25</c:v>
                </c:pt>
              </c:strCache>
            </c:strRef>
          </c:cat>
          <c:val>
            <c:numRef>
              <c:f>projected!$H$17:$J$17</c:f>
              <c:numCache>
                <c:formatCode>0.000%</c:formatCode>
                <c:ptCount val="3"/>
                <c:pt idx="0" formatCode="General">
                  <c:v>0</c:v>
                </c:pt>
                <c:pt idx="1">
                  <c:v>5.752562218602284E-3</c:v>
                </c:pt>
                <c:pt idx="2">
                  <c:v>1.1424742592488567E-2</c:v>
                </c:pt>
              </c:numCache>
            </c:numRef>
          </c:val>
          <c:smooth val="0"/>
          <c:extLst>
            <c:ext xmlns:c16="http://schemas.microsoft.com/office/drawing/2014/chart" uri="{C3380CC4-5D6E-409C-BE32-E72D297353CC}">
              <c16:uniqueId val="{0000000D-469A-4F53-BC99-80ED52FEA484}"/>
            </c:ext>
          </c:extLst>
        </c:ser>
        <c:ser>
          <c:idx val="14"/>
          <c:order val="14"/>
          <c:spPr>
            <a:ln w="28575" cap="rnd">
              <a:solidFill>
                <a:schemeClr val="accent3">
                  <a:shade val="76000"/>
                </a:schemeClr>
              </a:solidFill>
              <a:round/>
            </a:ln>
            <a:effectLst/>
          </c:spPr>
          <c:marker>
            <c:symbol val="none"/>
          </c:marker>
          <c:cat>
            <c:strRef>
              <c:f>projected!$H$3:$J$3</c:f>
              <c:strCache>
                <c:ptCount val="3"/>
                <c:pt idx="0">
                  <c:v>2022 base</c:v>
                </c:pt>
                <c:pt idx="1">
                  <c:v>2023-24</c:v>
                </c:pt>
                <c:pt idx="2">
                  <c:v>2024-25</c:v>
                </c:pt>
              </c:strCache>
            </c:strRef>
          </c:cat>
          <c:val>
            <c:numRef>
              <c:f>projected!$H$18:$J$18</c:f>
              <c:numCache>
                <c:formatCode>0.000%</c:formatCode>
                <c:ptCount val="3"/>
                <c:pt idx="0" formatCode="General">
                  <c:v>0</c:v>
                </c:pt>
                <c:pt idx="1">
                  <c:v>7.7836030795385694E-3</c:v>
                </c:pt>
                <c:pt idx="2">
                  <c:v>1.5164219097726195E-2</c:v>
                </c:pt>
              </c:numCache>
            </c:numRef>
          </c:val>
          <c:smooth val="0"/>
          <c:extLst>
            <c:ext xmlns:c16="http://schemas.microsoft.com/office/drawing/2014/chart" uri="{C3380CC4-5D6E-409C-BE32-E72D297353CC}">
              <c16:uniqueId val="{0000000E-469A-4F53-BC99-80ED52FEA484}"/>
            </c:ext>
          </c:extLst>
        </c:ser>
        <c:ser>
          <c:idx val="15"/>
          <c:order val="15"/>
          <c:spPr>
            <a:ln w="28575" cap="rnd">
              <a:solidFill>
                <a:schemeClr val="accent3">
                  <a:shade val="79000"/>
                </a:schemeClr>
              </a:solidFill>
              <a:round/>
            </a:ln>
            <a:effectLst/>
          </c:spPr>
          <c:marker>
            <c:symbol val="none"/>
          </c:marker>
          <c:cat>
            <c:strRef>
              <c:f>projected!$H$3:$J$3</c:f>
              <c:strCache>
                <c:ptCount val="3"/>
                <c:pt idx="0">
                  <c:v>2022 base</c:v>
                </c:pt>
                <c:pt idx="1">
                  <c:v>2023-24</c:v>
                </c:pt>
                <c:pt idx="2">
                  <c:v>2024-25</c:v>
                </c:pt>
              </c:strCache>
            </c:strRef>
          </c:cat>
          <c:val>
            <c:numRef>
              <c:f>projected!$H$19:$J$19</c:f>
              <c:numCache>
                <c:formatCode>0.000%</c:formatCode>
                <c:ptCount val="3"/>
                <c:pt idx="0" formatCode="General">
                  <c:v>0</c:v>
                </c:pt>
                <c:pt idx="1">
                  <c:v>5.5504850267841122E-3</c:v>
                </c:pt>
                <c:pt idx="2">
                  <c:v>1.1255726917783194E-2</c:v>
                </c:pt>
              </c:numCache>
            </c:numRef>
          </c:val>
          <c:smooth val="0"/>
          <c:extLst>
            <c:ext xmlns:c16="http://schemas.microsoft.com/office/drawing/2014/chart" uri="{C3380CC4-5D6E-409C-BE32-E72D297353CC}">
              <c16:uniqueId val="{0000000F-469A-4F53-BC99-80ED52FEA484}"/>
            </c:ext>
          </c:extLst>
        </c:ser>
        <c:ser>
          <c:idx val="16"/>
          <c:order val="16"/>
          <c:spPr>
            <a:ln w="28575" cap="rnd">
              <a:solidFill>
                <a:schemeClr val="accent3">
                  <a:shade val="82000"/>
                </a:schemeClr>
              </a:solidFill>
              <a:round/>
            </a:ln>
            <a:effectLst/>
          </c:spPr>
          <c:marker>
            <c:symbol val="none"/>
          </c:marker>
          <c:cat>
            <c:strRef>
              <c:f>projected!$H$3:$J$3</c:f>
              <c:strCache>
                <c:ptCount val="3"/>
                <c:pt idx="0">
                  <c:v>2022 base</c:v>
                </c:pt>
                <c:pt idx="1">
                  <c:v>2023-24</c:v>
                </c:pt>
                <c:pt idx="2">
                  <c:v>2024-25</c:v>
                </c:pt>
              </c:strCache>
            </c:strRef>
          </c:cat>
          <c:val>
            <c:numRef>
              <c:f>projected!$H$20:$J$20</c:f>
              <c:numCache>
                <c:formatCode>0.000%</c:formatCode>
                <c:ptCount val="3"/>
                <c:pt idx="0" formatCode="General">
                  <c:v>0</c:v>
                </c:pt>
                <c:pt idx="1">
                  <c:v>8.8891303378226504E-3</c:v>
                </c:pt>
                <c:pt idx="2">
                  <c:v>1.7510811020150788E-2</c:v>
                </c:pt>
              </c:numCache>
            </c:numRef>
          </c:val>
          <c:smooth val="0"/>
          <c:extLst>
            <c:ext xmlns:c16="http://schemas.microsoft.com/office/drawing/2014/chart" uri="{C3380CC4-5D6E-409C-BE32-E72D297353CC}">
              <c16:uniqueId val="{00000010-469A-4F53-BC99-80ED52FEA484}"/>
            </c:ext>
          </c:extLst>
        </c:ser>
        <c:ser>
          <c:idx val="17"/>
          <c:order val="17"/>
          <c:spPr>
            <a:ln w="28575" cap="rnd">
              <a:solidFill>
                <a:schemeClr val="accent3">
                  <a:shade val="86000"/>
                </a:schemeClr>
              </a:solidFill>
              <a:round/>
            </a:ln>
            <a:effectLst/>
          </c:spPr>
          <c:marker>
            <c:symbol val="none"/>
          </c:marker>
          <c:cat>
            <c:strRef>
              <c:f>projected!$H$3:$J$3</c:f>
              <c:strCache>
                <c:ptCount val="3"/>
                <c:pt idx="0">
                  <c:v>2022 base</c:v>
                </c:pt>
                <c:pt idx="1">
                  <c:v>2023-24</c:v>
                </c:pt>
                <c:pt idx="2">
                  <c:v>2024-25</c:v>
                </c:pt>
              </c:strCache>
            </c:strRef>
          </c:cat>
          <c:val>
            <c:numRef>
              <c:f>projected!$H$21:$J$21</c:f>
              <c:numCache>
                <c:formatCode>0.000%</c:formatCode>
                <c:ptCount val="3"/>
                <c:pt idx="0" formatCode="General">
                  <c:v>0</c:v>
                </c:pt>
                <c:pt idx="1">
                  <c:v>3.7110769272207141E-3</c:v>
                </c:pt>
                <c:pt idx="2">
                  <c:v>7.375182566017437E-3</c:v>
                </c:pt>
              </c:numCache>
            </c:numRef>
          </c:val>
          <c:smooth val="0"/>
          <c:extLst>
            <c:ext xmlns:c16="http://schemas.microsoft.com/office/drawing/2014/chart" uri="{C3380CC4-5D6E-409C-BE32-E72D297353CC}">
              <c16:uniqueId val="{00000011-469A-4F53-BC99-80ED52FEA484}"/>
            </c:ext>
          </c:extLst>
        </c:ser>
        <c:ser>
          <c:idx val="18"/>
          <c:order val="18"/>
          <c:spPr>
            <a:ln w="28575" cap="rnd">
              <a:solidFill>
                <a:schemeClr val="accent3">
                  <a:shade val="89000"/>
                </a:schemeClr>
              </a:solidFill>
              <a:round/>
            </a:ln>
            <a:effectLst/>
          </c:spPr>
          <c:marker>
            <c:symbol val="none"/>
          </c:marker>
          <c:cat>
            <c:strRef>
              <c:f>projected!$H$3:$J$3</c:f>
              <c:strCache>
                <c:ptCount val="3"/>
                <c:pt idx="0">
                  <c:v>2022 base</c:v>
                </c:pt>
                <c:pt idx="1">
                  <c:v>2023-24</c:v>
                </c:pt>
                <c:pt idx="2">
                  <c:v>2024-25</c:v>
                </c:pt>
              </c:strCache>
            </c:strRef>
          </c:cat>
          <c:val>
            <c:numRef>
              <c:f>projected!$H$22:$J$22</c:f>
              <c:numCache>
                <c:formatCode>0.000%</c:formatCode>
                <c:ptCount val="3"/>
                <c:pt idx="0" formatCode="General">
                  <c:v>0</c:v>
                </c:pt>
                <c:pt idx="1">
                  <c:v>3.2834864245859562E-3</c:v>
                </c:pt>
                <c:pt idx="2">
                  <c:v>6.1700290159956723E-3</c:v>
                </c:pt>
              </c:numCache>
            </c:numRef>
          </c:val>
          <c:smooth val="0"/>
          <c:extLst>
            <c:ext xmlns:c16="http://schemas.microsoft.com/office/drawing/2014/chart" uri="{C3380CC4-5D6E-409C-BE32-E72D297353CC}">
              <c16:uniqueId val="{00000012-469A-4F53-BC99-80ED52FEA484}"/>
            </c:ext>
          </c:extLst>
        </c:ser>
        <c:ser>
          <c:idx val="19"/>
          <c:order val="19"/>
          <c:spPr>
            <a:ln w="28575" cap="rnd">
              <a:solidFill>
                <a:schemeClr val="accent3">
                  <a:shade val="92000"/>
                </a:schemeClr>
              </a:solidFill>
              <a:round/>
            </a:ln>
            <a:effectLst/>
          </c:spPr>
          <c:marker>
            <c:symbol val="none"/>
          </c:marker>
          <c:cat>
            <c:strRef>
              <c:f>projected!$H$3:$J$3</c:f>
              <c:strCache>
                <c:ptCount val="3"/>
                <c:pt idx="0">
                  <c:v>2022 base</c:v>
                </c:pt>
                <c:pt idx="1">
                  <c:v>2023-24</c:v>
                </c:pt>
                <c:pt idx="2">
                  <c:v>2024-25</c:v>
                </c:pt>
              </c:strCache>
            </c:strRef>
          </c:cat>
          <c:val>
            <c:numRef>
              <c:f>projected!$H$23:$J$23</c:f>
              <c:numCache>
                <c:formatCode>0.000%</c:formatCode>
                <c:ptCount val="3"/>
                <c:pt idx="0" formatCode="General">
                  <c:v>0</c:v>
                </c:pt>
                <c:pt idx="1">
                  <c:v>3.6578790585741444E-3</c:v>
                </c:pt>
                <c:pt idx="2">
                  <c:v>7.1524916565868304E-3</c:v>
                </c:pt>
              </c:numCache>
            </c:numRef>
          </c:val>
          <c:smooth val="0"/>
          <c:extLst>
            <c:ext xmlns:c16="http://schemas.microsoft.com/office/drawing/2014/chart" uri="{C3380CC4-5D6E-409C-BE32-E72D297353CC}">
              <c16:uniqueId val="{00000013-469A-4F53-BC99-80ED52FEA484}"/>
            </c:ext>
          </c:extLst>
        </c:ser>
        <c:ser>
          <c:idx val="20"/>
          <c:order val="20"/>
          <c:spPr>
            <a:ln w="28575" cap="rnd">
              <a:solidFill>
                <a:schemeClr val="accent3">
                  <a:shade val="95000"/>
                </a:schemeClr>
              </a:solidFill>
              <a:round/>
            </a:ln>
            <a:effectLst/>
          </c:spPr>
          <c:marker>
            <c:symbol val="none"/>
          </c:marker>
          <c:cat>
            <c:strRef>
              <c:f>projected!$H$3:$J$3</c:f>
              <c:strCache>
                <c:ptCount val="3"/>
                <c:pt idx="0">
                  <c:v>2022 base</c:v>
                </c:pt>
                <c:pt idx="1">
                  <c:v>2023-24</c:v>
                </c:pt>
                <c:pt idx="2">
                  <c:v>2024-25</c:v>
                </c:pt>
              </c:strCache>
            </c:strRef>
          </c:cat>
          <c:val>
            <c:numRef>
              <c:f>projected!$H$24:$J$24</c:f>
              <c:numCache>
                <c:formatCode>0.000%</c:formatCode>
                <c:ptCount val="3"/>
                <c:pt idx="0" formatCode="General">
                  <c:v>0</c:v>
                </c:pt>
                <c:pt idx="1">
                  <c:v>2.8491466265912549E-3</c:v>
                </c:pt>
                <c:pt idx="2">
                  <c:v>5.5508920591967777E-3</c:v>
                </c:pt>
              </c:numCache>
            </c:numRef>
          </c:val>
          <c:smooth val="0"/>
          <c:extLst>
            <c:ext xmlns:c16="http://schemas.microsoft.com/office/drawing/2014/chart" uri="{C3380CC4-5D6E-409C-BE32-E72D297353CC}">
              <c16:uniqueId val="{00000014-469A-4F53-BC99-80ED52FEA484}"/>
            </c:ext>
          </c:extLst>
        </c:ser>
        <c:ser>
          <c:idx val="21"/>
          <c:order val="21"/>
          <c:spPr>
            <a:ln w="28575" cap="rnd">
              <a:solidFill>
                <a:schemeClr val="accent3">
                  <a:shade val="98000"/>
                </a:schemeClr>
              </a:solidFill>
              <a:round/>
            </a:ln>
            <a:effectLst/>
          </c:spPr>
          <c:marker>
            <c:symbol val="none"/>
          </c:marker>
          <c:cat>
            <c:strRef>
              <c:f>projected!$H$3:$J$3</c:f>
              <c:strCache>
                <c:ptCount val="3"/>
                <c:pt idx="0">
                  <c:v>2022 base</c:v>
                </c:pt>
                <c:pt idx="1">
                  <c:v>2023-24</c:v>
                </c:pt>
                <c:pt idx="2">
                  <c:v>2024-25</c:v>
                </c:pt>
              </c:strCache>
            </c:strRef>
          </c:cat>
          <c:val>
            <c:numRef>
              <c:f>projected!$H$25:$J$25</c:f>
              <c:numCache>
                <c:formatCode>0.000%</c:formatCode>
                <c:ptCount val="3"/>
                <c:pt idx="0" formatCode="General">
                  <c:v>0</c:v>
                </c:pt>
                <c:pt idx="1">
                  <c:v>5.3642691799510225E-3</c:v>
                </c:pt>
                <c:pt idx="2">
                  <c:v>1.0503713999078772E-2</c:v>
                </c:pt>
              </c:numCache>
            </c:numRef>
          </c:val>
          <c:smooth val="0"/>
          <c:extLst>
            <c:ext xmlns:c16="http://schemas.microsoft.com/office/drawing/2014/chart" uri="{C3380CC4-5D6E-409C-BE32-E72D297353CC}">
              <c16:uniqueId val="{00000015-469A-4F53-BC99-80ED52FEA484}"/>
            </c:ext>
          </c:extLst>
        </c:ser>
        <c:ser>
          <c:idx val="22"/>
          <c:order val="22"/>
          <c:spPr>
            <a:ln w="28575" cap="rnd">
              <a:solidFill>
                <a:schemeClr val="accent3">
                  <a:tint val="99000"/>
                </a:schemeClr>
              </a:solidFill>
              <a:round/>
            </a:ln>
            <a:effectLst/>
          </c:spPr>
          <c:marker>
            <c:symbol val="none"/>
          </c:marker>
          <c:cat>
            <c:strRef>
              <c:f>projected!$H$3:$J$3</c:f>
              <c:strCache>
                <c:ptCount val="3"/>
                <c:pt idx="0">
                  <c:v>2022 base</c:v>
                </c:pt>
                <c:pt idx="1">
                  <c:v>2023-24</c:v>
                </c:pt>
                <c:pt idx="2">
                  <c:v>2024-25</c:v>
                </c:pt>
              </c:strCache>
            </c:strRef>
          </c:cat>
          <c:val>
            <c:numRef>
              <c:f>projected!$H$26:$J$26</c:f>
              <c:numCache>
                <c:formatCode>0.000%</c:formatCode>
                <c:ptCount val="3"/>
                <c:pt idx="0" formatCode="General">
                  <c:v>0</c:v>
                </c:pt>
                <c:pt idx="1">
                  <c:v>5.6875261808970751E-3</c:v>
                </c:pt>
                <c:pt idx="2">
                  <c:v>1.1337222916730718E-2</c:v>
                </c:pt>
              </c:numCache>
            </c:numRef>
          </c:val>
          <c:smooth val="0"/>
          <c:extLst>
            <c:ext xmlns:c16="http://schemas.microsoft.com/office/drawing/2014/chart" uri="{C3380CC4-5D6E-409C-BE32-E72D297353CC}">
              <c16:uniqueId val="{00000016-469A-4F53-BC99-80ED52FEA484}"/>
            </c:ext>
          </c:extLst>
        </c:ser>
        <c:ser>
          <c:idx val="23"/>
          <c:order val="23"/>
          <c:spPr>
            <a:ln w="28575" cap="rnd">
              <a:solidFill>
                <a:schemeClr val="accent3">
                  <a:tint val="96000"/>
                </a:schemeClr>
              </a:solidFill>
              <a:round/>
            </a:ln>
            <a:effectLst/>
          </c:spPr>
          <c:marker>
            <c:symbol val="none"/>
          </c:marker>
          <c:cat>
            <c:strRef>
              <c:f>projected!$H$3:$J$3</c:f>
              <c:strCache>
                <c:ptCount val="3"/>
                <c:pt idx="0">
                  <c:v>2022 base</c:v>
                </c:pt>
                <c:pt idx="1">
                  <c:v>2023-24</c:v>
                </c:pt>
                <c:pt idx="2">
                  <c:v>2024-25</c:v>
                </c:pt>
              </c:strCache>
            </c:strRef>
          </c:cat>
          <c:val>
            <c:numRef>
              <c:f>projected!$H$27:$J$27</c:f>
              <c:numCache>
                <c:formatCode>0.000%</c:formatCode>
                <c:ptCount val="3"/>
                <c:pt idx="0" formatCode="General">
                  <c:v>0</c:v>
                </c:pt>
                <c:pt idx="1">
                  <c:v>5.1159751901621326E-3</c:v>
                </c:pt>
                <c:pt idx="2">
                  <c:v>1.0086741376198499E-2</c:v>
                </c:pt>
              </c:numCache>
            </c:numRef>
          </c:val>
          <c:smooth val="0"/>
          <c:extLst>
            <c:ext xmlns:c16="http://schemas.microsoft.com/office/drawing/2014/chart" uri="{C3380CC4-5D6E-409C-BE32-E72D297353CC}">
              <c16:uniqueId val="{00000017-469A-4F53-BC99-80ED52FEA484}"/>
            </c:ext>
          </c:extLst>
        </c:ser>
        <c:ser>
          <c:idx val="24"/>
          <c:order val="24"/>
          <c:spPr>
            <a:ln w="28575" cap="rnd">
              <a:solidFill>
                <a:schemeClr val="accent3">
                  <a:tint val="93000"/>
                </a:schemeClr>
              </a:solidFill>
              <a:round/>
            </a:ln>
            <a:effectLst/>
          </c:spPr>
          <c:marker>
            <c:symbol val="none"/>
          </c:marker>
          <c:cat>
            <c:strRef>
              <c:f>projected!$H$3:$J$3</c:f>
              <c:strCache>
                <c:ptCount val="3"/>
                <c:pt idx="0">
                  <c:v>2022 base</c:v>
                </c:pt>
                <c:pt idx="1">
                  <c:v>2023-24</c:v>
                </c:pt>
                <c:pt idx="2">
                  <c:v>2024-25</c:v>
                </c:pt>
              </c:strCache>
            </c:strRef>
          </c:cat>
          <c:val>
            <c:numRef>
              <c:f>projected!$H$28:$J$28</c:f>
              <c:numCache>
                <c:formatCode>0.000%</c:formatCode>
                <c:ptCount val="3"/>
                <c:pt idx="0" formatCode="General">
                  <c:v>0</c:v>
                </c:pt>
                <c:pt idx="1">
                  <c:v>4.4924259869666763E-3</c:v>
                </c:pt>
                <c:pt idx="2">
                  <c:v>8.2542659134557609E-3</c:v>
                </c:pt>
              </c:numCache>
            </c:numRef>
          </c:val>
          <c:smooth val="0"/>
          <c:extLst>
            <c:ext xmlns:c16="http://schemas.microsoft.com/office/drawing/2014/chart" uri="{C3380CC4-5D6E-409C-BE32-E72D297353CC}">
              <c16:uniqueId val="{00000018-469A-4F53-BC99-80ED52FEA484}"/>
            </c:ext>
          </c:extLst>
        </c:ser>
        <c:ser>
          <c:idx val="25"/>
          <c:order val="25"/>
          <c:spPr>
            <a:ln w="28575" cap="rnd">
              <a:solidFill>
                <a:schemeClr val="accent3">
                  <a:tint val="90000"/>
                </a:schemeClr>
              </a:solidFill>
              <a:round/>
            </a:ln>
            <a:effectLst/>
          </c:spPr>
          <c:marker>
            <c:symbol val="none"/>
          </c:marker>
          <c:cat>
            <c:strRef>
              <c:f>projected!$H$3:$J$3</c:f>
              <c:strCache>
                <c:ptCount val="3"/>
                <c:pt idx="0">
                  <c:v>2022 base</c:v>
                </c:pt>
                <c:pt idx="1">
                  <c:v>2023-24</c:v>
                </c:pt>
                <c:pt idx="2">
                  <c:v>2024-25</c:v>
                </c:pt>
              </c:strCache>
            </c:strRef>
          </c:cat>
          <c:val>
            <c:numRef>
              <c:f>projected!$H$29:$J$29</c:f>
              <c:numCache>
                <c:formatCode>0.000%</c:formatCode>
                <c:ptCount val="3"/>
                <c:pt idx="0" formatCode="General">
                  <c:v>0</c:v>
                </c:pt>
                <c:pt idx="1">
                  <c:v>5.9843346798070986E-3</c:v>
                </c:pt>
                <c:pt idx="2">
                  <c:v>1.105737794587377E-2</c:v>
                </c:pt>
              </c:numCache>
            </c:numRef>
          </c:val>
          <c:smooth val="0"/>
          <c:extLst>
            <c:ext xmlns:c16="http://schemas.microsoft.com/office/drawing/2014/chart" uri="{C3380CC4-5D6E-409C-BE32-E72D297353CC}">
              <c16:uniqueId val="{00000019-469A-4F53-BC99-80ED52FEA484}"/>
            </c:ext>
          </c:extLst>
        </c:ser>
        <c:ser>
          <c:idx val="26"/>
          <c:order val="26"/>
          <c:spPr>
            <a:ln w="28575" cap="rnd">
              <a:solidFill>
                <a:schemeClr val="accent3">
                  <a:tint val="86000"/>
                </a:schemeClr>
              </a:solidFill>
              <a:round/>
            </a:ln>
            <a:effectLst/>
          </c:spPr>
          <c:marker>
            <c:symbol val="none"/>
          </c:marker>
          <c:cat>
            <c:strRef>
              <c:f>projected!$H$3:$J$3</c:f>
              <c:strCache>
                <c:ptCount val="3"/>
                <c:pt idx="0">
                  <c:v>2022 base</c:v>
                </c:pt>
                <c:pt idx="1">
                  <c:v>2023-24</c:v>
                </c:pt>
                <c:pt idx="2">
                  <c:v>2024-25</c:v>
                </c:pt>
              </c:strCache>
            </c:strRef>
          </c:cat>
          <c:val>
            <c:numRef>
              <c:f>projected!$H$30:$J$30</c:f>
              <c:numCache>
                <c:formatCode>0.000%</c:formatCode>
                <c:ptCount val="3"/>
                <c:pt idx="0" formatCode="General">
                  <c:v>0</c:v>
                </c:pt>
                <c:pt idx="1">
                  <c:v>1.1404037043782579E-3</c:v>
                </c:pt>
                <c:pt idx="2">
                  <c:v>1.741657198028247E-3</c:v>
                </c:pt>
              </c:numCache>
            </c:numRef>
          </c:val>
          <c:smooth val="0"/>
          <c:extLst>
            <c:ext xmlns:c16="http://schemas.microsoft.com/office/drawing/2014/chart" uri="{C3380CC4-5D6E-409C-BE32-E72D297353CC}">
              <c16:uniqueId val="{0000001A-469A-4F53-BC99-80ED52FEA484}"/>
            </c:ext>
          </c:extLst>
        </c:ser>
        <c:ser>
          <c:idx val="27"/>
          <c:order val="27"/>
          <c:spPr>
            <a:ln w="28575" cap="rnd">
              <a:solidFill>
                <a:schemeClr val="accent3">
                  <a:tint val="83000"/>
                </a:schemeClr>
              </a:solidFill>
              <a:round/>
            </a:ln>
            <a:effectLst/>
          </c:spPr>
          <c:marker>
            <c:symbol val="none"/>
          </c:marker>
          <c:cat>
            <c:strRef>
              <c:f>projected!$H$3:$J$3</c:f>
              <c:strCache>
                <c:ptCount val="3"/>
                <c:pt idx="0">
                  <c:v>2022 base</c:v>
                </c:pt>
                <c:pt idx="1">
                  <c:v>2023-24</c:v>
                </c:pt>
                <c:pt idx="2">
                  <c:v>2024-25</c:v>
                </c:pt>
              </c:strCache>
            </c:strRef>
          </c:cat>
          <c:val>
            <c:numRef>
              <c:f>projected!$H$31:$J$31</c:f>
              <c:numCache>
                <c:formatCode>0.000%</c:formatCode>
                <c:ptCount val="3"/>
                <c:pt idx="0" formatCode="General">
                  <c:v>0</c:v>
                </c:pt>
                <c:pt idx="1">
                  <c:v>5.3996115254885254E-3</c:v>
                </c:pt>
                <c:pt idx="2">
                  <c:v>1.0179742985149278E-2</c:v>
                </c:pt>
              </c:numCache>
            </c:numRef>
          </c:val>
          <c:smooth val="0"/>
          <c:extLst>
            <c:ext xmlns:c16="http://schemas.microsoft.com/office/drawing/2014/chart" uri="{C3380CC4-5D6E-409C-BE32-E72D297353CC}">
              <c16:uniqueId val="{0000001B-469A-4F53-BC99-80ED52FEA484}"/>
            </c:ext>
          </c:extLst>
        </c:ser>
        <c:ser>
          <c:idx val="28"/>
          <c:order val="28"/>
          <c:spPr>
            <a:ln w="28575" cap="rnd">
              <a:solidFill>
                <a:schemeClr val="accent3">
                  <a:tint val="80000"/>
                </a:schemeClr>
              </a:solidFill>
              <a:round/>
            </a:ln>
            <a:effectLst/>
          </c:spPr>
          <c:marker>
            <c:symbol val="none"/>
          </c:marker>
          <c:cat>
            <c:strRef>
              <c:f>projected!$H$3:$J$3</c:f>
              <c:strCache>
                <c:ptCount val="3"/>
                <c:pt idx="0">
                  <c:v>2022 base</c:v>
                </c:pt>
                <c:pt idx="1">
                  <c:v>2023-24</c:v>
                </c:pt>
                <c:pt idx="2">
                  <c:v>2024-25</c:v>
                </c:pt>
              </c:strCache>
            </c:strRef>
          </c:cat>
          <c:val>
            <c:numRef>
              <c:f>projected!$H$32:$J$32</c:f>
              <c:numCache>
                <c:formatCode>0.000%</c:formatCode>
                <c:ptCount val="3"/>
                <c:pt idx="0" formatCode="General">
                  <c:v>0</c:v>
                </c:pt>
                <c:pt idx="1">
                  <c:v>2.9432903688715786E-3</c:v>
                </c:pt>
                <c:pt idx="2">
                  <c:v>5.3215088281835113E-3</c:v>
                </c:pt>
              </c:numCache>
            </c:numRef>
          </c:val>
          <c:smooth val="0"/>
          <c:extLst>
            <c:ext xmlns:c16="http://schemas.microsoft.com/office/drawing/2014/chart" uri="{C3380CC4-5D6E-409C-BE32-E72D297353CC}">
              <c16:uniqueId val="{0000001C-469A-4F53-BC99-80ED52FEA484}"/>
            </c:ext>
          </c:extLst>
        </c:ser>
        <c:ser>
          <c:idx val="29"/>
          <c:order val="29"/>
          <c:spPr>
            <a:ln w="28575" cap="rnd">
              <a:solidFill>
                <a:schemeClr val="accent3">
                  <a:tint val="77000"/>
                </a:schemeClr>
              </a:solidFill>
              <a:round/>
            </a:ln>
            <a:effectLst/>
          </c:spPr>
          <c:marker>
            <c:symbol val="none"/>
          </c:marker>
          <c:cat>
            <c:strRef>
              <c:f>projected!$H$3:$J$3</c:f>
              <c:strCache>
                <c:ptCount val="3"/>
                <c:pt idx="0">
                  <c:v>2022 base</c:v>
                </c:pt>
                <c:pt idx="1">
                  <c:v>2023-24</c:v>
                </c:pt>
                <c:pt idx="2">
                  <c:v>2024-25</c:v>
                </c:pt>
              </c:strCache>
            </c:strRef>
          </c:cat>
          <c:val>
            <c:numRef>
              <c:f>projected!$H$33:$J$33</c:f>
              <c:numCache>
                <c:formatCode>0.000%</c:formatCode>
                <c:ptCount val="3"/>
                <c:pt idx="0" formatCode="General">
                  <c:v>0</c:v>
                </c:pt>
                <c:pt idx="1">
                  <c:v>2.8051025361992936E-3</c:v>
                </c:pt>
                <c:pt idx="2">
                  <c:v>5.4203717760859145E-3</c:v>
                </c:pt>
              </c:numCache>
            </c:numRef>
          </c:val>
          <c:smooth val="0"/>
          <c:extLst>
            <c:ext xmlns:c16="http://schemas.microsoft.com/office/drawing/2014/chart" uri="{C3380CC4-5D6E-409C-BE32-E72D297353CC}">
              <c16:uniqueId val="{0000001D-469A-4F53-BC99-80ED52FEA484}"/>
            </c:ext>
          </c:extLst>
        </c:ser>
        <c:ser>
          <c:idx val="30"/>
          <c:order val="30"/>
          <c:spPr>
            <a:ln w="28575" cap="rnd">
              <a:solidFill>
                <a:schemeClr val="accent3">
                  <a:tint val="74000"/>
                </a:schemeClr>
              </a:solidFill>
              <a:round/>
            </a:ln>
            <a:effectLst/>
          </c:spPr>
          <c:marker>
            <c:symbol val="none"/>
          </c:marker>
          <c:cat>
            <c:strRef>
              <c:f>projected!$H$3:$J$3</c:f>
              <c:strCache>
                <c:ptCount val="3"/>
                <c:pt idx="0">
                  <c:v>2022 base</c:v>
                </c:pt>
                <c:pt idx="1">
                  <c:v>2023-24</c:v>
                </c:pt>
                <c:pt idx="2">
                  <c:v>2024-25</c:v>
                </c:pt>
              </c:strCache>
            </c:strRef>
          </c:cat>
          <c:val>
            <c:numRef>
              <c:f>projected!$H$34:$J$34</c:f>
              <c:numCache>
                <c:formatCode>0.000%</c:formatCode>
                <c:ptCount val="3"/>
                <c:pt idx="0" formatCode="General">
                  <c:v>0</c:v>
                </c:pt>
                <c:pt idx="1">
                  <c:v>8.2064935539614796E-4</c:v>
                </c:pt>
                <c:pt idx="2">
                  <c:v>1.55943641578479E-3</c:v>
                </c:pt>
              </c:numCache>
            </c:numRef>
          </c:val>
          <c:smooth val="0"/>
          <c:extLst>
            <c:ext xmlns:c16="http://schemas.microsoft.com/office/drawing/2014/chart" uri="{C3380CC4-5D6E-409C-BE32-E72D297353CC}">
              <c16:uniqueId val="{0000001E-469A-4F53-BC99-80ED52FEA484}"/>
            </c:ext>
          </c:extLst>
        </c:ser>
        <c:ser>
          <c:idx val="31"/>
          <c:order val="31"/>
          <c:spPr>
            <a:ln w="28575" cap="rnd">
              <a:solidFill>
                <a:schemeClr val="accent3">
                  <a:tint val="71000"/>
                </a:schemeClr>
              </a:solidFill>
              <a:round/>
            </a:ln>
            <a:effectLst/>
          </c:spPr>
          <c:marker>
            <c:symbol val="none"/>
          </c:marker>
          <c:cat>
            <c:strRef>
              <c:f>projected!$H$3:$J$3</c:f>
              <c:strCache>
                <c:ptCount val="3"/>
                <c:pt idx="0">
                  <c:v>2022 base</c:v>
                </c:pt>
                <c:pt idx="1">
                  <c:v>2023-24</c:v>
                </c:pt>
                <c:pt idx="2">
                  <c:v>2024-25</c:v>
                </c:pt>
              </c:strCache>
            </c:strRef>
          </c:cat>
          <c:val>
            <c:numRef>
              <c:f>projected!$H$35:$J$35</c:f>
              <c:numCache>
                <c:formatCode>0.000%</c:formatCode>
                <c:ptCount val="3"/>
                <c:pt idx="0" formatCode="General">
                  <c:v>0</c:v>
                </c:pt>
                <c:pt idx="1">
                  <c:v>3.3851509886821812E-3</c:v>
                </c:pt>
                <c:pt idx="2">
                  <c:v>6.7304072396096827E-3</c:v>
                </c:pt>
              </c:numCache>
            </c:numRef>
          </c:val>
          <c:smooth val="0"/>
          <c:extLst>
            <c:ext xmlns:c16="http://schemas.microsoft.com/office/drawing/2014/chart" uri="{C3380CC4-5D6E-409C-BE32-E72D297353CC}">
              <c16:uniqueId val="{0000001F-469A-4F53-BC99-80ED52FEA484}"/>
            </c:ext>
          </c:extLst>
        </c:ser>
        <c:ser>
          <c:idx val="32"/>
          <c:order val="32"/>
          <c:spPr>
            <a:ln w="28575" cap="rnd">
              <a:solidFill>
                <a:schemeClr val="accent3">
                  <a:tint val="68000"/>
                </a:schemeClr>
              </a:solidFill>
              <a:round/>
            </a:ln>
            <a:effectLst/>
          </c:spPr>
          <c:marker>
            <c:symbol val="none"/>
          </c:marker>
          <c:cat>
            <c:strRef>
              <c:f>projected!$H$3:$J$3</c:f>
              <c:strCache>
                <c:ptCount val="3"/>
                <c:pt idx="0">
                  <c:v>2022 base</c:v>
                </c:pt>
                <c:pt idx="1">
                  <c:v>2023-24</c:v>
                </c:pt>
                <c:pt idx="2">
                  <c:v>2024-25</c:v>
                </c:pt>
              </c:strCache>
            </c:strRef>
          </c:cat>
          <c:val>
            <c:numRef>
              <c:f>projected!$H$36:$J$36</c:f>
              <c:numCache>
                <c:formatCode>0.000%</c:formatCode>
                <c:ptCount val="3"/>
                <c:pt idx="0" formatCode="General">
                  <c:v>0</c:v>
                </c:pt>
                <c:pt idx="1">
                  <c:v>6.3607333731179657E-3</c:v>
                </c:pt>
                <c:pt idx="2">
                  <c:v>1.256927980831906E-2</c:v>
                </c:pt>
              </c:numCache>
            </c:numRef>
          </c:val>
          <c:smooth val="0"/>
          <c:extLst>
            <c:ext xmlns:c16="http://schemas.microsoft.com/office/drawing/2014/chart" uri="{C3380CC4-5D6E-409C-BE32-E72D297353CC}">
              <c16:uniqueId val="{00000020-469A-4F53-BC99-80ED52FEA484}"/>
            </c:ext>
          </c:extLst>
        </c:ser>
        <c:ser>
          <c:idx val="33"/>
          <c:order val="33"/>
          <c:spPr>
            <a:ln w="28575" cap="rnd">
              <a:solidFill>
                <a:schemeClr val="accent3">
                  <a:tint val="65000"/>
                </a:schemeClr>
              </a:solidFill>
              <a:round/>
            </a:ln>
            <a:effectLst/>
          </c:spPr>
          <c:marker>
            <c:symbol val="none"/>
          </c:marker>
          <c:cat>
            <c:strRef>
              <c:f>projected!$H$3:$J$3</c:f>
              <c:strCache>
                <c:ptCount val="3"/>
                <c:pt idx="0">
                  <c:v>2022 base</c:v>
                </c:pt>
                <c:pt idx="1">
                  <c:v>2023-24</c:v>
                </c:pt>
                <c:pt idx="2">
                  <c:v>2024-25</c:v>
                </c:pt>
              </c:strCache>
            </c:strRef>
          </c:cat>
          <c:val>
            <c:numRef>
              <c:f>projected!$H$37:$J$37</c:f>
              <c:numCache>
                <c:formatCode>0.000%</c:formatCode>
                <c:ptCount val="3"/>
                <c:pt idx="0" formatCode="General">
                  <c:v>0</c:v>
                </c:pt>
                <c:pt idx="1">
                  <c:v>1.3931202239838686E-3</c:v>
                </c:pt>
                <c:pt idx="2">
                  <c:v>2.5059721353484494E-3</c:v>
                </c:pt>
              </c:numCache>
            </c:numRef>
          </c:val>
          <c:smooth val="0"/>
          <c:extLst>
            <c:ext xmlns:c16="http://schemas.microsoft.com/office/drawing/2014/chart" uri="{C3380CC4-5D6E-409C-BE32-E72D297353CC}">
              <c16:uniqueId val="{00000021-469A-4F53-BC99-80ED52FEA484}"/>
            </c:ext>
          </c:extLst>
        </c:ser>
        <c:ser>
          <c:idx val="34"/>
          <c:order val="34"/>
          <c:spPr>
            <a:ln w="28575" cap="rnd">
              <a:solidFill>
                <a:schemeClr val="accent3">
                  <a:tint val="62000"/>
                </a:schemeClr>
              </a:solidFill>
              <a:round/>
            </a:ln>
            <a:effectLst/>
          </c:spPr>
          <c:marker>
            <c:symbol val="none"/>
          </c:marker>
          <c:cat>
            <c:strRef>
              <c:f>projected!$H$3:$J$3</c:f>
              <c:strCache>
                <c:ptCount val="3"/>
                <c:pt idx="0">
                  <c:v>2022 base</c:v>
                </c:pt>
                <c:pt idx="1">
                  <c:v>2023-24</c:v>
                </c:pt>
                <c:pt idx="2">
                  <c:v>2024-25</c:v>
                </c:pt>
              </c:strCache>
            </c:strRef>
          </c:cat>
          <c:val>
            <c:numRef>
              <c:f>projected!$H$38:$J$38</c:f>
              <c:numCache>
                <c:formatCode>0.000%</c:formatCode>
                <c:ptCount val="3"/>
                <c:pt idx="0" formatCode="General">
                  <c:v>0</c:v>
                </c:pt>
                <c:pt idx="1">
                  <c:v>4.8089213802731652E-3</c:v>
                </c:pt>
                <c:pt idx="2">
                  <c:v>9.553227792423697E-3</c:v>
                </c:pt>
              </c:numCache>
            </c:numRef>
          </c:val>
          <c:smooth val="0"/>
          <c:extLst>
            <c:ext xmlns:c16="http://schemas.microsoft.com/office/drawing/2014/chart" uri="{C3380CC4-5D6E-409C-BE32-E72D297353CC}">
              <c16:uniqueId val="{00000022-469A-4F53-BC99-80ED52FEA484}"/>
            </c:ext>
          </c:extLst>
        </c:ser>
        <c:ser>
          <c:idx val="35"/>
          <c:order val="35"/>
          <c:spPr>
            <a:ln w="28575" cap="rnd">
              <a:solidFill>
                <a:schemeClr val="accent3">
                  <a:tint val="58000"/>
                </a:schemeClr>
              </a:solidFill>
              <a:round/>
            </a:ln>
            <a:effectLst/>
          </c:spPr>
          <c:marker>
            <c:symbol val="none"/>
          </c:marker>
          <c:cat>
            <c:strRef>
              <c:f>projected!$H$3:$J$3</c:f>
              <c:strCache>
                <c:ptCount val="3"/>
                <c:pt idx="0">
                  <c:v>2022 base</c:v>
                </c:pt>
                <c:pt idx="1">
                  <c:v>2023-24</c:v>
                </c:pt>
                <c:pt idx="2">
                  <c:v>2024-25</c:v>
                </c:pt>
              </c:strCache>
            </c:strRef>
          </c:cat>
          <c:val>
            <c:numRef>
              <c:f>projected!$H$39:$J$39</c:f>
              <c:numCache>
                <c:formatCode>0.000%</c:formatCode>
                <c:ptCount val="3"/>
                <c:pt idx="0" formatCode="General">
                  <c:v>0</c:v>
                </c:pt>
                <c:pt idx="1">
                  <c:v>5.5545044540797001E-3</c:v>
                </c:pt>
                <c:pt idx="2">
                  <c:v>1.0965008298545718E-2</c:v>
                </c:pt>
              </c:numCache>
            </c:numRef>
          </c:val>
          <c:smooth val="0"/>
          <c:extLst>
            <c:ext xmlns:c16="http://schemas.microsoft.com/office/drawing/2014/chart" uri="{C3380CC4-5D6E-409C-BE32-E72D297353CC}">
              <c16:uniqueId val="{00000023-469A-4F53-BC99-80ED52FEA484}"/>
            </c:ext>
          </c:extLst>
        </c:ser>
        <c:ser>
          <c:idx val="36"/>
          <c:order val="36"/>
          <c:spPr>
            <a:ln w="28575" cap="rnd">
              <a:solidFill>
                <a:schemeClr val="accent3">
                  <a:tint val="55000"/>
                </a:schemeClr>
              </a:solidFill>
              <a:round/>
            </a:ln>
            <a:effectLst/>
          </c:spPr>
          <c:marker>
            <c:symbol val="none"/>
          </c:marker>
          <c:cat>
            <c:strRef>
              <c:f>projected!$H$3:$J$3</c:f>
              <c:strCache>
                <c:ptCount val="3"/>
                <c:pt idx="0">
                  <c:v>2022 base</c:v>
                </c:pt>
                <c:pt idx="1">
                  <c:v>2023-24</c:v>
                </c:pt>
                <c:pt idx="2">
                  <c:v>2024-25</c:v>
                </c:pt>
              </c:strCache>
            </c:strRef>
          </c:cat>
          <c:val>
            <c:numRef>
              <c:f>projected!$H$40:$J$40</c:f>
              <c:numCache>
                <c:formatCode>0.000%</c:formatCode>
                <c:ptCount val="3"/>
                <c:pt idx="0" formatCode="General">
                  <c:v>0</c:v>
                </c:pt>
                <c:pt idx="1">
                  <c:v>7.1339156585951127E-3</c:v>
                </c:pt>
                <c:pt idx="2">
                  <c:v>1.4324378874092923E-2</c:v>
                </c:pt>
              </c:numCache>
            </c:numRef>
          </c:val>
          <c:smooth val="0"/>
          <c:extLst>
            <c:ext xmlns:c16="http://schemas.microsoft.com/office/drawing/2014/chart" uri="{C3380CC4-5D6E-409C-BE32-E72D297353CC}">
              <c16:uniqueId val="{00000024-469A-4F53-BC99-80ED52FEA484}"/>
            </c:ext>
          </c:extLst>
        </c:ser>
        <c:ser>
          <c:idx val="37"/>
          <c:order val="37"/>
          <c:spPr>
            <a:ln w="28575" cap="rnd">
              <a:solidFill>
                <a:schemeClr val="accent3">
                  <a:tint val="52000"/>
                </a:schemeClr>
              </a:solidFill>
              <a:round/>
            </a:ln>
            <a:effectLst/>
          </c:spPr>
          <c:marker>
            <c:symbol val="none"/>
          </c:marker>
          <c:cat>
            <c:strRef>
              <c:f>projected!$H$3:$J$3</c:f>
              <c:strCache>
                <c:ptCount val="3"/>
                <c:pt idx="0">
                  <c:v>2022 base</c:v>
                </c:pt>
                <c:pt idx="1">
                  <c:v>2023-24</c:v>
                </c:pt>
                <c:pt idx="2">
                  <c:v>2024-25</c:v>
                </c:pt>
              </c:strCache>
            </c:strRef>
          </c:cat>
          <c:val>
            <c:numRef>
              <c:f>projected!$H$41:$J$41</c:f>
              <c:numCache>
                <c:formatCode>0.000%</c:formatCode>
                <c:ptCount val="3"/>
                <c:pt idx="0" formatCode="General">
                  <c:v>0</c:v>
                </c:pt>
                <c:pt idx="1">
                  <c:v>8.4964430825832347E-3</c:v>
                </c:pt>
                <c:pt idx="2">
                  <c:v>1.6909052457463922E-2</c:v>
                </c:pt>
              </c:numCache>
            </c:numRef>
          </c:val>
          <c:smooth val="0"/>
          <c:extLst>
            <c:ext xmlns:c16="http://schemas.microsoft.com/office/drawing/2014/chart" uri="{C3380CC4-5D6E-409C-BE32-E72D297353CC}">
              <c16:uniqueId val="{00000025-469A-4F53-BC99-80ED52FEA484}"/>
            </c:ext>
          </c:extLst>
        </c:ser>
        <c:ser>
          <c:idx val="38"/>
          <c:order val="38"/>
          <c:spPr>
            <a:ln w="28575" cap="rnd">
              <a:solidFill>
                <a:schemeClr val="accent3">
                  <a:tint val="49000"/>
                </a:schemeClr>
              </a:solidFill>
              <a:round/>
            </a:ln>
            <a:effectLst/>
          </c:spPr>
          <c:marker>
            <c:symbol val="none"/>
          </c:marker>
          <c:cat>
            <c:strRef>
              <c:f>projected!$H$3:$J$3</c:f>
              <c:strCache>
                <c:ptCount val="3"/>
                <c:pt idx="0">
                  <c:v>2022 base</c:v>
                </c:pt>
                <c:pt idx="1">
                  <c:v>2023-24</c:v>
                </c:pt>
                <c:pt idx="2">
                  <c:v>2024-25</c:v>
                </c:pt>
              </c:strCache>
            </c:strRef>
          </c:cat>
          <c:val>
            <c:numRef>
              <c:f>projected!$H$42:$J$42</c:f>
              <c:numCache>
                <c:formatCode>0.000%</c:formatCode>
                <c:ptCount val="3"/>
                <c:pt idx="0" formatCode="General">
                  <c:v>0</c:v>
                </c:pt>
                <c:pt idx="1">
                  <c:v>6.2514301760049082E-3</c:v>
                </c:pt>
                <c:pt idx="2">
                  <c:v>1.2542611635658615E-2</c:v>
                </c:pt>
              </c:numCache>
            </c:numRef>
          </c:val>
          <c:smooth val="0"/>
          <c:extLst>
            <c:ext xmlns:c16="http://schemas.microsoft.com/office/drawing/2014/chart" uri="{C3380CC4-5D6E-409C-BE32-E72D297353CC}">
              <c16:uniqueId val="{00000026-469A-4F53-BC99-80ED52FEA484}"/>
            </c:ext>
          </c:extLst>
        </c:ser>
        <c:ser>
          <c:idx val="39"/>
          <c:order val="39"/>
          <c:spPr>
            <a:ln w="28575" cap="rnd">
              <a:solidFill>
                <a:schemeClr val="accent3">
                  <a:tint val="46000"/>
                </a:schemeClr>
              </a:solidFill>
              <a:round/>
            </a:ln>
            <a:effectLst/>
          </c:spPr>
          <c:marker>
            <c:symbol val="none"/>
          </c:marker>
          <c:cat>
            <c:strRef>
              <c:f>projected!$H$3:$J$3</c:f>
              <c:strCache>
                <c:ptCount val="3"/>
                <c:pt idx="0">
                  <c:v>2022 base</c:v>
                </c:pt>
                <c:pt idx="1">
                  <c:v>2023-24</c:v>
                </c:pt>
                <c:pt idx="2">
                  <c:v>2024-25</c:v>
                </c:pt>
              </c:strCache>
            </c:strRef>
          </c:cat>
          <c:val>
            <c:numRef>
              <c:f>projected!$H$43:$J$43</c:f>
              <c:numCache>
                <c:formatCode>0.000%</c:formatCode>
                <c:ptCount val="3"/>
                <c:pt idx="0" formatCode="General">
                  <c:v>0</c:v>
                </c:pt>
                <c:pt idx="1">
                  <c:v>2.3034959852863846E-3</c:v>
                </c:pt>
                <c:pt idx="2">
                  <c:v>4.6960176771346758E-3</c:v>
                </c:pt>
              </c:numCache>
            </c:numRef>
          </c:val>
          <c:smooth val="0"/>
          <c:extLst>
            <c:ext xmlns:c16="http://schemas.microsoft.com/office/drawing/2014/chart" uri="{C3380CC4-5D6E-409C-BE32-E72D297353CC}">
              <c16:uniqueId val="{00000027-469A-4F53-BC99-80ED52FEA484}"/>
            </c:ext>
          </c:extLst>
        </c:ser>
        <c:ser>
          <c:idx val="40"/>
          <c:order val="40"/>
          <c:spPr>
            <a:ln w="28575" cap="rnd">
              <a:solidFill>
                <a:schemeClr val="accent3">
                  <a:tint val="43000"/>
                </a:schemeClr>
              </a:solidFill>
              <a:round/>
            </a:ln>
            <a:effectLst/>
          </c:spPr>
          <c:marker>
            <c:symbol val="none"/>
          </c:marker>
          <c:cat>
            <c:strRef>
              <c:f>projected!$H$3:$J$3</c:f>
              <c:strCache>
                <c:ptCount val="3"/>
                <c:pt idx="0">
                  <c:v>2022 base</c:v>
                </c:pt>
                <c:pt idx="1">
                  <c:v>2023-24</c:v>
                </c:pt>
                <c:pt idx="2">
                  <c:v>2024-25</c:v>
                </c:pt>
              </c:strCache>
            </c:strRef>
          </c:cat>
          <c:val>
            <c:numRef>
              <c:f>projected!$H$44:$J$44</c:f>
              <c:numCache>
                <c:formatCode>0.000%</c:formatCode>
                <c:ptCount val="3"/>
                <c:pt idx="0" formatCode="General">
                  <c:v>0</c:v>
                </c:pt>
                <c:pt idx="1">
                  <c:v>6.8904071181335172E-3</c:v>
                </c:pt>
                <c:pt idx="2">
                  <c:v>1.3716447444087128E-2</c:v>
                </c:pt>
              </c:numCache>
            </c:numRef>
          </c:val>
          <c:smooth val="0"/>
          <c:extLst>
            <c:ext xmlns:c16="http://schemas.microsoft.com/office/drawing/2014/chart" uri="{C3380CC4-5D6E-409C-BE32-E72D297353CC}">
              <c16:uniqueId val="{00000028-469A-4F53-BC99-80ED52FEA484}"/>
            </c:ext>
          </c:extLst>
        </c:ser>
        <c:ser>
          <c:idx val="41"/>
          <c:order val="41"/>
          <c:spPr>
            <a:ln w="28575" cap="rnd">
              <a:solidFill>
                <a:schemeClr val="accent3">
                  <a:tint val="40000"/>
                </a:schemeClr>
              </a:solidFill>
              <a:round/>
            </a:ln>
            <a:effectLst/>
          </c:spPr>
          <c:marker>
            <c:symbol val="none"/>
          </c:marker>
          <c:cat>
            <c:strRef>
              <c:f>projected!$H$3:$J$3</c:f>
              <c:strCache>
                <c:ptCount val="3"/>
                <c:pt idx="0">
                  <c:v>2022 base</c:v>
                </c:pt>
                <c:pt idx="1">
                  <c:v>2023-24</c:v>
                </c:pt>
                <c:pt idx="2">
                  <c:v>2024-25</c:v>
                </c:pt>
              </c:strCache>
            </c:strRef>
          </c:cat>
          <c:val>
            <c:numRef>
              <c:f>projected!$H$45:$J$45</c:f>
              <c:numCache>
                <c:formatCode>0.000%</c:formatCode>
                <c:ptCount val="3"/>
                <c:pt idx="0" formatCode="General">
                  <c:v>0</c:v>
                </c:pt>
                <c:pt idx="1">
                  <c:v>6.1425528469854296E-3</c:v>
                </c:pt>
                <c:pt idx="2">
                  <c:v>1.2084337130347662E-2</c:v>
                </c:pt>
              </c:numCache>
            </c:numRef>
          </c:val>
          <c:smooth val="0"/>
          <c:extLst>
            <c:ext xmlns:c16="http://schemas.microsoft.com/office/drawing/2014/chart" uri="{C3380CC4-5D6E-409C-BE32-E72D297353CC}">
              <c16:uniqueId val="{00000029-469A-4F53-BC99-80ED52FEA484}"/>
            </c:ext>
          </c:extLst>
        </c:ser>
        <c:ser>
          <c:idx val="42"/>
          <c:order val="42"/>
          <c:spPr>
            <a:ln w="28575" cap="rnd">
              <a:solidFill>
                <a:sysClr val="windowText" lastClr="000000"/>
              </a:solidFill>
              <a:round/>
            </a:ln>
            <a:effectLst/>
          </c:spPr>
          <c:marker>
            <c:symbol val="circle"/>
            <c:size val="8"/>
            <c:spPr>
              <a:solidFill>
                <a:schemeClr val="tx1"/>
              </a:solidFill>
              <a:ln w="9525">
                <a:solidFill>
                  <a:schemeClr val="bg1">
                    <a:lumMod val="85000"/>
                  </a:schemeClr>
                </a:solidFill>
              </a:ln>
              <a:effectLst/>
            </c:spPr>
          </c:marker>
          <c:cat>
            <c:strRef>
              <c:f>projected!$H$3:$J$3</c:f>
              <c:strCache>
                <c:ptCount val="3"/>
                <c:pt idx="0">
                  <c:v>2022 base</c:v>
                </c:pt>
                <c:pt idx="1">
                  <c:v>2023-24</c:v>
                </c:pt>
                <c:pt idx="2">
                  <c:v>2024-25</c:v>
                </c:pt>
              </c:strCache>
            </c:strRef>
          </c:cat>
          <c:val>
            <c:numRef>
              <c:f>projected!$H$46:$J$46</c:f>
              <c:numCache>
                <c:formatCode>0.000%</c:formatCode>
                <c:ptCount val="3"/>
                <c:pt idx="0" formatCode="General">
                  <c:v>0</c:v>
                </c:pt>
                <c:pt idx="1">
                  <c:v>4.2844226683628481E-3</c:v>
                </c:pt>
                <c:pt idx="2">
                  <c:v>8.3578359215205743E-3</c:v>
                </c:pt>
              </c:numCache>
            </c:numRef>
          </c:val>
          <c:smooth val="0"/>
          <c:extLst>
            <c:ext xmlns:c16="http://schemas.microsoft.com/office/drawing/2014/chart" uri="{C3380CC4-5D6E-409C-BE32-E72D297353CC}">
              <c16:uniqueId val="{0000002A-469A-4F53-BC99-80ED52FEA484}"/>
            </c:ext>
          </c:extLst>
        </c:ser>
        <c:ser>
          <c:idx val="43"/>
          <c:order val="43"/>
          <c:spPr>
            <a:ln w="28575" cap="rnd">
              <a:solidFill>
                <a:srgbClr val="F08C00"/>
              </a:solidFill>
              <a:round/>
            </a:ln>
            <a:effectLst/>
          </c:spPr>
          <c:marker>
            <c:symbol val="circle"/>
            <c:size val="8"/>
            <c:spPr>
              <a:solidFill>
                <a:srgbClr val="F08C00"/>
              </a:solidFill>
              <a:ln w="9525">
                <a:solidFill>
                  <a:schemeClr val="bg1">
                    <a:lumMod val="85000"/>
                  </a:schemeClr>
                </a:solidFill>
              </a:ln>
              <a:effectLst/>
            </c:spPr>
          </c:marker>
          <c:cat>
            <c:strRef>
              <c:f>projected!$H$3:$J$3</c:f>
              <c:strCache>
                <c:ptCount val="3"/>
                <c:pt idx="0">
                  <c:v>2022 base</c:v>
                </c:pt>
                <c:pt idx="1">
                  <c:v>2023-24</c:v>
                </c:pt>
                <c:pt idx="2">
                  <c:v>2024-25</c:v>
                </c:pt>
              </c:strCache>
            </c:strRef>
          </c:cat>
          <c:val>
            <c:numRef>
              <c:f>projected!$H$47:$J$47</c:f>
              <c:numCache>
                <c:formatCode>0.000%</c:formatCode>
                <c:ptCount val="3"/>
                <c:pt idx="0" formatCode="General">
                  <c:v>0</c:v>
                </c:pt>
                <c:pt idx="1">
                  <c:v>5.5545044540797001E-3</c:v>
                </c:pt>
                <c:pt idx="2">
                  <c:v>1.0965008298545718E-2</c:v>
                </c:pt>
              </c:numCache>
            </c:numRef>
          </c:val>
          <c:smooth val="0"/>
          <c:extLst>
            <c:ext xmlns:c16="http://schemas.microsoft.com/office/drawing/2014/chart" uri="{C3380CC4-5D6E-409C-BE32-E72D297353CC}">
              <c16:uniqueId val="{0000002B-469A-4F53-BC99-80ED52FEA484}"/>
            </c:ext>
          </c:extLst>
        </c:ser>
        <c:dLbls>
          <c:showLegendKey val="0"/>
          <c:showVal val="0"/>
          <c:showCatName val="0"/>
          <c:showSerName val="0"/>
          <c:showPercent val="0"/>
          <c:showBubbleSize val="0"/>
        </c:dLbls>
        <c:smooth val="0"/>
        <c:axId val="997346160"/>
        <c:axId val="997342880"/>
      </c:lineChart>
      <c:catAx>
        <c:axId val="99734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7342880"/>
        <c:crosses val="autoZero"/>
        <c:auto val="1"/>
        <c:lblAlgn val="ctr"/>
        <c:lblOffset val="100"/>
        <c:noMultiLvlLbl val="0"/>
      </c:catAx>
      <c:valAx>
        <c:axId val="997342880"/>
        <c:scaling>
          <c:orientation val="minMax"/>
          <c:max val="2.0000000000000004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7346160"/>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9050" cap="flat" cmpd="sng" algn="ctr">
      <a:solidFill>
        <a:schemeClr val="bg1"/>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 of ICB population in IMD decile</a:t>
            </a:r>
          </a:p>
        </c:rich>
      </c:tx>
      <c:layout>
        <c:manualLayout>
          <c:xMode val="edge"/>
          <c:yMode val="edge"/>
          <c:x val="0.16972529643021245"/>
          <c:y val="8.599628387711876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004602685533873"/>
          <c:y val="9.406696114205236E-2"/>
          <c:w val="0.78690688327066061"/>
          <c:h val="0.74365610396261439"/>
        </c:manualLayout>
      </c:layout>
      <c:lineChart>
        <c:grouping val="standard"/>
        <c:varyColors val="0"/>
        <c:ser>
          <c:idx val="1"/>
          <c:order val="0"/>
          <c:spPr>
            <a:ln w="28575" cap="rnd">
              <a:noFill/>
              <a:round/>
            </a:ln>
            <a:effectLst/>
          </c:spPr>
          <c:marker>
            <c:symbol val="circle"/>
            <c:size val="5"/>
            <c:spPr>
              <a:solidFill>
                <a:schemeClr val="accent3">
                  <a:shade val="36000"/>
                </a:schemeClr>
              </a:solidFill>
              <a:ln w="9525">
                <a:solidFill>
                  <a:schemeClr val="accent3">
                    <a:shade val="36000"/>
                  </a:schemeClr>
                </a:solidFill>
              </a:ln>
              <a:effectLst/>
            </c:spPr>
          </c:marker>
          <c:val>
            <c:numRef>
              <c:f>'IMD by ICB'!$N$6:$W$6</c:f>
              <c:numCache>
                <c:formatCode>0.00%</c:formatCode>
                <c:ptCount val="10"/>
                <c:pt idx="0">
                  <c:v>0.23273091701891846</c:v>
                </c:pt>
                <c:pt idx="1">
                  <c:v>0.11661580328428311</c:v>
                </c:pt>
                <c:pt idx="2">
                  <c:v>8.4310912989368963E-2</c:v>
                </c:pt>
                <c:pt idx="3">
                  <c:v>7.5959411301244076E-2</c:v>
                </c:pt>
                <c:pt idx="4">
                  <c:v>7.4929593035528527E-2</c:v>
                </c:pt>
                <c:pt idx="5">
                  <c:v>7.0242337747545916E-2</c:v>
                </c:pt>
                <c:pt idx="6">
                  <c:v>8.0821707655783545E-2</c:v>
                </c:pt>
                <c:pt idx="7">
                  <c:v>9.1570911459261689E-2</c:v>
                </c:pt>
                <c:pt idx="8">
                  <c:v>8.2316566375211939E-2</c:v>
                </c:pt>
                <c:pt idx="9">
                  <c:v>9.050183913285377E-2</c:v>
                </c:pt>
              </c:numCache>
            </c:numRef>
          </c:val>
          <c:smooth val="0"/>
          <c:extLst>
            <c:ext xmlns:c16="http://schemas.microsoft.com/office/drawing/2014/chart" uri="{C3380CC4-5D6E-409C-BE32-E72D297353CC}">
              <c16:uniqueId val="{00000000-2526-461B-B514-B43004FED04B}"/>
            </c:ext>
          </c:extLst>
        </c:ser>
        <c:ser>
          <c:idx val="2"/>
          <c:order val="1"/>
          <c:spPr>
            <a:ln w="28575" cap="rnd">
              <a:noFill/>
              <a:round/>
            </a:ln>
            <a:effectLst/>
          </c:spPr>
          <c:marker>
            <c:symbol val="circle"/>
            <c:size val="5"/>
            <c:spPr>
              <a:solidFill>
                <a:schemeClr val="accent3">
                  <a:shade val="39000"/>
                </a:schemeClr>
              </a:solidFill>
              <a:ln w="9525">
                <a:solidFill>
                  <a:schemeClr val="accent3">
                    <a:shade val="39000"/>
                  </a:schemeClr>
                </a:solidFill>
              </a:ln>
              <a:effectLst/>
            </c:spPr>
          </c:marker>
          <c:val>
            <c:numRef>
              <c:f>'IMD by ICB'!$N$7:$W$7</c:f>
              <c:numCache>
                <c:formatCode>0.00%</c:formatCode>
                <c:ptCount val="10"/>
                <c:pt idx="0">
                  <c:v>8.8409988247566976E-2</c:v>
                </c:pt>
                <c:pt idx="1">
                  <c:v>0.10195653800613591</c:v>
                </c:pt>
                <c:pt idx="2">
                  <c:v>9.6845330058498061E-2</c:v>
                </c:pt>
                <c:pt idx="3">
                  <c:v>8.8935546488135328E-2</c:v>
                </c:pt>
                <c:pt idx="4">
                  <c:v>8.4670337651362088E-2</c:v>
                </c:pt>
                <c:pt idx="5">
                  <c:v>0.11636845418091704</c:v>
                </c:pt>
                <c:pt idx="6">
                  <c:v>0.10908282604198304</c:v>
                </c:pt>
                <c:pt idx="7">
                  <c:v>0.11601720168847689</c:v>
                </c:pt>
                <c:pt idx="8">
                  <c:v>0.11664487844815065</c:v>
                </c:pt>
                <c:pt idx="9">
                  <c:v>8.106889918877401E-2</c:v>
                </c:pt>
              </c:numCache>
            </c:numRef>
          </c:val>
          <c:smooth val="0"/>
          <c:extLst>
            <c:ext xmlns:c16="http://schemas.microsoft.com/office/drawing/2014/chart" uri="{C3380CC4-5D6E-409C-BE32-E72D297353CC}">
              <c16:uniqueId val="{00000001-2526-461B-B514-B43004FED04B}"/>
            </c:ext>
          </c:extLst>
        </c:ser>
        <c:ser>
          <c:idx val="3"/>
          <c:order val="2"/>
          <c:spPr>
            <a:ln w="28575" cap="rnd">
              <a:noFill/>
              <a:round/>
            </a:ln>
            <a:effectLst/>
          </c:spPr>
          <c:marker>
            <c:symbol val="circle"/>
            <c:size val="5"/>
            <c:spPr>
              <a:solidFill>
                <a:schemeClr val="accent3">
                  <a:shade val="42000"/>
                </a:schemeClr>
              </a:solidFill>
              <a:ln w="9525">
                <a:solidFill>
                  <a:schemeClr val="accent3">
                    <a:shade val="42000"/>
                  </a:schemeClr>
                </a:solidFill>
              </a:ln>
              <a:effectLst/>
            </c:spPr>
          </c:marker>
          <c:val>
            <c:numRef>
              <c:f>'IMD by ICB'!$N$8:$W$8</c:f>
              <c:numCache>
                <c:formatCode>0.00%</c:formatCode>
                <c:ptCount val="10"/>
                <c:pt idx="0">
                  <c:v>6.3066860176146641E-2</c:v>
                </c:pt>
                <c:pt idx="1">
                  <c:v>5.5780433010596632E-2</c:v>
                </c:pt>
                <c:pt idx="2">
                  <c:v>6.0770591860673177E-2</c:v>
                </c:pt>
                <c:pt idx="3">
                  <c:v>0.17254617388019641</c:v>
                </c:pt>
                <c:pt idx="4">
                  <c:v>0.14561323286745265</c:v>
                </c:pt>
                <c:pt idx="5">
                  <c:v>0.13608620449710729</c:v>
                </c:pt>
                <c:pt idx="6">
                  <c:v>0.13535457961390882</c:v>
                </c:pt>
                <c:pt idx="7">
                  <c:v>0.10678144694725542</c:v>
                </c:pt>
                <c:pt idx="8">
                  <c:v>6.4969482494681804E-2</c:v>
                </c:pt>
                <c:pt idx="9">
                  <c:v>5.9030994651981153E-2</c:v>
                </c:pt>
              </c:numCache>
            </c:numRef>
          </c:val>
          <c:smooth val="0"/>
          <c:extLst>
            <c:ext xmlns:c16="http://schemas.microsoft.com/office/drawing/2014/chart" uri="{C3380CC4-5D6E-409C-BE32-E72D297353CC}">
              <c16:uniqueId val="{00000002-2526-461B-B514-B43004FED04B}"/>
            </c:ext>
          </c:extLst>
        </c:ser>
        <c:ser>
          <c:idx val="4"/>
          <c:order val="3"/>
          <c:spPr>
            <a:ln w="28575" cap="rnd">
              <a:noFill/>
              <a:round/>
            </a:ln>
            <a:effectLst/>
          </c:spPr>
          <c:marker>
            <c:symbol val="circle"/>
            <c:size val="5"/>
            <c:spPr>
              <a:solidFill>
                <a:schemeClr val="accent3">
                  <a:shade val="45000"/>
                </a:schemeClr>
              </a:solidFill>
              <a:ln w="9525">
                <a:solidFill>
                  <a:schemeClr val="accent3">
                    <a:shade val="45000"/>
                  </a:schemeClr>
                </a:solidFill>
              </a:ln>
              <a:effectLst/>
            </c:spPr>
          </c:marker>
          <c:val>
            <c:numRef>
              <c:f>'IMD by ICB'!$N$9:$W$9</c:f>
              <c:numCache>
                <c:formatCode>0.00%</c:formatCode>
                <c:ptCount val="10"/>
                <c:pt idx="0">
                  <c:v>6.6517871217933219E-2</c:v>
                </c:pt>
                <c:pt idx="1">
                  <c:v>7.7539594127352784E-2</c:v>
                </c:pt>
                <c:pt idx="2">
                  <c:v>0.10274373903082404</c:v>
                </c:pt>
                <c:pt idx="3">
                  <c:v>0.13283606402320472</c:v>
                </c:pt>
                <c:pt idx="4">
                  <c:v>9.1473731779344841E-2</c:v>
                </c:pt>
                <c:pt idx="5">
                  <c:v>0.12525485271089717</c:v>
                </c:pt>
                <c:pt idx="6">
                  <c:v>0.11495696404737633</c:v>
                </c:pt>
                <c:pt idx="7">
                  <c:v>0.10005464882872847</c:v>
                </c:pt>
                <c:pt idx="8">
                  <c:v>0.12187345643332317</c:v>
                </c:pt>
                <c:pt idx="9">
                  <c:v>6.6749077801015202E-2</c:v>
                </c:pt>
              </c:numCache>
            </c:numRef>
          </c:val>
          <c:smooth val="0"/>
          <c:extLst>
            <c:ext xmlns:c16="http://schemas.microsoft.com/office/drawing/2014/chart" uri="{C3380CC4-5D6E-409C-BE32-E72D297353CC}">
              <c16:uniqueId val="{00000003-2526-461B-B514-B43004FED04B}"/>
            </c:ext>
          </c:extLst>
        </c:ser>
        <c:ser>
          <c:idx val="5"/>
          <c:order val="4"/>
          <c:spPr>
            <a:ln w="28575" cap="rnd">
              <a:noFill/>
              <a:round/>
            </a:ln>
            <a:effectLst/>
          </c:spPr>
          <c:marker>
            <c:symbol val="circle"/>
            <c:size val="5"/>
            <c:spPr>
              <a:solidFill>
                <a:schemeClr val="accent3">
                  <a:shade val="48000"/>
                </a:schemeClr>
              </a:solidFill>
              <a:ln w="9525">
                <a:solidFill>
                  <a:schemeClr val="accent3">
                    <a:shade val="48000"/>
                  </a:schemeClr>
                </a:solidFill>
              </a:ln>
              <a:effectLst/>
            </c:spPr>
          </c:marker>
          <c:val>
            <c:numRef>
              <c:f>'IMD by ICB'!$N$10:$W$10</c:f>
              <c:numCache>
                <c:formatCode>0.00%</c:formatCode>
                <c:ptCount val="10"/>
                <c:pt idx="0">
                  <c:v>6.8155585809765648E-2</c:v>
                </c:pt>
                <c:pt idx="1">
                  <c:v>5.4352152946543962E-2</c:v>
                </c:pt>
                <c:pt idx="2">
                  <c:v>0.10754099314190779</c:v>
                </c:pt>
                <c:pt idx="3">
                  <c:v>8.166455513284486E-2</c:v>
                </c:pt>
                <c:pt idx="4">
                  <c:v>8.6305082404349337E-2</c:v>
                </c:pt>
                <c:pt idx="5">
                  <c:v>8.4100241205628257E-2</c:v>
                </c:pt>
                <c:pt idx="6">
                  <c:v>0.11096913040554172</c:v>
                </c:pt>
                <c:pt idx="7">
                  <c:v>0.14108438925171726</c:v>
                </c:pt>
                <c:pt idx="8">
                  <c:v>0.12923859362759088</c:v>
                </c:pt>
                <c:pt idx="9">
                  <c:v>0.13658927607411028</c:v>
                </c:pt>
              </c:numCache>
            </c:numRef>
          </c:val>
          <c:smooth val="0"/>
          <c:extLst>
            <c:ext xmlns:c16="http://schemas.microsoft.com/office/drawing/2014/chart" uri="{C3380CC4-5D6E-409C-BE32-E72D297353CC}">
              <c16:uniqueId val="{00000004-2526-461B-B514-B43004FED04B}"/>
            </c:ext>
          </c:extLst>
        </c:ser>
        <c:ser>
          <c:idx val="6"/>
          <c:order val="5"/>
          <c:spPr>
            <a:ln w="28575" cap="rnd">
              <a:noFill/>
              <a:round/>
            </a:ln>
            <a:effectLst/>
          </c:spPr>
          <c:marker>
            <c:symbol val="circle"/>
            <c:size val="5"/>
            <c:spPr>
              <a:solidFill>
                <a:schemeClr val="accent3">
                  <a:shade val="51000"/>
                </a:schemeClr>
              </a:solidFill>
              <a:ln w="9525">
                <a:solidFill>
                  <a:schemeClr val="accent3">
                    <a:shade val="51000"/>
                  </a:schemeClr>
                </a:solidFill>
              </a:ln>
              <a:effectLst/>
            </c:spPr>
          </c:marker>
          <c:val>
            <c:numRef>
              <c:f>'IMD by ICB'!$N$11:$W$11</c:f>
              <c:numCache>
                <c:formatCode>0.00%</c:formatCode>
                <c:ptCount val="10"/>
                <c:pt idx="0">
                  <c:v>7.0254061808155008E-2</c:v>
                </c:pt>
                <c:pt idx="1">
                  <c:v>7.1639068348756232E-2</c:v>
                </c:pt>
                <c:pt idx="2">
                  <c:v>0.10428519970425107</c:v>
                </c:pt>
                <c:pt idx="3">
                  <c:v>9.9726790344766572E-2</c:v>
                </c:pt>
                <c:pt idx="4">
                  <c:v>0.10510356478565576</c:v>
                </c:pt>
                <c:pt idx="5">
                  <c:v>0.12366581214045125</c:v>
                </c:pt>
                <c:pt idx="6">
                  <c:v>0.11916533081118201</c:v>
                </c:pt>
                <c:pt idx="7">
                  <c:v>0.1243893858996855</c:v>
                </c:pt>
                <c:pt idx="8">
                  <c:v>9.653864220910123E-2</c:v>
                </c:pt>
                <c:pt idx="9">
                  <c:v>8.5232143947995373E-2</c:v>
                </c:pt>
              </c:numCache>
            </c:numRef>
          </c:val>
          <c:smooth val="0"/>
          <c:extLst>
            <c:ext xmlns:c16="http://schemas.microsoft.com/office/drawing/2014/chart" uri="{C3380CC4-5D6E-409C-BE32-E72D297353CC}">
              <c16:uniqueId val="{00000005-2526-461B-B514-B43004FED04B}"/>
            </c:ext>
          </c:extLst>
        </c:ser>
        <c:ser>
          <c:idx val="7"/>
          <c:order val="6"/>
          <c:spPr>
            <a:ln w="28575" cap="rnd">
              <a:noFill/>
              <a:round/>
            </a:ln>
            <a:effectLst/>
          </c:spPr>
          <c:marker>
            <c:symbol val="circle"/>
            <c:size val="5"/>
            <c:spPr>
              <a:solidFill>
                <a:schemeClr val="accent3">
                  <a:shade val="54000"/>
                </a:schemeClr>
              </a:solidFill>
              <a:ln w="9525">
                <a:solidFill>
                  <a:schemeClr val="accent3">
                    <a:shade val="54000"/>
                  </a:schemeClr>
                </a:solidFill>
              </a:ln>
              <a:effectLst/>
            </c:spPr>
          </c:marker>
          <c:val>
            <c:numRef>
              <c:f>'IMD by ICB'!$N$12:$W$12</c:f>
              <c:numCache>
                <c:formatCode>0.00%</c:formatCode>
                <c:ptCount val="10"/>
                <c:pt idx="0">
                  <c:v>3.7784036510873246E-2</c:v>
                </c:pt>
                <c:pt idx="1">
                  <c:v>7.7205178376006711E-2</c:v>
                </c:pt>
                <c:pt idx="2">
                  <c:v>7.2276109040600472E-2</c:v>
                </c:pt>
                <c:pt idx="3">
                  <c:v>8.475539160549185E-2</c:v>
                </c:pt>
                <c:pt idx="4">
                  <c:v>0.17683020389633611</c:v>
                </c:pt>
                <c:pt idx="5">
                  <c:v>0.11560804324697212</c:v>
                </c:pt>
                <c:pt idx="6">
                  <c:v>0.11292222671689997</c:v>
                </c:pt>
                <c:pt idx="7">
                  <c:v>0.12643500336678135</c:v>
                </c:pt>
                <c:pt idx="8">
                  <c:v>0.10696727184191472</c:v>
                </c:pt>
                <c:pt idx="9">
                  <c:v>8.9216535398123478E-2</c:v>
                </c:pt>
              </c:numCache>
            </c:numRef>
          </c:val>
          <c:smooth val="0"/>
          <c:extLst>
            <c:ext xmlns:c16="http://schemas.microsoft.com/office/drawing/2014/chart" uri="{C3380CC4-5D6E-409C-BE32-E72D297353CC}">
              <c16:uniqueId val="{00000006-2526-461B-B514-B43004FED04B}"/>
            </c:ext>
          </c:extLst>
        </c:ser>
        <c:ser>
          <c:idx val="8"/>
          <c:order val="7"/>
          <c:spPr>
            <a:ln w="28575" cap="rnd">
              <a:noFill/>
              <a:round/>
            </a:ln>
            <a:effectLst/>
          </c:spPr>
          <c:marker>
            <c:symbol val="circle"/>
            <c:size val="5"/>
            <c:spPr>
              <a:solidFill>
                <a:schemeClr val="accent3">
                  <a:shade val="58000"/>
                </a:schemeClr>
              </a:solidFill>
              <a:ln w="9525">
                <a:solidFill>
                  <a:schemeClr val="accent3">
                    <a:shade val="58000"/>
                  </a:schemeClr>
                </a:solidFill>
              </a:ln>
              <a:effectLst/>
            </c:spPr>
          </c:marker>
          <c:val>
            <c:numRef>
              <c:f>'IMD by ICB'!$N$13:$W$13</c:f>
              <c:numCache>
                <c:formatCode>0.00%</c:formatCode>
                <c:ptCount val="10"/>
                <c:pt idx="0">
                  <c:v>8.2610191260318475E-2</c:v>
                </c:pt>
                <c:pt idx="1">
                  <c:v>7.6079256046377247E-2</c:v>
                </c:pt>
                <c:pt idx="2">
                  <c:v>8.7350040392012024E-2</c:v>
                </c:pt>
                <c:pt idx="3">
                  <c:v>0.13809293183640894</c:v>
                </c:pt>
                <c:pt idx="4">
                  <c:v>0.16067737745238955</c:v>
                </c:pt>
                <c:pt idx="5">
                  <c:v>0.14848279027434411</c:v>
                </c:pt>
                <c:pt idx="6">
                  <c:v>9.4285382964023334E-2</c:v>
                </c:pt>
                <c:pt idx="7">
                  <c:v>8.7701826069754907E-2</c:v>
                </c:pt>
                <c:pt idx="8">
                  <c:v>7.0508179260626413E-2</c:v>
                </c:pt>
                <c:pt idx="9">
                  <c:v>5.421202444374499E-2</c:v>
                </c:pt>
              </c:numCache>
            </c:numRef>
          </c:val>
          <c:smooth val="0"/>
          <c:extLst>
            <c:ext xmlns:c16="http://schemas.microsoft.com/office/drawing/2014/chart" uri="{C3380CC4-5D6E-409C-BE32-E72D297353CC}">
              <c16:uniqueId val="{00000007-2526-461B-B514-B43004FED04B}"/>
            </c:ext>
          </c:extLst>
        </c:ser>
        <c:ser>
          <c:idx val="9"/>
          <c:order val="8"/>
          <c:spPr>
            <a:ln w="28575" cap="rnd">
              <a:noFill/>
              <a:round/>
            </a:ln>
            <a:effectLst/>
          </c:spPr>
          <c:marker>
            <c:symbol val="circle"/>
            <c:size val="5"/>
            <c:spPr>
              <a:solidFill>
                <a:schemeClr val="accent3">
                  <a:shade val="61000"/>
                </a:schemeClr>
              </a:solidFill>
              <a:ln w="9525">
                <a:solidFill>
                  <a:schemeClr val="accent3">
                    <a:shade val="61000"/>
                  </a:schemeClr>
                </a:solidFill>
              </a:ln>
              <a:effectLst/>
            </c:spPr>
          </c:marker>
          <c:val>
            <c:numRef>
              <c:f>'IMD by ICB'!$N$14:$W$14</c:f>
              <c:numCache>
                <c:formatCode>0.00%</c:formatCode>
                <c:ptCount val="10"/>
                <c:pt idx="0">
                  <c:v>4.8575266413597461E-2</c:v>
                </c:pt>
                <c:pt idx="1">
                  <c:v>7.017691813725889E-2</c:v>
                </c:pt>
                <c:pt idx="2">
                  <c:v>8.0889345894670103E-2</c:v>
                </c:pt>
                <c:pt idx="3">
                  <c:v>9.4478268291295117E-2</c:v>
                </c:pt>
                <c:pt idx="4">
                  <c:v>0.12138583842045797</c:v>
                </c:pt>
                <c:pt idx="5">
                  <c:v>0.18379286800029263</c:v>
                </c:pt>
                <c:pt idx="6">
                  <c:v>0.11971643513814489</c:v>
                </c:pt>
                <c:pt idx="7">
                  <c:v>0.1021831283581119</c:v>
                </c:pt>
                <c:pt idx="8">
                  <c:v>0.10646281589621454</c:v>
                </c:pt>
                <c:pt idx="9">
                  <c:v>7.2339115449956512E-2</c:v>
                </c:pt>
              </c:numCache>
            </c:numRef>
          </c:val>
          <c:smooth val="0"/>
          <c:extLst>
            <c:ext xmlns:c16="http://schemas.microsoft.com/office/drawing/2014/chart" uri="{C3380CC4-5D6E-409C-BE32-E72D297353CC}">
              <c16:uniqueId val="{00000008-2526-461B-B514-B43004FED04B}"/>
            </c:ext>
          </c:extLst>
        </c:ser>
        <c:ser>
          <c:idx val="10"/>
          <c:order val="9"/>
          <c:spPr>
            <a:ln w="28575" cap="rnd">
              <a:noFill/>
              <a:round/>
            </a:ln>
            <a:effectLst/>
          </c:spPr>
          <c:marker>
            <c:symbol val="circle"/>
            <c:size val="5"/>
            <c:spPr>
              <a:solidFill>
                <a:schemeClr val="accent3">
                  <a:shade val="64000"/>
                </a:schemeClr>
              </a:solidFill>
              <a:ln w="9525">
                <a:solidFill>
                  <a:schemeClr val="accent3">
                    <a:shade val="64000"/>
                  </a:schemeClr>
                </a:solidFill>
              </a:ln>
              <a:effectLst/>
            </c:spPr>
          </c:marker>
          <c:val>
            <c:numRef>
              <c:f>'IMD by ICB'!$N$15:$W$15</c:f>
              <c:numCache>
                <c:formatCode>0.00%</c:formatCode>
                <c:ptCount val="10"/>
                <c:pt idx="0">
                  <c:v>3.0202739795177909E-2</c:v>
                </c:pt>
                <c:pt idx="1">
                  <c:v>0.10137936256538721</c:v>
                </c:pt>
                <c:pt idx="2">
                  <c:v>9.1696691675237724E-2</c:v>
                </c:pt>
                <c:pt idx="3">
                  <c:v>9.655012125686474E-2</c:v>
                </c:pt>
                <c:pt idx="4">
                  <c:v>0.10634532020015271</c:v>
                </c:pt>
                <c:pt idx="5">
                  <c:v>8.4654749209674474E-2</c:v>
                </c:pt>
                <c:pt idx="6">
                  <c:v>0.12278388093480314</c:v>
                </c:pt>
                <c:pt idx="7">
                  <c:v>0.13629566062380505</c:v>
                </c:pt>
                <c:pt idx="8">
                  <c:v>0.1419451998897856</c:v>
                </c:pt>
                <c:pt idx="9">
                  <c:v>8.8146273849111445E-2</c:v>
                </c:pt>
              </c:numCache>
            </c:numRef>
          </c:val>
          <c:smooth val="0"/>
          <c:extLst>
            <c:ext xmlns:c16="http://schemas.microsoft.com/office/drawing/2014/chart" uri="{C3380CC4-5D6E-409C-BE32-E72D297353CC}">
              <c16:uniqueId val="{00000009-2526-461B-B514-B43004FED04B}"/>
            </c:ext>
          </c:extLst>
        </c:ser>
        <c:ser>
          <c:idx val="11"/>
          <c:order val="10"/>
          <c:spPr>
            <a:ln w="28575" cap="rnd">
              <a:noFill/>
              <a:round/>
            </a:ln>
            <a:effectLst/>
          </c:spPr>
          <c:marker>
            <c:symbol val="circle"/>
            <c:size val="5"/>
            <c:spPr>
              <a:solidFill>
                <a:schemeClr val="accent3">
                  <a:shade val="67000"/>
                </a:schemeClr>
              </a:solidFill>
              <a:ln w="9525">
                <a:solidFill>
                  <a:schemeClr val="accent3">
                    <a:shade val="67000"/>
                  </a:schemeClr>
                </a:solidFill>
              </a:ln>
              <a:effectLst/>
            </c:spPr>
          </c:marker>
          <c:val>
            <c:numRef>
              <c:f>'IMD by ICB'!$N$16:$W$16</c:f>
              <c:numCache>
                <c:formatCode>0.00%</c:formatCode>
                <c:ptCount val="10"/>
                <c:pt idx="0">
                  <c:v>1.0954279230727124E-3</c:v>
                </c:pt>
                <c:pt idx="1">
                  <c:v>1.7644431259363678E-2</c:v>
                </c:pt>
                <c:pt idx="2">
                  <c:v>5.5465414954990147E-2</c:v>
                </c:pt>
                <c:pt idx="3">
                  <c:v>9.7074781708448576E-2</c:v>
                </c:pt>
                <c:pt idx="4">
                  <c:v>0.11667827869821805</c:v>
                </c:pt>
                <c:pt idx="5">
                  <c:v>0.12823940202204775</c:v>
                </c:pt>
                <c:pt idx="6">
                  <c:v>0.10715866540252077</c:v>
                </c:pt>
                <c:pt idx="7">
                  <c:v>0.11774262106641023</c:v>
                </c:pt>
                <c:pt idx="8">
                  <c:v>0.14667516338500067</c:v>
                </c:pt>
                <c:pt idx="9">
                  <c:v>0.21222581357992737</c:v>
                </c:pt>
              </c:numCache>
            </c:numRef>
          </c:val>
          <c:smooth val="0"/>
          <c:extLst>
            <c:ext xmlns:c16="http://schemas.microsoft.com/office/drawing/2014/chart" uri="{C3380CC4-5D6E-409C-BE32-E72D297353CC}">
              <c16:uniqueId val="{0000000A-2526-461B-B514-B43004FED04B}"/>
            </c:ext>
          </c:extLst>
        </c:ser>
        <c:ser>
          <c:idx val="12"/>
          <c:order val="11"/>
          <c:spPr>
            <a:ln w="28575" cap="rnd">
              <a:noFill/>
              <a:round/>
            </a:ln>
            <a:effectLst/>
          </c:spPr>
          <c:marker>
            <c:symbol val="circle"/>
            <c:size val="5"/>
            <c:spPr>
              <a:solidFill>
                <a:schemeClr val="accent3">
                  <a:shade val="70000"/>
                </a:schemeClr>
              </a:solidFill>
              <a:ln w="9525">
                <a:solidFill>
                  <a:schemeClr val="accent3">
                    <a:shade val="70000"/>
                  </a:schemeClr>
                </a:solidFill>
              </a:ln>
              <a:effectLst/>
            </c:spPr>
          </c:marker>
          <c:val>
            <c:numRef>
              <c:f>'IMD by ICB'!$N$17:$W$17</c:f>
              <c:numCache>
                <c:formatCode>0.00%</c:formatCode>
                <c:ptCount val="10"/>
                <c:pt idx="0">
                  <c:v>3.8709229446152918E-2</c:v>
                </c:pt>
                <c:pt idx="1">
                  <c:v>6.2382670151286485E-2</c:v>
                </c:pt>
                <c:pt idx="2">
                  <c:v>9.7329815250454255E-2</c:v>
                </c:pt>
                <c:pt idx="3">
                  <c:v>9.6254814497535451E-2</c:v>
                </c:pt>
                <c:pt idx="4">
                  <c:v>0.11364974885974628</c:v>
                </c:pt>
                <c:pt idx="5">
                  <c:v>8.7731773508635147E-2</c:v>
                </c:pt>
                <c:pt idx="6">
                  <c:v>0.11604068438647155</c:v>
                </c:pt>
                <c:pt idx="7">
                  <c:v>0.12333563113001401</c:v>
                </c:pt>
                <c:pt idx="8">
                  <c:v>0.12888296964565968</c:v>
                </c:pt>
                <c:pt idx="9">
                  <c:v>0.1356826631240442</c:v>
                </c:pt>
              </c:numCache>
            </c:numRef>
          </c:val>
          <c:smooth val="0"/>
          <c:extLst>
            <c:ext xmlns:c16="http://schemas.microsoft.com/office/drawing/2014/chart" uri="{C3380CC4-5D6E-409C-BE32-E72D297353CC}">
              <c16:uniqueId val="{0000000B-2526-461B-B514-B43004FED04B}"/>
            </c:ext>
          </c:extLst>
        </c:ser>
        <c:ser>
          <c:idx val="13"/>
          <c:order val="12"/>
          <c:spPr>
            <a:ln w="28575" cap="rnd">
              <a:noFill/>
              <a:round/>
            </a:ln>
            <a:effectLst/>
          </c:spPr>
          <c:marker>
            <c:symbol val="circle"/>
            <c:size val="5"/>
            <c:spPr>
              <a:solidFill>
                <a:schemeClr val="accent3">
                  <a:shade val="73000"/>
                </a:schemeClr>
              </a:solidFill>
              <a:ln w="9525">
                <a:solidFill>
                  <a:schemeClr val="accent3">
                    <a:shade val="73000"/>
                  </a:schemeClr>
                </a:solidFill>
              </a:ln>
              <a:effectLst/>
            </c:spPr>
          </c:marker>
          <c:val>
            <c:numRef>
              <c:f>'IMD by ICB'!$N$18:$W$18</c:f>
              <c:numCache>
                <c:formatCode>0.00%</c:formatCode>
                <c:ptCount val="10"/>
                <c:pt idx="0">
                  <c:v>2.1513329489347199E-2</c:v>
                </c:pt>
                <c:pt idx="1">
                  <c:v>0.10136905166517012</c:v>
                </c:pt>
                <c:pt idx="2">
                  <c:v>0.14393890058510667</c:v>
                </c:pt>
                <c:pt idx="3">
                  <c:v>0.16639769855194539</c:v>
                </c:pt>
                <c:pt idx="4">
                  <c:v>0.15238584620854781</c:v>
                </c:pt>
                <c:pt idx="5">
                  <c:v>0.13382728396710777</c:v>
                </c:pt>
                <c:pt idx="6">
                  <c:v>9.7156036523889364E-2</c:v>
                </c:pt>
                <c:pt idx="7">
                  <c:v>0.10166852131867421</c:v>
                </c:pt>
                <c:pt idx="8">
                  <c:v>6.1379870600588769E-2</c:v>
                </c:pt>
                <c:pt idx="9">
                  <c:v>2.0363461089622711E-2</c:v>
                </c:pt>
              </c:numCache>
            </c:numRef>
          </c:val>
          <c:smooth val="0"/>
          <c:extLst>
            <c:ext xmlns:c16="http://schemas.microsoft.com/office/drawing/2014/chart" uri="{C3380CC4-5D6E-409C-BE32-E72D297353CC}">
              <c16:uniqueId val="{0000000C-2526-461B-B514-B43004FED04B}"/>
            </c:ext>
          </c:extLst>
        </c:ser>
        <c:ser>
          <c:idx val="14"/>
          <c:order val="13"/>
          <c:spPr>
            <a:ln w="28575" cap="rnd">
              <a:noFill/>
              <a:round/>
            </a:ln>
            <a:effectLst/>
          </c:spPr>
          <c:marker>
            <c:symbol val="circle"/>
            <c:size val="5"/>
            <c:spPr>
              <a:solidFill>
                <a:schemeClr val="accent3">
                  <a:shade val="76000"/>
                </a:schemeClr>
              </a:solidFill>
              <a:ln w="9525">
                <a:solidFill>
                  <a:schemeClr val="accent3">
                    <a:shade val="76000"/>
                  </a:schemeClr>
                </a:solidFill>
              </a:ln>
              <a:effectLst/>
            </c:spPr>
          </c:marker>
          <c:val>
            <c:numRef>
              <c:f>'IMD by ICB'!$N$19:$W$19</c:f>
              <c:numCache>
                <c:formatCode>0.00%</c:formatCode>
                <c:ptCount val="10"/>
                <c:pt idx="0">
                  <c:v>3.7084840806827613E-2</c:v>
                </c:pt>
                <c:pt idx="1">
                  <c:v>0.16770717087435449</c:v>
                </c:pt>
                <c:pt idx="2">
                  <c:v>0.17645018619200611</c:v>
                </c:pt>
                <c:pt idx="3">
                  <c:v>0.13134975635521701</c:v>
                </c:pt>
                <c:pt idx="4">
                  <c:v>9.8234319959015257E-2</c:v>
                </c:pt>
                <c:pt idx="5">
                  <c:v>0.12097780919588617</c:v>
                </c:pt>
                <c:pt idx="6">
                  <c:v>8.7970262230888677E-2</c:v>
                </c:pt>
                <c:pt idx="7">
                  <c:v>8.9906314907407039E-2</c:v>
                </c:pt>
                <c:pt idx="8">
                  <c:v>6.9934855964299852E-2</c:v>
                </c:pt>
                <c:pt idx="9">
                  <c:v>2.0384483514097773E-2</c:v>
                </c:pt>
              </c:numCache>
            </c:numRef>
          </c:val>
          <c:smooth val="0"/>
          <c:extLst>
            <c:ext xmlns:c16="http://schemas.microsoft.com/office/drawing/2014/chart" uri="{C3380CC4-5D6E-409C-BE32-E72D297353CC}">
              <c16:uniqueId val="{0000000D-2526-461B-B514-B43004FED04B}"/>
            </c:ext>
          </c:extLst>
        </c:ser>
        <c:ser>
          <c:idx val="15"/>
          <c:order val="14"/>
          <c:spPr>
            <a:ln w="28575" cap="rnd">
              <a:noFill/>
              <a:round/>
            </a:ln>
            <a:effectLst/>
          </c:spPr>
          <c:marker>
            <c:symbol val="circle"/>
            <c:size val="5"/>
            <c:spPr>
              <a:solidFill>
                <a:schemeClr val="accent3">
                  <a:shade val="79000"/>
                </a:schemeClr>
              </a:solidFill>
              <a:ln w="9525">
                <a:solidFill>
                  <a:schemeClr val="accent3">
                    <a:shade val="79000"/>
                  </a:schemeClr>
                </a:solidFill>
              </a:ln>
              <a:effectLst/>
            </c:spPr>
          </c:marker>
          <c:val>
            <c:numRef>
              <c:f>'IMD by ICB'!$N$20:$W$20</c:f>
              <c:numCache>
                <c:formatCode>0.00%</c:formatCode>
                <c:ptCount val="10"/>
                <c:pt idx="0">
                  <c:v>2.5803814700429924E-2</c:v>
                </c:pt>
                <c:pt idx="1">
                  <c:v>0.21495436108734728</c:v>
                </c:pt>
                <c:pt idx="2">
                  <c:v>0.26894413959196062</c:v>
                </c:pt>
                <c:pt idx="3">
                  <c:v>0.15768443245791824</c:v>
                </c:pt>
                <c:pt idx="4">
                  <c:v>0.10837987667189058</c:v>
                </c:pt>
                <c:pt idx="5">
                  <c:v>8.4874193368235276E-2</c:v>
                </c:pt>
                <c:pt idx="6">
                  <c:v>5.1339761182139024E-2</c:v>
                </c:pt>
                <c:pt idx="7">
                  <c:v>3.7646851831808409E-2</c:v>
                </c:pt>
                <c:pt idx="8">
                  <c:v>3.5342789773364705E-2</c:v>
                </c:pt>
                <c:pt idx="9">
                  <c:v>1.5029779334905947E-2</c:v>
                </c:pt>
              </c:numCache>
            </c:numRef>
          </c:val>
          <c:smooth val="0"/>
          <c:extLst>
            <c:ext xmlns:c16="http://schemas.microsoft.com/office/drawing/2014/chart" uri="{C3380CC4-5D6E-409C-BE32-E72D297353CC}">
              <c16:uniqueId val="{0000000E-2526-461B-B514-B43004FED04B}"/>
            </c:ext>
          </c:extLst>
        </c:ser>
        <c:ser>
          <c:idx val="16"/>
          <c:order val="15"/>
          <c:spPr>
            <a:ln w="28575" cap="rnd">
              <a:noFill/>
              <a:round/>
            </a:ln>
            <a:effectLst/>
          </c:spPr>
          <c:marker>
            <c:symbol val="circle"/>
            <c:size val="5"/>
            <c:spPr>
              <a:solidFill>
                <a:schemeClr val="accent3">
                  <a:shade val="82000"/>
                </a:schemeClr>
              </a:solidFill>
              <a:ln w="9525">
                <a:solidFill>
                  <a:schemeClr val="accent3">
                    <a:shade val="82000"/>
                  </a:schemeClr>
                </a:solidFill>
              </a:ln>
              <a:effectLst/>
            </c:spPr>
          </c:marker>
          <c:val>
            <c:numRef>
              <c:f>'IMD by ICB'!$N$21:$W$21</c:f>
              <c:numCache>
                <c:formatCode>0.00%</c:formatCode>
                <c:ptCount val="10"/>
                <c:pt idx="0">
                  <c:v>1.1015401223896824E-2</c:v>
                </c:pt>
                <c:pt idx="1">
                  <c:v>0.15416669644049733</c:v>
                </c:pt>
                <c:pt idx="2">
                  <c:v>0.19632204327997313</c:v>
                </c:pt>
                <c:pt idx="3">
                  <c:v>0.15938252190025565</c:v>
                </c:pt>
                <c:pt idx="4">
                  <c:v>0.12428494710243829</c:v>
                </c:pt>
                <c:pt idx="5">
                  <c:v>9.7460466307658394E-2</c:v>
                </c:pt>
                <c:pt idx="6">
                  <c:v>7.5951851043632307E-2</c:v>
                </c:pt>
                <c:pt idx="7">
                  <c:v>6.6400222946443932E-2</c:v>
                </c:pt>
                <c:pt idx="8">
                  <c:v>7.2577972165774093E-2</c:v>
                </c:pt>
                <c:pt idx="9">
                  <c:v>4.2437877589430052E-2</c:v>
                </c:pt>
              </c:numCache>
            </c:numRef>
          </c:val>
          <c:smooth val="0"/>
          <c:extLst>
            <c:ext xmlns:c16="http://schemas.microsoft.com/office/drawing/2014/chart" uri="{C3380CC4-5D6E-409C-BE32-E72D297353CC}">
              <c16:uniqueId val="{0000000F-2526-461B-B514-B43004FED04B}"/>
            </c:ext>
          </c:extLst>
        </c:ser>
        <c:ser>
          <c:idx val="17"/>
          <c:order val="16"/>
          <c:spPr>
            <a:ln w="28575" cap="rnd">
              <a:noFill/>
              <a:round/>
            </a:ln>
            <a:effectLst/>
          </c:spPr>
          <c:marker>
            <c:symbol val="circle"/>
            <c:size val="5"/>
            <c:spPr>
              <a:solidFill>
                <a:schemeClr val="accent3">
                  <a:shade val="86000"/>
                </a:schemeClr>
              </a:solidFill>
              <a:ln w="9525">
                <a:solidFill>
                  <a:schemeClr val="accent3">
                    <a:shade val="86000"/>
                  </a:schemeClr>
                </a:solidFill>
              </a:ln>
              <a:effectLst/>
            </c:spPr>
          </c:marker>
          <c:val>
            <c:numRef>
              <c:f>'IMD by ICB'!$N$22:$W$22</c:f>
              <c:numCache>
                <c:formatCode>0.00%</c:formatCode>
                <c:ptCount val="10"/>
                <c:pt idx="0">
                  <c:v>6.7716190083797955E-3</c:v>
                </c:pt>
                <c:pt idx="1">
                  <c:v>6.2570689987440281E-2</c:v>
                </c:pt>
                <c:pt idx="2">
                  <c:v>9.6490586851496196E-2</c:v>
                </c:pt>
                <c:pt idx="3">
                  <c:v>8.8437742970873395E-2</c:v>
                </c:pt>
                <c:pt idx="4">
                  <c:v>9.7660834258145549E-2</c:v>
                </c:pt>
                <c:pt idx="5">
                  <c:v>0.11453671892132562</c:v>
                </c:pt>
                <c:pt idx="6">
                  <c:v>0.13863145513387073</c:v>
                </c:pt>
                <c:pt idx="7">
                  <c:v>0.11568703025631143</c:v>
                </c:pt>
                <c:pt idx="8">
                  <c:v>0.16303785860008904</c:v>
                </c:pt>
                <c:pt idx="9">
                  <c:v>0.11617546401206796</c:v>
                </c:pt>
              </c:numCache>
            </c:numRef>
          </c:val>
          <c:smooth val="0"/>
          <c:extLst>
            <c:ext xmlns:c16="http://schemas.microsoft.com/office/drawing/2014/chart" uri="{C3380CC4-5D6E-409C-BE32-E72D297353CC}">
              <c16:uniqueId val="{00000010-2526-461B-B514-B43004FED04B}"/>
            </c:ext>
          </c:extLst>
        </c:ser>
        <c:ser>
          <c:idx val="18"/>
          <c:order val="17"/>
          <c:spPr>
            <a:ln w="28575" cap="rnd">
              <a:noFill/>
              <a:round/>
            </a:ln>
            <a:effectLst/>
          </c:spPr>
          <c:marker>
            <c:symbol val="circle"/>
            <c:size val="5"/>
            <c:spPr>
              <a:solidFill>
                <a:schemeClr val="accent3">
                  <a:shade val="89000"/>
                </a:schemeClr>
              </a:solidFill>
              <a:ln w="9525">
                <a:solidFill>
                  <a:schemeClr val="accent3">
                    <a:shade val="89000"/>
                  </a:schemeClr>
                </a:solidFill>
              </a:ln>
              <a:effectLst/>
            </c:spPr>
          </c:marker>
          <c:val>
            <c:numRef>
              <c:f>'IMD by ICB'!$N$23:$W$23</c:f>
              <c:numCache>
                <c:formatCode>0.00%</c:formatCode>
                <c:ptCount val="10"/>
                <c:pt idx="0">
                  <c:v>6.419993215458647E-2</c:v>
                </c:pt>
                <c:pt idx="1">
                  <c:v>9.636037849354151E-2</c:v>
                </c:pt>
                <c:pt idx="2">
                  <c:v>9.0098386601659794E-2</c:v>
                </c:pt>
                <c:pt idx="3">
                  <c:v>0.10666621508071293</c:v>
                </c:pt>
                <c:pt idx="4">
                  <c:v>0.12918530130728759</c:v>
                </c:pt>
                <c:pt idx="5">
                  <c:v>0.11203793752093288</c:v>
                </c:pt>
                <c:pt idx="6">
                  <c:v>0.12672469546172244</c:v>
                </c:pt>
                <c:pt idx="7">
                  <c:v>9.9383316371979946E-2</c:v>
                </c:pt>
                <c:pt idx="8">
                  <c:v>9.0810172081128487E-2</c:v>
                </c:pt>
                <c:pt idx="9">
                  <c:v>8.4533664926447941E-2</c:v>
                </c:pt>
              </c:numCache>
            </c:numRef>
          </c:val>
          <c:smooth val="0"/>
          <c:extLst>
            <c:ext xmlns:c16="http://schemas.microsoft.com/office/drawing/2014/chart" uri="{C3380CC4-5D6E-409C-BE32-E72D297353CC}">
              <c16:uniqueId val="{00000011-2526-461B-B514-B43004FED04B}"/>
            </c:ext>
          </c:extLst>
        </c:ser>
        <c:ser>
          <c:idx val="19"/>
          <c:order val="18"/>
          <c:spPr>
            <a:ln w="28575" cap="rnd">
              <a:noFill/>
              <a:round/>
            </a:ln>
            <a:effectLst/>
          </c:spPr>
          <c:marker>
            <c:symbol val="circle"/>
            <c:size val="5"/>
            <c:spPr>
              <a:solidFill>
                <a:schemeClr val="accent3">
                  <a:shade val="92000"/>
                </a:schemeClr>
              </a:solidFill>
              <a:ln w="9525">
                <a:solidFill>
                  <a:schemeClr val="accent3">
                    <a:shade val="92000"/>
                  </a:schemeClr>
                </a:solidFill>
              </a:ln>
              <a:effectLst/>
            </c:spPr>
          </c:marker>
          <c:val>
            <c:numRef>
              <c:f>'IMD by ICB'!$N$24:$W$24</c:f>
              <c:numCache>
                <c:formatCode>0.00%</c:formatCode>
                <c:ptCount val="10"/>
                <c:pt idx="0">
                  <c:v>0</c:v>
                </c:pt>
                <c:pt idx="1">
                  <c:v>2.3105504353172057E-2</c:v>
                </c:pt>
                <c:pt idx="2">
                  <c:v>6.2259890949214337E-2</c:v>
                </c:pt>
                <c:pt idx="3">
                  <c:v>9.4251611465635043E-2</c:v>
                </c:pt>
                <c:pt idx="4">
                  <c:v>9.1885085922461723E-2</c:v>
                </c:pt>
                <c:pt idx="5">
                  <c:v>8.0308842993178281E-2</c:v>
                </c:pt>
                <c:pt idx="6">
                  <c:v>9.4232818863477119E-2</c:v>
                </c:pt>
                <c:pt idx="7">
                  <c:v>9.2906598082617642E-2</c:v>
                </c:pt>
                <c:pt idx="8">
                  <c:v>0.11477581767954317</c:v>
                </c:pt>
                <c:pt idx="9">
                  <c:v>0.34627382969070064</c:v>
                </c:pt>
              </c:numCache>
            </c:numRef>
          </c:val>
          <c:smooth val="0"/>
          <c:extLst>
            <c:ext xmlns:c16="http://schemas.microsoft.com/office/drawing/2014/chart" uri="{C3380CC4-5D6E-409C-BE32-E72D297353CC}">
              <c16:uniqueId val="{00000012-2526-461B-B514-B43004FED04B}"/>
            </c:ext>
          </c:extLst>
        </c:ser>
        <c:ser>
          <c:idx val="20"/>
          <c:order val="19"/>
          <c:spPr>
            <a:ln w="28575" cap="rnd">
              <a:noFill/>
              <a:round/>
            </a:ln>
            <a:effectLst/>
          </c:spPr>
          <c:marker>
            <c:symbol val="circle"/>
            <c:size val="5"/>
            <c:spPr>
              <a:solidFill>
                <a:schemeClr val="accent3">
                  <a:shade val="95000"/>
                </a:schemeClr>
              </a:solidFill>
              <a:ln w="9525">
                <a:solidFill>
                  <a:schemeClr val="accent3">
                    <a:shade val="95000"/>
                  </a:schemeClr>
                </a:solidFill>
              </a:ln>
              <a:effectLst/>
            </c:spPr>
          </c:marker>
          <c:val>
            <c:numRef>
              <c:f>'IMD by ICB'!$N$25:$W$25</c:f>
              <c:numCache>
                <c:formatCode>0.00%</c:formatCode>
                <c:ptCount val="10"/>
                <c:pt idx="0">
                  <c:v>4.8044602852036197E-2</c:v>
                </c:pt>
                <c:pt idx="1">
                  <c:v>7.7150831931332875E-2</c:v>
                </c:pt>
                <c:pt idx="2">
                  <c:v>0.11735530830602202</c:v>
                </c:pt>
                <c:pt idx="3">
                  <c:v>0.29001472537696615</c:v>
                </c:pt>
                <c:pt idx="4">
                  <c:v>0.16980528224805089</c:v>
                </c:pt>
                <c:pt idx="5">
                  <c:v>0.13497154609462717</c:v>
                </c:pt>
                <c:pt idx="6">
                  <c:v>9.5080115144752911E-2</c:v>
                </c:pt>
                <c:pt idx="7">
                  <c:v>5.2855708794302923E-2</c:v>
                </c:pt>
                <c:pt idx="8">
                  <c:v>1.4721879251908878E-2</c:v>
                </c:pt>
                <c:pt idx="9">
                  <c:v>0</c:v>
                </c:pt>
              </c:numCache>
            </c:numRef>
          </c:val>
          <c:smooth val="0"/>
          <c:extLst>
            <c:ext xmlns:c16="http://schemas.microsoft.com/office/drawing/2014/chart" uri="{C3380CC4-5D6E-409C-BE32-E72D297353CC}">
              <c16:uniqueId val="{00000013-2526-461B-B514-B43004FED04B}"/>
            </c:ext>
          </c:extLst>
        </c:ser>
        <c:ser>
          <c:idx val="21"/>
          <c:order val="20"/>
          <c:spPr>
            <a:ln w="28575" cap="rnd">
              <a:noFill/>
              <a:round/>
            </a:ln>
            <a:effectLst/>
          </c:spPr>
          <c:marker>
            <c:symbol val="circle"/>
            <c:size val="5"/>
            <c:spPr>
              <a:solidFill>
                <a:schemeClr val="accent3">
                  <a:shade val="98000"/>
                </a:schemeClr>
              </a:solidFill>
              <a:ln w="9525">
                <a:solidFill>
                  <a:schemeClr val="accent3">
                    <a:shade val="98000"/>
                  </a:schemeClr>
                </a:solidFill>
              </a:ln>
              <a:effectLst/>
            </c:spPr>
          </c:marker>
          <c:val>
            <c:numRef>
              <c:f>'IMD by ICB'!$N$26:$W$26</c:f>
              <c:numCache>
                <c:formatCode>0.00%</c:formatCode>
                <c:ptCount val="10"/>
                <c:pt idx="0">
                  <c:v>6.2197530021095342E-2</c:v>
                </c:pt>
                <c:pt idx="1">
                  <c:v>6.2036795673331174E-2</c:v>
                </c:pt>
                <c:pt idx="2">
                  <c:v>9.886578182269419E-2</c:v>
                </c:pt>
                <c:pt idx="3">
                  <c:v>0.13552487259929094</c:v>
                </c:pt>
                <c:pt idx="4">
                  <c:v>0.13973727845934877</c:v>
                </c:pt>
                <c:pt idx="5">
                  <c:v>0.13775016885434721</c:v>
                </c:pt>
                <c:pt idx="6">
                  <c:v>0.11613764523347705</c:v>
                </c:pt>
                <c:pt idx="7">
                  <c:v>9.9816029961548675E-2</c:v>
                </c:pt>
                <c:pt idx="8">
                  <c:v>0.10285665744179209</c:v>
                </c:pt>
                <c:pt idx="9">
                  <c:v>4.5077239933074546E-2</c:v>
                </c:pt>
              </c:numCache>
            </c:numRef>
          </c:val>
          <c:smooth val="0"/>
          <c:extLst>
            <c:ext xmlns:c16="http://schemas.microsoft.com/office/drawing/2014/chart" uri="{C3380CC4-5D6E-409C-BE32-E72D297353CC}">
              <c16:uniqueId val="{00000014-2526-461B-B514-B43004FED04B}"/>
            </c:ext>
          </c:extLst>
        </c:ser>
        <c:ser>
          <c:idx val="22"/>
          <c:order val="21"/>
          <c:spPr>
            <a:ln w="28575" cap="rnd">
              <a:noFill/>
              <a:round/>
            </a:ln>
            <a:effectLst/>
          </c:spPr>
          <c:marker>
            <c:symbol val="circle"/>
            <c:size val="5"/>
            <c:spPr>
              <a:solidFill>
                <a:schemeClr val="accent3">
                  <a:tint val="99000"/>
                </a:schemeClr>
              </a:solidFill>
              <a:ln w="9525">
                <a:solidFill>
                  <a:schemeClr val="accent3">
                    <a:tint val="99000"/>
                  </a:schemeClr>
                </a:solidFill>
              </a:ln>
              <a:effectLst/>
            </c:spPr>
          </c:marker>
          <c:val>
            <c:numRef>
              <c:f>'IMD by ICB'!$N$27:$W$27</c:f>
              <c:numCache>
                <c:formatCode>0.00%</c:formatCode>
                <c:ptCount val="10"/>
                <c:pt idx="0">
                  <c:v>2.5198096847347591E-2</c:v>
                </c:pt>
                <c:pt idx="1">
                  <c:v>5.9721641691493618E-2</c:v>
                </c:pt>
                <c:pt idx="2">
                  <c:v>6.3890791053403881E-2</c:v>
                </c:pt>
                <c:pt idx="3">
                  <c:v>0.14424118457912757</c:v>
                </c:pt>
                <c:pt idx="4">
                  <c:v>0.17372937880741696</c:v>
                </c:pt>
                <c:pt idx="5">
                  <c:v>0.1692044999777669</c:v>
                </c:pt>
                <c:pt idx="6">
                  <c:v>0.14793721374894392</c:v>
                </c:pt>
                <c:pt idx="7">
                  <c:v>0.10089554893503491</c:v>
                </c:pt>
                <c:pt idx="8">
                  <c:v>6.0265907777135488E-2</c:v>
                </c:pt>
                <c:pt idx="9">
                  <c:v>5.4915736582329136E-2</c:v>
                </c:pt>
              </c:numCache>
            </c:numRef>
          </c:val>
          <c:smooth val="0"/>
          <c:extLst>
            <c:ext xmlns:c16="http://schemas.microsoft.com/office/drawing/2014/chart" uri="{C3380CC4-5D6E-409C-BE32-E72D297353CC}">
              <c16:uniqueId val="{00000015-2526-461B-B514-B43004FED04B}"/>
            </c:ext>
          </c:extLst>
        </c:ser>
        <c:ser>
          <c:idx val="23"/>
          <c:order val="22"/>
          <c:spPr>
            <a:ln w="28575" cap="rnd">
              <a:noFill/>
              <a:round/>
            </a:ln>
            <a:effectLst/>
          </c:spPr>
          <c:marker>
            <c:symbol val="circle"/>
            <c:size val="5"/>
            <c:spPr>
              <a:solidFill>
                <a:schemeClr val="accent3">
                  <a:tint val="96000"/>
                </a:schemeClr>
              </a:solidFill>
              <a:ln w="9525">
                <a:solidFill>
                  <a:schemeClr val="accent3">
                    <a:tint val="96000"/>
                  </a:schemeClr>
                </a:solidFill>
              </a:ln>
              <a:effectLst/>
            </c:spPr>
          </c:marker>
          <c:val>
            <c:numRef>
              <c:f>'IMD by ICB'!$N$28:$W$28</c:f>
              <c:numCache>
                <c:formatCode>0.00%</c:formatCode>
                <c:ptCount val="10"/>
                <c:pt idx="0">
                  <c:v>8.6430823582647823E-2</c:v>
                </c:pt>
                <c:pt idx="1">
                  <c:v>8.5852736107738067E-2</c:v>
                </c:pt>
                <c:pt idx="2">
                  <c:v>7.9304883541839205E-2</c:v>
                </c:pt>
                <c:pt idx="3">
                  <c:v>9.56895639123964E-2</c:v>
                </c:pt>
                <c:pt idx="4">
                  <c:v>8.3719935818798122E-2</c:v>
                </c:pt>
                <c:pt idx="5">
                  <c:v>8.8410020736423248E-2</c:v>
                </c:pt>
                <c:pt idx="6">
                  <c:v>0.12643198598475178</c:v>
                </c:pt>
                <c:pt idx="7">
                  <c:v>0.1012161632012554</c:v>
                </c:pt>
                <c:pt idx="8">
                  <c:v>9.5990543028597164E-2</c:v>
                </c:pt>
                <c:pt idx="9">
                  <c:v>0.15695334408555278</c:v>
                </c:pt>
              </c:numCache>
            </c:numRef>
          </c:val>
          <c:smooth val="0"/>
          <c:extLst>
            <c:ext xmlns:c16="http://schemas.microsoft.com/office/drawing/2014/chart" uri="{C3380CC4-5D6E-409C-BE32-E72D297353CC}">
              <c16:uniqueId val="{00000016-2526-461B-B514-B43004FED04B}"/>
            </c:ext>
          </c:extLst>
        </c:ser>
        <c:ser>
          <c:idx val="24"/>
          <c:order val="23"/>
          <c:spPr>
            <a:ln w="28575" cap="rnd">
              <a:noFill/>
              <a:round/>
            </a:ln>
            <a:effectLst/>
          </c:spPr>
          <c:marker>
            <c:symbol val="circle"/>
            <c:size val="5"/>
            <c:spPr>
              <a:solidFill>
                <a:schemeClr val="accent3">
                  <a:tint val="93000"/>
                </a:schemeClr>
              </a:solidFill>
              <a:ln w="9525">
                <a:solidFill>
                  <a:schemeClr val="accent3">
                    <a:tint val="93000"/>
                  </a:schemeClr>
                </a:solidFill>
              </a:ln>
              <a:effectLst/>
            </c:spPr>
          </c:marker>
          <c:val>
            <c:numRef>
              <c:f>'IMD by ICB'!$N$29:$W$29</c:f>
              <c:numCache>
                <c:formatCode>0.00%</c:formatCode>
                <c:ptCount val="10"/>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numCache>
            </c:numRef>
          </c:val>
          <c:smooth val="0"/>
          <c:extLst>
            <c:ext xmlns:c16="http://schemas.microsoft.com/office/drawing/2014/chart" uri="{C3380CC4-5D6E-409C-BE32-E72D297353CC}">
              <c16:uniqueId val="{00000017-2526-461B-B514-B43004FED04B}"/>
            </c:ext>
          </c:extLst>
        </c:ser>
        <c:ser>
          <c:idx val="25"/>
          <c:order val="24"/>
          <c:spPr>
            <a:ln w="28575" cap="rnd">
              <a:noFill/>
              <a:round/>
            </a:ln>
            <a:effectLst/>
          </c:spPr>
          <c:marker>
            <c:symbol val="circle"/>
            <c:size val="5"/>
            <c:spPr>
              <a:solidFill>
                <a:schemeClr val="accent3">
                  <a:tint val="90000"/>
                </a:schemeClr>
              </a:solidFill>
              <a:ln w="9525">
                <a:solidFill>
                  <a:schemeClr val="accent3">
                    <a:tint val="90000"/>
                  </a:schemeClr>
                </a:solidFill>
              </a:ln>
              <a:effectLst/>
            </c:spPr>
          </c:marker>
          <c:val>
            <c:numRef>
              <c:f>'IMD by ICB'!$N$30:$W$30</c:f>
              <c:numCache>
                <c:formatCode>0.00%</c:formatCode>
                <c:ptCount val="10"/>
                <c:pt idx="0">
                  <c:v>3.3686593722983722E-2</c:v>
                </c:pt>
                <c:pt idx="1">
                  <c:v>4.9815271652113684E-2</c:v>
                </c:pt>
                <c:pt idx="2">
                  <c:v>5.4415711795347613E-2</c:v>
                </c:pt>
                <c:pt idx="3">
                  <c:v>0.12060131370995776</c:v>
                </c:pt>
                <c:pt idx="4">
                  <c:v>0.1271401415539925</c:v>
                </c:pt>
                <c:pt idx="5">
                  <c:v>0.14862910760507031</c:v>
                </c:pt>
                <c:pt idx="6">
                  <c:v>0.15092415864281847</c:v>
                </c:pt>
                <c:pt idx="7">
                  <c:v>0.10313127149187364</c:v>
                </c:pt>
                <c:pt idx="8">
                  <c:v>0.10871382807017997</c:v>
                </c:pt>
                <c:pt idx="9">
                  <c:v>0.10294260175566235</c:v>
                </c:pt>
              </c:numCache>
            </c:numRef>
          </c:val>
          <c:smooth val="0"/>
          <c:extLst>
            <c:ext xmlns:c16="http://schemas.microsoft.com/office/drawing/2014/chart" uri="{C3380CC4-5D6E-409C-BE32-E72D297353CC}">
              <c16:uniqueId val="{00000018-2526-461B-B514-B43004FED04B}"/>
            </c:ext>
          </c:extLst>
        </c:ser>
        <c:ser>
          <c:idx val="26"/>
          <c:order val="25"/>
          <c:spPr>
            <a:ln w="28575" cap="rnd">
              <a:noFill/>
              <a:round/>
            </a:ln>
            <a:effectLst/>
          </c:spPr>
          <c:marker>
            <c:symbol val="circle"/>
            <c:size val="5"/>
            <c:spPr>
              <a:solidFill>
                <a:schemeClr val="accent3">
                  <a:tint val="86000"/>
                </a:schemeClr>
              </a:solidFill>
              <a:ln w="9525">
                <a:solidFill>
                  <a:schemeClr val="accent3">
                    <a:tint val="86000"/>
                  </a:schemeClr>
                </a:solidFill>
              </a:ln>
              <a:effectLst/>
            </c:spPr>
          </c:marker>
          <c:val>
            <c:numRef>
              <c:f>'IMD by ICB'!$N$31:$W$31</c:f>
              <c:numCache>
                <c:formatCode>0.00%</c:formatCode>
                <c:ptCount val="10"/>
                <c:pt idx="0">
                  <c:v>4.0986671081498602E-2</c:v>
                </c:pt>
                <c:pt idx="1">
                  <c:v>7.0582308291953416E-2</c:v>
                </c:pt>
                <c:pt idx="2">
                  <c:v>8.1459679391104045E-2</c:v>
                </c:pt>
                <c:pt idx="3">
                  <c:v>0.10799526794338636</c:v>
                </c:pt>
                <c:pt idx="4">
                  <c:v>9.6837766986778526E-2</c:v>
                </c:pt>
                <c:pt idx="5">
                  <c:v>9.6543383946750105E-2</c:v>
                </c:pt>
                <c:pt idx="6">
                  <c:v>9.9751994623260981E-2</c:v>
                </c:pt>
                <c:pt idx="7">
                  <c:v>0.11392678469032769</c:v>
                </c:pt>
                <c:pt idx="8">
                  <c:v>0.13073238334044165</c:v>
                </c:pt>
                <c:pt idx="9">
                  <c:v>0.16118375970449864</c:v>
                </c:pt>
              </c:numCache>
            </c:numRef>
          </c:val>
          <c:smooth val="0"/>
          <c:extLst>
            <c:ext xmlns:c16="http://schemas.microsoft.com/office/drawing/2014/chart" uri="{C3380CC4-5D6E-409C-BE32-E72D297353CC}">
              <c16:uniqueId val="{00000019-2526-461B-B514-B43004FED04B}"/>
            </c:ext>
          </c:extLst>
        </c:ser>
        <c:ser>
          <c:idx val="27"/>
          <c:order val="26"/>
          <c:spPr>
            <a:ln w="28575" cap="rnd">
              <a:noFill/>
              <a:round/>
            </a:ln>
            <a:effectLst/>
          </c:spPr>
          <c:marker>
            <c:symbol val="circle"/>
            <c:size val="5"/>
            <c:spPr>
              <a:solidFill>
                <a:schemeClr val="accent3">
                  <a:tint val="83000"/>
                </a:schemeClr>
              </a:solidFill>
              <a:ln w="9525">
                <a:solidFill>
                  <a:schemeClr val="accent3">
                    <a:tint val="83000"/>
                  </a:schemeClr>
                </a:solidFill>
              </a:ln>
              <a:effectLst/>
            </c:spPr>
          </c:marker>
          <c:val>
            <c:numRef>
              <c:f>'IMD by ICB'!$N$32:$W$32</c:f>
              <c:numCache>
                <c:formatCode>0.00%</c:formatCode>
                <c:ptCount val="10"/>
                <c:pt idx="0">
                  <c:v>3.0754862103065599E-2</c:v>
                </c:pt>
                <c:pt idx="1">
                  <c:v>4.5557003155069303E-2</c:v>
                </c:pt>
                <c:pt idx="2">
                  <c:v>4.413329775377902E-2</c:v>
                </c:pt>
                <c:pt idx="3">
                  <c:v>6.2165853045976112E-2</c:v>
                </c:pt>
                <c:pt idx="4">
                  <c:v>8.4893339821369707E-2</c:v>
                </c:pt>
                <c:pt idx="5">
                  <c:v>0.15228624797902898</c:v>
                </c:pt>
                <c:pt idx="6">
                  <c:v>0.13517352881159056</c:v>
                </c:pt>
                <c:pt idx="7">
                  <c:v>0.13268871552576639</c:v>
                </c:pt>
                <c:pt idx="8">
                  <c:v>0.16400081623683427</c:v>
                </c:pt>
                <c:pt idx="9">
                  <c:v>0.14834633556752005</c:v>
                </c:pt>
              </c:numCache>
            </c:numRef>
          </c:val>
          <c:smooth val="0"/>
          <c:extLst>
            <c:ext xmlns:c16="http://schemas.microsoft.com/office/drawing/2014/chart" uri="{C3380CC4-5D6E-409C-BE32-E72D297353CC}">
              <c16:uniqueId val="{0000001A-2526-461B-B514-B43004FED04B}"/>
            </c:ext>
          </c:extLst>
        </c:ser>
        <c:ser>
          <c:idx val="28"/>
          <c:order val="27"/>
          <c:spPr>
            <a:ln w="28575" cap="rnd">
              <a:noFill/>
              <a:round/>
            </a:ln>
            <a:effectLst/>
          </c:spPr>
          <c:marker>
            <c:symbol val="circle"/>
            <c:size val="5"/>
            <c:spPr>
              <a:solidFill>
                <a:schemeClr val="accent3">
                  <a:tint val="80000"/>
                </a:schemeClr>
              </a:solidFill>
              <a:ln w="9525">
                <a:solidFill>
                  <a:schemeClr val="accent3">
                    <a:tint val="80000"/>
                  </a:schemeClr>
                </a:solidFill>
              </a:ln>
              <a:effectLst/>
            </c:spPr>
          </c:marker>
          <c:val>
            <c:numRef>
              <c:f>'IMD by ICB'!$N$33:$W$33</c:f>
              <c:numCache>
                <c:formatCode>0.00%</c:formatCode>
                <c:ptCount val="10"/>
                <c:pt idx="0">
                  <c:v>4.8093919654451835E-3</c:v>
                </c:pt>
                <c:pt idx="1">
                  <c:v>2.1443330964806964E-2</c:v>
                </c:pt>
                <c:pt idx="2">
                  <c:v>3.7775662049790389E-2</c:v>
                </c:pt>
                <c:pt idx="3">
                  <c:v>5.2844390151130648E-2</c:v>
                </c:pt>
                <c:pt idx="4">
                  <c:v>5.6026732845393563E-2</c:v>
                </c:pt>
                <c:pt idx="5">
                  <c:v>9.1597215173036609E-2</c:v>
                </c:pt>
                <c:pt idx="6">
                  <c:v>0.1183755642751551</c:v>
                </c:pt>
                <c:pt idx="7">
                  <c:v>0.14187122917184417</c:v>
                </c:pt>
                <c:pt idx="8">
                  <c:v>0.17269182438368727</c:v>
                </c:pt>
                <c:pt idx="9">
                  <c:v>0.30256465901971008</c:v>
                </c:pt>
              </c:numCache>
            </c:numRef>
          </c:val>
          <c:smooth val="0"/>
          <c:extLst>
            <c:ext xmlns:c16="http://schemas.microsoft.com/office/drawing/2014/chart" uri="{C3380CC4-5D6E-409C-BE32-E72D297353CC}">
              <c16:uniqueId val="{0000001B-2526-461B-B514-B43004FED04B}"/>
            </c:ext>
          </c:extLst>
        </c:ser>
        <c:ser>
          <c:idx val="29"/>
          <c:order val="28"/>
          <c:spPr>
            <a:ln w="28575" cap="rnd">
              <a:noFill/>
              <a:round/>
            </a:ln>
            <a:effectLst/>
          </c:spPr>
          <c:marker>
            <c:symbol val="circle"/>
            <c:size val="5"/>
            <c:spPr>
              <a:solidFill>
                <a:schemeClr val="accent3">
                  <a:tint val="77000"/>
                </a:schemeClr>
              </a:solidFill>
              <a:ln w="9525">
                <a:solidFill>
                  <a:schemeClr val="accent3">
                    <a:tint val="77000"/>
                  </a:schemeClr>
                </a:solidFill>
              </a:ln>
              <a:effectLst/>
            </c:spPr>
          </c:marker>
          <c:val>
            <c:numRef>
              <c:f>'IMD by ICB'!$N$34:$W$34</c:f>
              <c:numCache>
                <c:formatCode>0.00%</c:formatCode>
                <c:ptCount val="10"/>
                <c:pt idx="0">
                  <c:v>0.18291647966293917</c:v>
                </c:pt>
                <c:pt idx="1">
                  <c:v>0.10806092714138189</c:v>
                </c:pt>
                <c:pt idx="2">
                  <c:v>9.7349078408279319E-2</c:v>
                </c:pt>
                <c:pt idx="3">
                  <c:v>9.3837045197596836E-2</c:v>
                </c:pt>
                <c:pt idx="4">
                  <c:v>7.6602427814595309E-2</c:v>
                </c:pt>
                <c:pt idx="5">
                  <c:v>8.181474511367369E-2</c:v>
                </c:pt>
                <c:pt idx="6">
                  <c:v>0.10269527170044332</c:v>
                </c:pt>
                <c:pt idx="7">
                  <c:v>0.10861176492791043</c:v>
                </c:pt>
                <c:pt idx="8">
                  <c:v>8.8858863445897288E-2</c:v>
                </c:pt>
                <c:pt idx="9">
                  <c:v>5.9253396587282722E-2</c:v>
                </c:pt>
              </c:numCache>
            </c:numRef>
          </c:val>
          <c:smooth val="0"/>
          <c:extLst>
            <c:ext xmlns:c16="http://schemas.microsoft.com/office/drawing/2014/chart" uri="{C3380CC4-5D6E-409C-BE32-E72D297353CC}">
              <c16:uniqueId val="{0000001C-2526-461B-B514-B43004FED04B}"/>
            </c:ext>
          </c:extLst>
        </c:ser>
        <c:ser>
          <c:idx val="30"/>
          <c:order val="29"/>
          <c:spPr>
            <a:ln w="28575" cap="rnd">
              <a:noFill/>
              <a:round/>
            </a:ln>
            <a:effectLst/>
          </c:spPr>
          <c:marker>
            <c:symbol val="circle"/>
            <c:size val="5"/>
            <c:spPr>
              <a:solidFill>
                <a:schemeClr val="accent3">
                  <a:tint val="74000"/>
                </a:schemeClr>
              </a:solidFill>
              <a:ln w="9525">
                <a:solidFill>
                  <a:schemeClr val="accent3">
                    <a:tint val="74000"/>
                  </a:schemeClr>
                </a:solidFill>
              </a:ln>
              <a:effectLst/>
            </c:spPr>
          </c:marker>
          <c:val>
            <c:numRef>
              <c:f>'IMD by ICB'!$N$35:$W$35</c:f>
              <c:numCache>
                <c:formatCode>0.00%</c:formatCode>
                <c:ptCount val="10"/>
                <c:pt idx="0">
                  <c:v>0.18211782510490709</c:v>
                </c:pt>
                <c:pt idx="1">
                  <c:v>0.13769088004196284</c:v>
                </c:pt>
                <c:pt idx="2">
                  <c:v>0.12411752269418515</c:v>
                </c:pt>
                <c:pt idx="3">
                  <c:v>0.10769267309668579</c:v>
                </c:pt>
                <c:pt idx="4">
                  <c:v>8.9779521174102941E-2</c:v>
                </c:pt>
                <c:pt idx="5">
                  <c:v>7.0533286589021152E-2</c:v>
                </c:pt>
                <c:pt idx="6">
                  <c:v>7.8000222124689558E-2</c:v>
                </c:pt>
                <c:pt idx="7">
                  <c:v>7.1427472274556827E-2</c:v>
                </c:pt>
                <c:pt idx="8">
                  <c:v>7.9618320202106699E-2</c:v>
                </c:pt>
                <c:pt idx="9">
                  <c:v>5.9022276697781963E-2</c:v>
                </c:pt>
              </c:numCache>
            </c:numRef>
          </c:val>
          <c:smooth val="0"/>
          <c:extLst>
            <c:ext xmlns:c16="http://schemas.microsoft.com/office/drawing/2014/chart" uri="{C3380CC4-5D6E-409C-BE32-E72D297353CC}">
              <c16:uniqueId val="{0000001D-2526-461B-B514-B43004FED04B}"/>
            </c:ext>
          </c:extLst>
        </c:ser>
        <c:ser>
          <c:idx val="31"/>
          <c:order val="30"/>
          <c:spPr>
            <a:ln w="28575" cap="rnd">
              <a:noFill/>
              <a:round/>
            </a:ln>
            <a:effectLst/>
          </c:spPr>
          <c:marker>
            <c:symbol val="circle"/>
            <c:size val="5"/>
            <c:spPr>
              <a:solidFill>
                <a:schemeClr val="accent3">
                  <a:tint val="71000"/>
                </a:schemeClr>
              </a:solidFill>
              <a:ln w="9525">
                <a:solidFill>
                  <a:schemeClr val="accent3">
                    <a:tint val="71000"/>
                  </a:schemeClr>
                </a:solidFill>
              </a:ln>
              <a:effectLst/>
            </c:spPr>
          </c:marker>
          <c:val>
            <c:numRef>
              <c:f>'IMD by ICB'!$N$36:$W$36</c:f>
              <c:numCache>
                <c:formatCode>0.00%</c:formatCode>
                <c:ptCount val="10"/>
                <c:pt idx="0">
                  <c:v>0.13125874240760038</c:v>
                </c:pt>
                <c:pt idx="1">
                  <c:v>5.0284685648839193E-2</c:v>
                </c:pt>
                <c:pt idx="2">
                  <c:v>6.9243975366359692E-2</c:v>
                </c:pt>
                <c:pt idx="3">
                  <c:v>7.3543010298438807E-2</c:v>
                </c:pt>
                <c:pt idx="4">
                  <c:v>8.3080448925563974E-2</c:v>
                </c:pt>
                <c:pt idx="5">
                  <c:v>0.10404990565240657</c:v>
                </c:pt>
                <c:pt idx="6">
                  <c:v>0.12521415964927105</c:v>
                </c:pt>
                <c:pt idx="7">
                  <c:v>0.11441053876700369</c:v>
                </c:pt>
                <c:pt idx="8">
                  <c:v>0.11543615812844416</c:v>
                </c:pt>
                <c:pt idx="9">
                  <c:v>0.1334783751560725</c:v>
                </c:pt>
              </c:numCache>
            </c:numRef>
          </c:val>
          <c:smooth val="0"/>
          <c:extLst>
            <c:ext xmlns:c16="http://schemas.microsoft.com/office/drawing/2014/chart" uri="{C3380CC4-5D6E-409C-BE32-E72D297353CC}">
              <c16:uniqueId val="{0000001E-2526-461B-B514-B43004FED04B}"/>
            </c:ext>
          </c:extLst>
        </c:ser>
        <c:ser>
          <c:idx val="32"/>
          <c:order val="31"/>
          <c:spPr>
            <a:ln w="28575" cap="rnd">
              <a:noFill/>
              <a:round/>
            </a:ln>
            <a:effectLst/>
          </c:spPr>
          <c:marker>
            <c:symbol val="circle"/>
            <c:size val="5"/>
            <c:spPr>
              <a:solidFill>
                <a:schemeClr val="accent3">
                  <a:tint val="68000"/>
                </a:schemeClr>
              </a:solidFill>
              <a:ln w="9525">
                <a:solidFill>
                  <a:schemeClr val="accent3">
                    <a:tint val="68000"/>
                  </a:schemeClr>
                </a:solidFill>
              </a:ln>
              <a:effectLst/>
            </c:spPr>
          </c:marker>
          <c:val>
            <c:numRef>
              <c:f>'IMD by ICB'!$N$37:$W$37</c:f>
              <c:numCache>
                <c:formatCode>0.00%</c:formatCode>
                <c:ptCount val="10"/>
                <c:pt idx="0">
                  <c:v>0</c:v>
                </c:pt>
                <c:pt idx="1">
                  <c:v>5.8427137642136162E-3</c:v>
                </c:pt>
                <c:pt idx="2">
                  <c:v>1.8344977458371856E-2</c:v>
                </c:pt>
                <c:pt idx="3">
                  <c:v>6.243602085458029E-2</c:v>
                </c:pt>
                <c:pt idx="4">
                  <c:v>6.5337361914656347E-2</c:v>
                </c:pt>
                <c:pt idx="5">
                  <c:v>8.0342556497040515E-2</c:v>
                </c:pt>
                <c:pt idx="6">
                  <c:v>0.110659854932947</c:v>
                </c:pt>
                <c:pt idx="7">
                  <c:v>0.14797030033264391</c:v>
                </c:pt>
                <c:pt idx="8">
                  <c:v>0.1967564836966364</c:v>
                </c:pt>
                <c:pt idx="9">
                  <c:v>0.31230973054891009</c:v>
                </c:pt>
              </c:numCache>
            </c:numRef>
          </c:val>
          <c:smooth val="0"/>
          <c:extLst>
            <c:ext xmlns:c16="http://schemas.microsoft.com/office/drawing/2014/chart" uri="{C3380CC4-5D6E-409C-BE32-E72D297353CC}">
              <c16:uniqueId val="{0000001F-2526-461B-B514-B43004FED04B}"/>
            </c:ext>
          </c:extLst>
        </c:ser>
        <c:ser>
          <c:idx val="33"/>
          <c:order val="32"/>
          <c:spPr>
            <a:ln w="28575" cap="rnd">
              <a:noFill/>
              <a:round/>
            </a:ln>
            <a:effectLst/>
          </c:spPr>
          <c:marker>
            <c:symbol val="circle"/>
            <c:size val="5"/>
            <c:spPr>
              <a:solidFill>
                <a:schemeClr val="accent3">
                  <a:tint val="65000"/>
                </a:schemeClr>
              </a:solidFill>
              <a:ln w="9525">
                <a:solidFill>
                  <a:schemeClr val="accent3">
                    <a:tint val="65000"/>
                  </a:schemeClr>
                </a:solidFill>
              </a:ln>
              <a:effectLst/>
            </c:spPr>
          </c:marker>
          <c:val>
            <c:numRef>
              <c:f>'IMD by ICB'!$N$38:$W$38</c:f>
              <c:numCache>
                <c:formatCode>0.00%</c:formatCode>
                <c:ptCount val="10"/>
                <c:pt idx="0">
                  <c:v>4.1536873709889288E-2</c:v>
                </c:pt>
                <c:pt idx="1">
                  <c:v>5.3764191217864514E-2</c:v>
                </c:pt>
                <c:pt idx="2">
                  <c:v>7.7491672921748925E-2</c:v>
                </c:pt>
                <c:pt idx="3">
                  <c:v>8.6326585663351468E-2</c:v>
                </c:pt>
                <c:pt idx="4">
                  <c:v>0.11187077781947832</c:v>
                </c:pt>
                <c:pt idx="5">
                  <c:v>0.15351437887033215</c:v>
                </c:pt>
                <c:pt idx="6">
                  <c:v>0.11824333833739914</c:v>
                </c:pt>
                <c:pt idx="7">
                  <c:v>0.12400250985175455</c:v>
                </c:pt>
                <c:pt idx="8">
                  <c:v>0.11555463032463877</c:v>
                </c:pt>
                <c:pt idx="9">
                  <c:v>0.11769504128354288</c:v>
                </c:pt>
              </c:numCache>
            </c:numRef>
          </c:val>
          <c:smooth val="0"/>
          <c:extLst>
            <c:ext xmlns:c16="http://schemas.microsoft.com/office/drawing/2014/chart" uri="{C3380CC4-5D6E-409C-BE32-E72D297353CC}">
              <c16:uniqueId val="{00000020-2526-461B-B514-B43004FED04B}"/>
            </c:ext>
          </c:extLst>
        </c:ser>
        <c:ser>
          <c:idx val="34"/>
          <c:order val="33"/>
          <c:spPr>
            <a:ln w="28575" cap="rnd">
              <a:noFill/>
              <a:round/>
            </a:ln>
            <a:effectLst/>
          </c:spPr>
          <c:marker>
            <c:symbol val="circle"/>
            <c:size val="5"/>
            <c:spPr>
              <a:solidFill>
                <a:schemeClr val="accent3">
                  <a:tint val="62000"/>
                </a:schemeClr>
              </a:solidFill>
              <a:ln w="9525">
                <a:solidFill>
                  <a:schemeClr val="accent3">
                    <a:tint val="62000"/>
                  </a:schemeClr>
                </a:solidFill>
              </a:ln>
              <a:effectLst/>
            </c:spPr>
          </c:marker>
          <c:val>
            <c:numRef>
              <c:f>'IMD by ICB'!$N$39:$W$39</c:f>
              <c:numCache>
                <c:formatCode>0.00%</c:formatCode>
                <c:ptCount val="10"/>
                <c:pt idx="0">
                  <c:v>0.22133844941714068</c:v>
                </c:pt>
                <c:pt idx="1">
                  <c:v>0.14000538682342714</c:v>
                </c:pt>
                <c:pt idx="2">
                  <c:v>0.11316021100908963</c:v>
                </c:pt>
                <c:pt idx="3">
                  <c:v>7.4015541237308025E-2</c:v>
                </c:pt>
                <c:pt idx="4">
                  <c:v>8.9222829055619374E-2</c:v>
                </c:pt>
                <c:pt idx="5">
                  <c:v>8.068446220287516E-2</c:v>
                </c:pt>
                <c:pt idx="6">
                  <c:v>8.837411069166981E-2</c:v>
                </c:pt>
                <c:pt idx="7">
                  <c:v>8.3547785403051023E-2</c:v>
                </c:pt>
                <c:pt idx="8">
                  <c:v>6.1449642850250501E-2</c:v>
                </c:pt>
                <c:pt idx="9">
                  <c:v>4.8201581309568663E-2</c:v>
                </c:pt>
              </c:numCache>
            </c:numRef>
          </c:val>
          <c:smooth val="0"/>
          <c:extLst>
            <c:ext xmlns:c16="http://schemas.microsoft.com/office/drawing/2014/chart" uri="{C3380CC4-5D6E-409C-BE32-E72D297353CC}">
              <c16:uniqueId val="{00000021-2526-461B-B514-B43004FED04B}"/>
            </c:ext>
          </c:extLst>
        </c:ser>
        <c:ser>
          <c:idx val="35"/>
          <c:order val="34"/>
          <c:spPr>
            <a:ln w="28575" cap="rnd">
              <a:noFill/>
              <a:round/>
            </a:ln>
            <a:effectLst/>
          </c:spPr>
          <c:marker>
            <c:symbol val="circle"/>
            <c:size val="5"/>
            <c:spPr>
              <a:solidFill>
                <a:schemeClr val="accent3">
                  <a:tint val="58000"/>
                </a:schemeClr>
              </a:solidFill>
              <a:ln w="9525">
                <a:solidFill>
                  <a:schemeClr val="accent3">
                    <a:tint val="58000"/>
                  </a:schemeClr>
                </a:solidFill>
              </a:ln>
              <a:effectLst/>
            </c:spPr>
          </c:marker>
          <c:val>
            <c:numRef>
              <c:f>'IMD by ICB'!$N$40:$W$40</c:f>
              <c:numCache>
                <c:formatCode>0.00%</c:formatCode>
                <c:ptCount val="10"/>
                <c:pt idx="0">
                  <c:v>0.3779750992129231</c:v>
                </c:pt>
                <c:pt idx="1">
                  <c:v>0.13698819752759187</c:v>
                </c:pt>
                <c:pt idx="2">
                  <c:v>9.8193919849211081E-2</c:v>
                </c:pt>
                <c:pt idx="3">
                  <c:v>9.1884051568631789E-2</c:v>
                </c:pt>
                <c:pt idx="4">
                  <c:v>8.2537052989640619E-2</c:v>
                </c:pt>
                <c:pt idx="5">
                  <c:v>5.3649342139170511E-2</c:v>
                </c:pt>
                <c:pt idx="6">
                  <c:v>3.9838314227022727E-2</c:v>
                </c:pt>
                <c:pt idx="7">
                  <c:v>3.2147195900426299E-2</c:v>
                </c:pt>
                <c:pt idx="8">
                  <c:v>3.3105088389695107E-2</c:v>
                </c:pt>
                <c:pt idx="9">
                  <c:v>5.3681738195686904E-2</c:v>
                </c:pt>
              </c:numCache>
            </c:numRef>
          </c:val>
          <c:smooth val="0"/>
          <c:extLst>
            <c:ext xmlns:c16="http://schemas.microsoft.com/office/drawing/2014/chart" uri="{C3380CC4-5D6E-409C-BE32-E72D297353CC}">
              <c16:uniqueId val="{00000022-2526-461B-B514-B43004FED04B}"/>
            </c:ext>
          </c:extLst>
        </c:ser>
        <c:ser>
          <c:idx val="36"/>
          <c:order val="35"/>
          <c:spPr>
            <a:ln w="28575" cap="rnd">
              <a:noFill/>
              <a:round/>
            </a:ln>
            <a:effectLst/>
          </c:spPr>
          <c:marker>
            <c:symbol val="circle"/>
            <c:size val="5"/>
            <c:spPr>
              <a:solidFill>
                <a:schemeClr val="accent3">
                  <a:tint val="55000"/>
                </a:schemeClr>
              </a:solidFill>
              <a:ln w="9525">
                <a:solidFill>
                  <a:schemeClr val="accent3">
                    <a:tint val="55000"/>
                  </a:schemeClr>
                </a:solidFill>
              </a:ln>
              <a:effectLst/>
            </c:spPr>
          </c:marker>
          <c:val>
            <c:numRef>
              <c:f>'IMD by ICB'!$N$41:$W$41</c:f>
              <c:numCache>
                <c:formatCode>0.00%</c:formatCode>
                <c:ptCount val="10"/>
                <c:pt idx="0">
                  <c:v>3.9575452734681944E-2</c:v>
                </c:pt>
                <c:pt idx="1">
                  <c:v>8.8143924857920802E-2</c:v>
                </c:pt>
                <c:pt idx="2">
                  <c:v>5.5187032874659647E-2</c:v>
                </c:pt>
                <c:pt idx="3">
                  <c:v>6.4791084187635906E-2</c:v>
                </c:pt>
                <c:pt idx="4">
                  <c:v>0.10938385139703598</c:v>
                </c:pt>
                <c:pt idx="5">
                  <c:v>0.12323314694004349</c:v>
                </c:pt>
                <c:pt idx="6">
                  <c:v>0.11261718107559893</c:v>
                </c:pt>
                <c:pt idx="7">
                  <c:v>0.12918585421120918</c:v>
                </c:pt>
                <c:pt idx="8">
                  <c:v>0.14492420919905707</c:v>
                </c:pt>
                <c:pt idx="9">
                  <c:v>0.13295826252215703</c:v>
                </c:pt>
              </c:numCache>
            </c:numRef>
          </c:val>
          <c:smooth val="0"/>
          <c:extLst>
            <c:ext xmlns:c16="http://schemas.microsoft.com/office/drawing/2014/chart" uri="{C3380CC4-5D6E-409C-BE32-E72D297353CC}">
              <c16:uniqueId val="{00000023-2526-461B-B514-B43004FED04B}"/>
            </c:ext>
          </c:extLst>
        </c:ser>
        <c:ser>
          <c:idx val="37"/>
          <c:order val="36"/>
          <c:spPr>
            <a:ln w="28575" cap="rnd">
              <a:noFill/>
              <a:round/>
            </a:ln>
            <a:effectLst/>
          </c:spPr>
          <c:marker>
            <c:symbol val="circle"/>
            <c:size val="5"/>
            <c:spPr>
              <a:solidFill>
                <a:schemeClr val="accent3">
                  <a:tint val="52000"/>
                </a:schemeClr>
              </a:solidFill>
              <a:ln w="9525">
                <a:solidFill>
                  <a:schemeClr val="accent3">
                    <a:tint val="52000"/>
                  </a:schemeClr>
                </a:solidFill>
              </a:ln>
              <a:effectLst/>
            </c:spPr>
          </c:marker>
          <c:val>
            <c:numRef>
              <c:f>'IMD by ICB'!$N$42:$W$42</c:f>
              <c:numCache>
                <c:formatCode>0.00%</c:formatCode>
                <c:ptCount val="10"/>
                <c:pt idx="0">
                  <c:v>0.24969725138820026</c:v>
                </c:pt>
                <c:pt idx="1">
                  <c:v>0.15201859444240301</c:v>
                </c:pt>
                <c:pt idx="2">
                  <c:v>0.12091500963082655</c:v>
                </c:pt>
                <c:pt idx="3">
                  <c:v>9.3164405367872183E-2</c:v>
                </c:pt>
                <c:pt idx="4">
                  <c:v>7.2286564873543832E-2</c:v>
                </c:pt>
                <c:pt idx="5">
                  <c:v>6.2501278350282782E-2</c:v>
                </c:pt>
                <c:pt idx="6">
                  <c:v>6.4677471342031528E-2</c:v>
                </c:pt>
                <c:pt idx="7">
                  <c:v>7.1511091143377656E-2</c:v>
                </c:pt>
                <c:pt idx="8">
                  <c:v>6.3362445630440037E-2</c:v>
                </c:pt>
                <c:pt idx="9">
                  <c:v>4.9865887831022193E-2</c:v>
                </c:pt>
              </c:numCache>
            </c:numRef>
          </c:val>
          <c:smooth val="0"/>
          <c:extLst>
            <c:ext xmlns:c16="http://schemas.microsoft.com/office/drawing/2014/chart" uri="{C3380CC4-5D6E-409C-BE32-E72D297353CC}">
              <c16:uniqueId val="{00000024-2526-461B-B514-B43004FED04B}"/>
            </c:ext>
          </c:extLst>
        </c:ser>
        <c:ser>
          <c:idx val="38"/>
          <c:order val="37"/>
          <c:spPr>
            <a:ln w="28575" cap="rnd">
              <a:noFill/>
              <a:round/>
            </a:ln>
            <a:effectLst/>
          </c:spPr>
          <c:marker>
            <c:symbol val="circle"/>
            <c:size val="5"/>
            <c:spPr>
              <a:solidFill>
                <a:schemeClr val="accent3">
                  <a:tint val="49000"/>
                </a:schemeClr>
              </a:solidFill>
              <a:ln w="9525">
                <a:solidFill>
                  <a:schemeClr val="accent3">
                    <a:tint val="49000"/>
                  </a:schemeClr>
                </a:solidFill>
              </a:ln>
              <a:effectLst/>
            </c:spPr>
          </c:marker>
          <c:val>
            <c:numRef>
              <c:f>'IMD by ICB'!$N$43:$W$43</c:f>
              <c:numCache>
                <c:formatCode>0.00%</c:formatCode>
                <c:ptCount val="10"/>
                <c:pt idx="0">
                  <c:v>7.9468224408393989E-2</c:v>
                </c:pt>
                <c:pt idx="1">
                  <c:v>0.10661360986267873</c:v>
                </c:pt>
                <c:pt idx="2">
                  <c:v>9.8389050524718955E-2</c:v>
                </c:pt>
                <c:pt idx="3">
                  <c:v>8.5161642119404218E-2</c:v>
                </c:pt>
                <c:pt idx="4">
                  <c:v>0.12084102204159261</c:v>
                </c:pt>
                <c:pt idx="5">
                  <c:v>9.2831482382952385E-2</c:v>
                </c:pt>
                <c:pt idx="6">
                  <c:v>8.7079573885184475E-2</c:v>
                </c:pt>
                <c:pt idx="7">
                  <c:v>0.10774568960637587</c:v>
                </c:pt>
                <c:pt idx="8">
                  <c:v>0.11538345427718595</c:v>
                </c:pt>
                <c:pt idx="9">
                  <c:v>0.1064862508915128</c:v>
                </c:pt>
              </c:numCache>
            </c:numRef>
          </c:val>
          <c:smooth val="0"/>
          <c:extLst>
            <c:ext xmlns:c16="http://schemas.microsoft.com/office/drawing/2014/chart" uri="{C3380CC4-5D6E-409C-BE32-E72D297353CC}">
              <c16:uniqueId val="{00000025-2526-461B-B514-B43004FED04B}"/>
            </c:ext>
          </c:extLst>
        </c:ser>
        <c:ser>
          <c:idx val="39"/>
          <c:order val="38"/>
          <c:spPr>
            <a:ln w="28575" cap="rnd">
              <a:noFill/>
              <a:round/>
            </a:ln>
            <a:effectLst/>
          </c:spPr>
          <c:marker>
            <c:symbol val="circle"/>
            <c:size val="5"/>
            <c:spPr>
              <a:solidFill>
                <a:schemeClr val="accent3">
                  <a:tint val="46000"/>
                </a:schemeClr>
              </a:solidFill>
              <a:ln w="9525">
                <a:solidFill>
                  <a:schemeClr val="accent3">
                    <a:tint val="46000"/>
                  </a:schemeClr>
                </a:solidFill>
              </a:ln>
              <a:effectLst/>
            </c:spPr>
          </c:marker>
          <c:val>
            <c:numRef>
              <c:f>'IMD by ICB'!$N$44:$W$44</c:f>
              <c:numCache>
                <c:formatCode>0.00%</c:formatCode>
                <c:ptCount val="10"/>
                <c:pt idx="0">
                  <c:v>5.4662422107110524E-2</c:v>
                </c:pt>
                <c:pt idx="1">
                  <c:v>8.5413353370203296E-2</c:v>
                </c:pt>
                <c:pt idx="2">
                  <c:v>0.11830559235766874</c:v>
                </c:pt>
                <c:pt idx="3">
                  <c:v>6.6676578899158082E-2</c:v>
                </c:pt>
                <c:pt idx="4">
                  <c:v>7.1715887096131845E-2</c:v>
                </c:pt>
                <c:pt idx="5">
                  <c:v>0.10329652532000139</c:v>
                </c:pt>
                <c:pt idx="6">
                  <c:v>0.1080650171649776</c:v>
                </c:pt>
                <c:pt idx="7">
                  <c:v>0.14997517516773357</c:v>
                </c:pt>
                <c:pt idx="8">
                  <c:v>0.12044557255090418</c:v>
                </c:pt>
                <c:pt idx="9">
                  <c:v>0.12144387596611078</c:v>
                </c:pt>
              </c:numCache>
            </c:numRef>
          </c:val>
          <c:smooth val="0"/>
          <c:extLst>
            <c:ext xmlns:c16="http://schemas.microsoft.com/office/drawing/2014/chart" uri="{C3380CC4-5D6E-409C-BE32-E72D297353CC}">
              <c16:uniqueId val="{00000026-2526-461B-B514-B43004FED04B}"/>
            </c:ext>
          </c:extLst>
        </c:ser>
        <c:ser>
          <c:idx val="40"/>
          <c:order val="39"/>
          <c:spPr>
            <a:ln w="28575" cap="rnd">
              <a:noFill/>
              <a:round/>
            </a:ln>
            <a:effectLst/>
          </c:spPr>
          <c:marker>
            <c:symbol val="circle"/>
            <c:size val="5"/>
            <c:spPr>
              <a:solidFill>
                <a:schemeClr val="accent3">
                  <a:tint val="43000"/>
                </a:schemeClr>
              </a:solidFill>
              <a:ln w="9525">
                <a:solidFill>
                  <a:schemeClr val="accent3">
                    <a:tint val="43000"/>
                  </a:schemeClr>
                </a:solidFill>
              </a:ln>
              <a:effectLst/>
            </c:spPr>
          </c:marker>
          <c:val>
            <c:numRef>
              <c:f>'IMD by ICB'!$N$45:$W$45</c:f>
              <c:numCache>
                <c:formatCode>0.00%</c:formatCode>
                <c:ptCount val="10"/>
                <c:pt idx="0">
                  <c:v>0.12873646570047642</c:v>
                </c:pt>
                <c:pt idx="1">
                  <c:v>0.14111843351786718</c:v>
                </c:pt>
                <c:pt idx="2">
                  <c:v>9.6170607101394856E-2</c:v>
                </c:pt>
                <c:pt idx="3">
                  <c:v>9.682256158687616E-2</c:v>
                </c:pt>
                <c:pt idx="4">
                  <c:v>8.7962181472435327E-2</c:v>
                </c:pt>
                <c:pt idx="5">
                  <c:v>0.10198221723089007</c:v>
                </c:pt>
                <c:pt idx="6">
                  <c:v>8.158818524119732E-2</c:v>
                </c:pt>
                <c:pt idx="7">
                  <c:v>7.9993179023084532E-2</c:v>
                </c:pt>
                <c:pt idx="8">
                  <c:v>8.9416806473727184E-2</c:v>
                </c:pt>
                <c:pt idx="9">
                  <c:v>9.6209362652050948E-2</c:v>
                </c:pt>
              </c:numCache>
            </c:numRef>
          </c:val>
          <c:smooth val="0"/>
          <c:extLst>
            <c:ext xmlns:c16="http://schemas.microsoft.com/office/drawing/2014/chart" uri="{C3380CC4-5D6E-409C-BE32-E72D297353CC}">
              <c16:uniqueId val="{00000027-2526-461B-B514-B43004FED04B}"/>
            </c:ext>
          </c:extLst>
        </c:ser>
        <c:ser>
          <c:idx val="41"/>
          <c:order val="40"/>
          <c:spPr>
            <a:ln w="28575" cap="rnd">
              <a:noFill/>
              <a:round/>
            </a:ln>
            <a:effectLst/>
          </c:spPr>
          <c:marker>
            <c:symbol val="circle"/>
            <c:size val="5"/>
            <c:spPr>
              <a:solidFill>
                <a:schemeClr val="accent3">
                  <a:tint val="40000"/>
                </a:schemeClr>
              </a:solidFill>
              <a:ln w="9525">
                <a:solidFill>
                  <a:schemeClr val="accent3">
                    <a:tint val="40000"/>
                  </a:schemeClr>
                </a:solidFill>
              </a:ln>
              <a:effectLst/>
            </c:spPr>
          </c:marker>
          <c:val>
            <c:numRef>
              <c:f>'IMD by ICB'!$N$46:$W$46</c:f>
              <c:numCache>
                <c:formatCode>0.00%</c:formatCode>
                <c:ptCount val="10"/>
                <c:pt idx="0">
                  <c:v>0.23321528438205277</c:v>
                </c:pt>
                <c:pt idx="1">
                  <c:v>0.1393578515564009</c:v>
                </c:pt>
                <c:pt idx="2">
                  <c:v>0.10907084356503101</c:v>
                </c:pt>
                <c:pt idx="3">
                  <c:v>8.6094590566493018E-2</c:v>
                </c:pt>
                <c:pt idx="4">
                  <c:v>8.0604249762246102E-2</c:v>
                </c:pt>
                <c:pt idx="5">
                  <c:v>9.257356176633405E-2</c:v>
                </c:pt>
                <c:pt idx="6">
                  <c:v>8.1590751018438351E-2</c:v>
                </c:pt>
                <c:pt idx="7">
                  <c:v>6.9771898198748072E-2</c:v>
                </c:pt>
                <c:pt idx="8">
                  <c:v>6.3114079289151331E-2</c:v>
                </c:pt>
                <c:pt idx="9">
                  <c:v>4.4606889895104397E-2</c:v>
                </c:pt>
              </c:numCache>
            </c:numRef>
          </c:val>
          <c:smooth val="0"/>
          <c:extLst>
            <c:ext xmlns:c16="http://schemas.microsoft.com/office/drawing/2014/chart" uri="{C3380CC4-5D6E-409C-BE32-E72D297353CC}">
              <c16:uniqueId val="{00000028-2526-461B-B514-B43004FED04B}"/>
            </c:ext>
          </c:extLst>
        </c:ser>
        <c:ser>
          <c:idx val="42"/>
          <c:order val="41"/>
          <c:spPr>
            <a:ln w="28575" cap="rnd">
              <a:noFill/>
              <a:round/>
            </a:ln>
            <a:effectLst/>
          </c:spPr>
          <c:marker>
            <c:symbol val="circle"/>
            <c:size val="5"/>
            <c:spPr>
              <a:solidFill>
                <a:schemeClr val="accent3">
                  <a:tint val="37000"/>
                </a:schemeClr>
              </a:solidFill>
              <a:ln w="9525">
                <a:solidFill>
                  <a:schemeClr val="accent3">
                    <a:tint val="37000"/>
                  </a:schemeClr>
                </a:solidFill>
              </a:ln>
              <a:effectLst/>
            </c:spPr>
          </c:marker>
          <c:val>
            <c:numRef>
              <c:f>'IMD by ICB'!$N$47:$W$47</c:f>
              <c:numCache>
                <c:formatCode>0.00%</c:formatCode>
                <c:ptCount val="10"/>
                <c:pt idx="0">
                  <c:v>0.20990073243299376</c:v>
                </c:pt>
                <c:pt idx="1">
                  <c:v>0.27856392752908754</c:v>
                </c:pt>
                <c:pt idx="2">
                  <c:v>0.11766305413131078</c:v>
                </c:pt>
                <c:pt idx="3">
                  <c:v>8.1823800694147297E-2</c:v>
                </c:pt>
                <c:pt idx="4">
                  <c:v>7.4651278984319544E-2</c:v>
                </c:pt>
                <c:pt idx="5">
                  <c:v>5.50246438136896E-2</c:v>
                </c:pt>
                <c:pt idx="6">
                  <c:v>5.5941331958718171E-2</c:v>
                </c:pt>
                <c:pt idx="7">
                  <c:v>4.9442772051604786E-2</c:v>
                </c:pt>
                <c:pt idx="8">
                  <c:v>4.4352191752142209E-2</c:v>
                </c:pt>
                <c:pt idx="9">
                  <c:v>3.2636266651986309E-2</c:v>
                </c:pt>
              </c:numCache>
            </c:numRef>
          </c:val>
          <c:smooth val="0"/>
          <c:extLst>
            <c:ext xmlns:c16="http://schemas.microsoft.com/office/drawing/2014/chart" uri="{C3380CC4-5D6E-409C-BE32-E72D297353CC}">
              <c16:uniqueId val="{00000029-2526-461B-B514-B43004FED04B}"/>
            </c:ext>
          </c:extLst>
        </c:ser>
        <c:ser>
          <c:idx val="43"/>
          <c:order val="42"/>
          <c:spPr>
            <a:ln w="28575" cap="rnd">
              <a:noFill/>
              <a:round/>
            </a:ln>
            <a:effectLst/>
          </c:spPr>
          <c:marker>
            <c:symbol val="circle"/>
            <c:size val="5"/>
            <c:spPr>
              <a:solidFill>
                <a:schemeClr val="accent3">
                  <a:tint val="34000"/>
                </a:schemeClr>
              </a:solidFill>
              <a:ln w="9525">
                <a:solidFill>
                  <a:schemeClr val="accent3">
                    <a:tint val="34000"/>
                  </a:schemeClr>
                </a:solidFill>
              </a:ln>
              <a:effectLst/>
            </c:spPr>
          </c:marker>
          <c:val>
            <c:numRef>
              <c:f>'IMD by ICB'!$N$48:$W$48</c:f>
              <c:numCache>
                <c:formatCode>0.00%</c:formatCode>
                <c:ptCount val="10"/>
                <c:pt idx="0">
                  <c:v>9.9278605572612103E-2</c:v>
                </c:pt>
                <c:pt idx="1">
                  <c:v>0.10086597142808972</c:v>
                </c:pt>
                <c:pt idx="2">
                  <c:v>0.10321939391966818</c:v>
                </c:pt>
                <c:pt idx="3">
                  <c:v>0.10245100992395023</c:v>
                </c:pt>
                <c:pt idx="4">
                  <c:v>0.10113500354016271</c:v>
                </c:pt>
                <c:pt idx="5">
                  <c:v>0.10186215240861911</c:v>
                </c:pt>
                <c:pt idx="6">
                  <c:v>9.8843460388632454E-2</c:v>
                </c:pt>
                <c:pt idx="7">
                  <c:v>9.8674646868925825E-2</c:v>
                </c:pt>
                <c:pt idx="8">
                  <c:v>9.748538387069787E-2</c:v>
                </c:pt>
                <c:pt idx="9">
                  <c:v>9.6184372078641805E-2</c:v>
                </c:pt>
              </c:numCache>
            </c:numRef>
          </c:val>
          <c:smooth val="0"/>
          <c:extLst>
            <c:ext xmlns:c16="http://schemas.microsoft.com/office/drawing/2014/chart" uri="{C3380CC4-5D6E-409C-BE32-E72D297353CC}">
              <c16:uniqueId val="{0000002A-2526-461B-B514-B43004FED04B}"/>
            </c:ext>
          </c:extLst>
        </c:ser>
        <c:ser>
          <c:idx val="0"/>
          <c:order val="43"/>
          <c:spPr>
            <a:ln w="25400" cap="rnd">
              <a:noFill/>
              <a:round/>
            </a:ln>
            <a:effectLst/>
          </c:spPr>
          <c:marker>
            <c:symbol val="circle"/>
            <c:size val="12"/>
            <c:spPr>
              <a:solidFill>
                <a:schemeClr val="tx1"/>
              </a:solidFill>
              <a:ln w="9525">
                <a:solidFill>
                  <a:schemeClr val="bg1">
                    <a:lumMod val="85000"/>
                  </a:schemeClr>
                </a:solidFill>
              </a:ln>
              <a:effectLst/>
            </c:spPr>
          </c:marker>
          <c:val>
            <c:numRef>
              <c:f>'IMD by ICB'!$N$50:$W$50</c:f>
              <c:numCache>
                <c:formatCode>0.00%</c:formatCode>
                <c:ptCount val="10"/>
                <c:pt idx="0">
                  <c:v>2.6336427248873813E-2</c:v>
                </c:pt>
                <c:pt idx="1">
                  <c:v>3.4662556390651217E-2</c:v>
                </c:pt>
                <c:pt idx="2">
                  <c:v>4.3600454270829155E-2</c:v>
                </c:pt>
                <c:pt idx="3">
                  <c:v>6.1125893111852805E-2</c:v>
                </c:pt>
                <c:pt idx="4">
                  <c:v>9.5201628780031175E-2</c:v>
                </c:pt>
                <c:pt idx="5">
                  <c:v>0.12618814925855582</c:v>
                </c:pt>
                <c:pt idx="6">
                  <c:v>0.12284945390962528</c:v>
                </c:pt>
                <c:pt idx="7">
                  <c:v>0.17213588641927635</c:v>
                </c:pt>
                <c:pt idx="8">
                  <c:v>0.17020187283670873</c:v>
                </c:pt>
                <c:pt idx="9">
                  <c:v>0.14769767777359566</c:v>
                </c:pt>
              </c:numCache>
            </c:numRef>
          </c:val>
          <c:smooth val="0"/>
          <c:extLst>
            <c:ext xmlns:c16="http://schemas.microsoft.com/office/drawing/2014/chart" uri="{C3380CC4-5D6E-409C-BE32-E72D297353CC}">
              <c16:uniqueId val="{0000002B-2526-461B-B514-B43004FED04B}"/>
            </c:ext>
          </c:extLst>
        </c:ser>
        <c:dLbls>
          <c:showLegendKey val="0"/>
          <c:showVal val="0"/>
          <c:showCatName val="0"/>
          <c:showSerName val="0"/>
          <c:showPercent val="0"/>
          <c:showBubbleSize val="0"/>
        </c:dLbls>
        <c:marker val="1"/>
        <c:smooth val="0"/>
        <c:axId val="1473728008"/>
        <c:axId val="1473724728"/>
      </c:lineChart>
      <c:catAx>
        <c:axId val="147372800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b="1">
                    <a:solidFill>
                      <a:schemeClr val="tx1">
                        <a:lumMod val="65000"/>
                        <a:lumOff val="35000"/>
                      </a:schemeClr>
                    </a:solidFill>
                  </a:rPr>
                  <a:t>Most Deprived          </a:t>
                </a:r>
                <a:r>
                  <a:rPr lang="en-GB" sz="1100" b="0">
                    <a:solidFill>
                      <a:schemeClr val="tx1">
                        <a:lumMod val="65000"/>
                        <a:lumOff val="35000"/>
                      </a:schemeClr>
                    </a:solidFill>
                  </a:rPr>
                  <a:t>Least Deprived </a:t>
                </a:r>
              </a:p>
            </c:rich>
          </c:tx>
          <c:layout>
            <c:manualLayout>
              <c:xMode val="edge"/>
              <c:yMode val="edge"/>
              <c:x val="0.17776643934321279"/>
              <c:y val="0.92441578136066327"/>
            </c:manualLayout>
          </c:layout>
          <c:overlay val="0"/>
          <c:spPr>
            <a:solidFill>
              <a:schemeClr val="bg1">
                <a:lumMod val="95000"/>
              </a:schemeClr>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724728"/>
        <c:crosses val="autoZero"/>
        <c:auto val="1"/>
        <c:lblAlgn val="ctr"/>
        <c:lblOffset val="100"/>
        <c:noMultiLvlLbl val="0"/>
      </c:catAx>
      <c:valAx>
        <c:axId val="1473724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473728008"/>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solidFill>
        <a:schemeClr val="bg1"/>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a:noFill/>
            </a:ln>
            <a:effectLst/>
          </c:spPr>
          <c:invertIfNegative val="0"/>
          <c:val>
            <c:numRef>
              <c:f>'graph data'!$I$5</c:f>
              <c:numCache>
                <c:formatCode>General</c:formatCode>
                <c:ptCount val="1"/>
                <c:pt idx="0">
                  <c:v>0</c:v>
                </c:pt>
              </c:numCache>
            </c:numRef>
          </c:val>
          <c:extLst>
            <c:ext xmlns:c16="http://schemas.microsoft.com/office/drawing/2014/chart" uri="{C3380CC4-5D6E-409C-BE32-E72D297353CC}">
              <c16:uniqueId val="{00000000-2C22-447C-BD11-85192150A976}"/>
            </c:ext>
          </c:extLst>
        </c:ser>
        <c:ser>
          <c:idx val="1"/>
          <c:order val="1"/>
          <c:spPr>
            <a:solidFill>
              <a:schemeClr val="accent2"/>
            </a:solidFill>
            <a:ln>
              <a:noFill/>
            </a:ln>
            <a:effectLst/>
          </c:spPr>
          <c:invertIfNegative val="0"/>
          <c:val>
            <c:numRef>
              <c:f>'graph data'!$C$50:$I$50</c:f>
              <c:numCache>
                <c:formatCode>0.0000</c:formatCode>
                <c:ptCount val="7"/>
                <c:pt idx="0">
                  <c:v>-2.5462302006356019E-3</c:v>
                </c:pt>
                <c:pt idx="1">
                  <c:v>3.4951186241949372E-3</c:v>
                </c:pt>
                <c:pt idx="2">
                  <c:v>-3.6391037698837447E-3</c:v>
                </c:pt>
                <c:pt idx="3">
                  <c:v>-7.7490475875863218E-4</c:v>
                </c:pt>
                <c:pt idx="4">
                  <c:v>-1.490391068899255E-3</c:v>
                </c:pt>
                <c:pt idx="5">
                  <c:v>7.7435274742954086E-4</c:v>
                </c:pt>
                <c:pt idx="6">
                  <c:v>-4.1811584265527557E-3</c:v>
                </c:pt>
              </c:numCache>
            </c:numRef>
          </c:val>
          <c:extLst>
            <c:ext xmlns:c16="http://schemas.microsoft.com/office/drawing/2014/chart" uri="{C3380CC4-5D6E-409C-BE32-E72D297353CC}">
              <c16:uniqueId val="{00000001-2C22-447C-BD11-85192150A976}"/>
            </c:ext>
          </c:extLst>
        </c:ser>
        <c:dLbls>
          <c:showLegendKey val="0"/>
          <c:showVal val="0"/>
          <c:showCatName val="0"/>
          <c:showSerName val="0"/>
          <c:showPercent val="0"/>
          <c:showBubbleSize val="0"/>
        </c:dLbls>
        <c:gapWidth val="0"/>
        <c:overlap val="70"/>
        <c:axId val="838506208"/>
        <c:axId val="838502928"/>
      </c:barChart>
      <c:catAx>
        <c:axId val="838506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502928"/>
        <c:crosses val="autoZero"/>
        <c:auto val="1"/>
        <c:lblAlgn val="ctr"/>
        <c:lblOffset val="100"/>
        <c:noMultiLvlLbl val="0"/>
      </c:catAx>
      <c:valAx>
        <c:axId val="838502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506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6">
  <a:schemeClr val="accent3"/>
</cs:colorStyle>
</file>

<file path=xl/charts/colors11.xml><?xml version="1.0" encoding="utf-8"?>
<cs:colorStyle xmlns:cs="http://schemas.microsoft.com/office/drawing/2012/chartStyle" xmlns:a="http://schemas.openxmlformats.org/drawingml/2006/main" meth="withinLinear" id="16">
  <a:schemeClr val="accent3"/>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6">
  <a:schemeClr val="accent3"/>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withinLinear" id="16">
  <a:schemeClr val="accent3"/>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6" fmlaLink="$F$1" fmlaRange="'graph data'!$AH$6:$AH$4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8.xml"/><Relationship Id="rId4" Type="http://schemas.openxmlformats.org/officeDocument/2006/relationships/chart" Target="../charts/chart4.xml"/><Relationship Id="rId9" Type="http://schemas.microsoft.com/office/2007/relationships/hdphoto" Target="../media/hdphoto1.wdp"/></Relationships>
</file>

<file path=xl/drawings/_rels/drawing6.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chart" Target="../charts/chart11.xml"/><Relationship Id="rId7" Type="http://schemas.openxmlformats.org/officeDocument/2006/relationships/image" Target="../media/image2.pn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image" Target="../media/image3.emf"/><Relationship Id="rId4" Type="http://schemas.openxmlformats.org/officeDocument/2006/relationships/chart" Target="../charts/chart12.xml"/><Relationship Id="rId9"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10</xdr:col>
      <xdr:colOff>510574</xdr:colOff>
      <xdr:row>0</xdr:row>
      <xdr:rowOff>0</xdr:rowOff>
    </xdr:from>
    <xdr:to>
      <xdr:col>11</xdr:col>
      <xdr:colOff>589544</xdr:colOff>
      <xdr:row>1</xdr:row>
      <xdr:rowOff>123825</xdr:rowOff>
    </xdr:to>
    <xdr:pic>
      <xdr:nvPicPr>
        <xdr:cNvPr id="2" name="Picture 1" descr="NHS England logo" title="Logo">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6428"/>
        <a:stretch/>
      </xdr:blipFill>
      <xdr:spPr>
        <a:xfrm>
          <a:off x="5596924" y="0"/>
          <a:ext cx="688570" cy="285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342900</xdr:colOff>
      <xdr:row>6</xdr:row>
      <xdr:rowOff>0</xdr:rowOff>
    </xdr:from>
    <xdr:to>
      <xdr:col>18</xdr:col>
      <xdr:colOff>38100</xdr:colOff>
      <xdr:row>28</xdr:row>
      <xdr:rowOff>142876</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23</xdr:col>
      <xdr:colOff>504826</xdr:colOff>
      <xdr:row>39</xdr:row>
      <xdr:rowOff>36369</xdr:rowOff>
    </xdr:from>
    <xdr:to>
      <xdr:col>29</xdr:col>
      <xdr:colOff>9526</xdr:colOff>
      <xdr:row>57</xdr:row>
      <xdr:rowOff>60614</xdr:rowOff>
    </xdr:to>
    <xdr:sp macro="" textlink="">
      <xdr:nvSpPr>
        <xdr:cNvPr id="48" name="Rectangle 47">
          <a:extLst>
            <a:ext uri="{FF2B5EF4-FFF2-40B4-BE49-F238E27FC236}">
              <a16:creationId xmlns:a16="http://schemas.microsoft.com/office/drawing/2014/main" id="{00000000-0008-0000-0100-000030000000}"/>
            </a:ext>
          </a:extLst>
        </xdr:cNvPr>
        <xdr:cNvSpPr/>
      </xdr:nvSpPr>
      <xdr:spPr>
        <a:xfrm>
          <a:off x="12744451" y="6560994"/>
          <a:ext cx="3063586" cy="2907722"/>
        </a:xfrm>
        <a:prstGeom prst="rect">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xdr:row>
          <xdr:rowOff>95250</xdr:rowOff>
        </xdr:from>
        <xdr:to>
          <xdr:col>6</xdr:col>
          <xdr:colOff>514350</xdr:colOff>
          <xdr:row>25</xdr:row>
          <xdr:rowOff>76200</xdr:rowOff>
        </xdr:to>
        <xdr:sp macro="" textlink="">
          <xdr:nvSpPr>
            <xdr:cNvPr id="8193" name="List Box 1" descr="Select your ICB here"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6</xdr:col>
      <xdr:colOff>552450</xdr:colOff>
      <xdr:row>18</xdr:row>
      <xdr:rowOff>104776</xdr:rowOff>
    </xdr:from>
    <xdr:to>
      <xdr:col>14</xdr:col>
      <xdr:colOff>638175</xdr:colOff>
      <xdr:row>34</xdr:row>
      <xdr:rowOff>76200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571500</xdr:colOff>
      <xdr:row>1</xdr:row>
      <xdr:rowOff>57149</xdr:rowOff>
    </xdr:from>
    <xdr:to>
      <xdr:col>14</xdr:col>
      <xdr:colOff>619125</xdr:colOff>
      <xdr:row>15</xdr:row>
      <xdr:rowOff>66674</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38</xdr:row>
      <xdr:rowOff>85725</xdr:rowOff>
    </xdr:from>
    <xdr:to>
      <xdr:col>16</xdr:col>
      <xdr:colOff>0</xdr:colOff>
      <xdr:row>52</xdr:row>
      <xdr:rowOff>76200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95250</xdr:colOff>
      <xdr:row>1</xdr:row>
      <xdr:rowOff>66676</xdr:rowOff>
    </xdr:from>
    <xdr:to>
      <xdr:col>25</xdr:col>
      <xdr:colOff>367590</xdr:colOff>
      <xdr:row>26</xdr:row>
      <xdr:rowOff>133351</xdr:rowOff>
    </xdr:to>
    <xdr:grpSp>
      <xdr:nvGrpSpPr>
        <xdr:cNvPr id="51" name="Group 50">
          <a:extLst>
            <a:ext uri="{FF2B5EF4-FFF2-40B4-BE49-F238E27FC236}">
              <a16:creationId xmlns:a16="http://schemas.microsoft.com/office/drawing/2014/main" id="{00000000-0008-0000-0100-000033000000}"/>
            </a:ext>
          </a:extLst>
        </xdr:cNvPr>
        <xdr:cNvGrpSpPr/>
      </xdr:nvGrpSpPr>
      <xdr:grpSpPr>
        <a:xfrm>
          <a:off x="9001125" y="504826"/>
          <a:ext cx="4863390" cy="4114800"/>
          <a:chOff x="15819" y="2344735"/>
          <a:chExt cx="8909106" cy="4046384"/>
        </a:xfrm>
      </xdr:grpSpPr>
      <xdr:grpSp>
        <xdr:nvGrpSpPr>
          <xdr:cNvPr id="53" name="Group 52">
            <a:extLst>
              <a:ext uri="{FF2B5EF4-FFF2-40B4-BE49-F238E27FC236}">
                <a16:creationId xmlns:a16="http://schemas.microsoft.com/office/drawing/2014/main" id="{00000000-0008-0000-0100-000035000000}"/>
              </a:ext>
            </a:extLst>
          </xdr:cNvPr>
          <xdr:cNvGrpSpPr/>
        </xdr:nvGrpSpPr>
        <xdr:grpSpPr>
          <a:xfrm>
            <a:off x="15819" y="2344735"/>
            <a:ext cx="8909106" cy="4046384"/>
            <a:chOff x="15819" y="2344735"/>
            <a:chExt cx="8909106" cy="4046384"/>
          </a:xfrm>
        </xdr:grpSpPr>
        <xdr:sp macro="" textlink="">
          <xdr:nvSpPr>
            <xdr:cNvPr id="56" name="Rectangle 55">
              <a:extLst>
                <a:ext uri="{FF2B5EF4-FFF2-40B4-BE49-F238E27FC236}">
                  <a16:creationId xmlns:a16="http://schemas.microsoft.com/office/drawing/2014/main" id="{00000000-0008-0000-0100-000038000000}"/>
                </a:ext>
              </a:extLst>
            </xdr:cNvPr>
            <xdr:cNvSpPr/>
          </xdr:nvSpPr>
          <xdr:spPr>
            <a:xfrm>
              <a:off x="15819" y="2344735"/>
              <a:ext cx="8909106" cy="4046384"/>
            </a:xfrm>
            <a:prstGeom prst="rect">
              <a:avLst/>
            </a:prstGeom>
            <a:solidFill>
              <a:schemeClr val="bg1">
                <a:lumMod val="95000"/>
              </a:schemeClr>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aphicFrame macro="">
          <xdr:nvGraphicFramePr>
            <xdr:cNvPr id="57" name="Chart 56">
              <a:extLst>
                <a:ext uri="{FF2B5EF4-FFF2-40B4-BE49-F238E27FC236}">
                  <a16:creationId xmlns:a16="http://schemas.microsoft.com/office/drawing/2014/main" id="{00000000-0008-0000-0100-000039000000}"/>
                </a:ext>
              </a:extLst>
            </xdr:cNvPr>
            <xdr:cNvGraphicFramePr>
              <a:graphicFrameLocks/>
            </xdr:cNvGraphicFramePr>
          </xdr:nvGraphicFramePr>
          <xdr:xfrm>
            <a:off x="3978878" y="2494600"/>
            <a:ext cx="4907949" cy="3830002"/>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318691" y="2378213"/>
              <a:ext cx="8207202" cy="264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200" b="0">
                  <a:latin typeface="Arial" panose="020B0604020202020204" pitchFamily="34" charset="0"/>
                  <a:cs typeface="Arial" panose="020B0604020202020204" pitchFamily="34" charset="0"/>
                </a:rPr>
                <a:t>% of 2022-23 ICB base population - compared with </a:t>
              </a:r>
              <a:r>
                <a:rPr lang="en-GB" sz="1200" b="0" baseline="0">
                  <a:latin typeface="Arial" panose="020B0604020202020204" pitchFamily="34" charset="0"/>
                  <a:cs typeface="Arial" panose="020B0604020202020204" pitchFamily="34" charset="0"/>
                </a:rPr>
                <a:t>England     </a:t>
              </a:r>
              <a:endParaRPr lang="en-GB" sz="1200" b="0">
                <a:latin typeface="Arial" panose="020B0604020202020204" pitchFamily="34" charset="0"/>
                <a:cs typeface="Arial" panose="020B0604020202020204" pitchFamily="34" charset="0"/>
              </a:endParaRPr>
            </a:p>
          </xdr:txBody>
        </xdr:sp>
        <xdr:graphicFrame macro="">
          <xdr:nvGraphicFramePr>
            <xdr:cNvPr id="59" name="Chart 58">
              <a:extLst>
                <a:ext uri="{FF2B5EF4-FFF2-40B4-BE49-F238E27FC236}">
                  <a16:creationId xmlns:a16="http://schemas.microsoft.com/office/drawing/2014/main" id="{00000000-0008-0000-0100-00003B000000}"/>
                </a:ext>
              </a:extLst>
            </xdr:cNvPr>
            <xdr:cNvGraphicFramePr>
              <a:graphicFrameLocks/>
            </xdr:cNvGraphicFramePr>
          </xdr:nvGraphicFramePr>
          <xdr:xfrm>
            <a:off x="124116" y="2485233"/>
            <a:ext cx="4584751" cy="3839367"/>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6440207" y="2849400"/>
            <a:ext cx="2146909"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2400" b="0">
                <a:solidFill>
                  <a:srgbClr val="006947"/>
                </a:solidFill>
                <a:latin typeface="Arial" panose="020B0604020202020204" pitchFamily="34" charset="0"/>
                <a:cs typeface="Arial" panose="020B0604020202020204" pitchFamily="34" charset="0"/>
              </a:rPr>
              <a:t>males</a:t>
            </a:r>
          </a:p>
        </xdr:txBody>
      </xdr:sp>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97063" y="2877500"/>
            <a:ext cx="2475537"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2400" b="0">
                <a:solidFill>
                  <a:srgbClr val="32006C"/>
                </a:solidFill>
                <a:latin typeface="Arial" panose="020B0604020202020204" pitchFamily="34" charset="0"/>
                <a:cs typeface="Arial" panose="020B0604020202020204" pitchFamily="34" charset="0"/>
              </a:rPr>
              <a:t>females</a:t>
            </a:r>
          </a:p>
        </xdr:txBody>
      </xdr:sp>
    </xdr:grpSp>
    <xdr:clientData/>
  </xdr:twoCellAnchor>
  <xdr:twoCellAnchor>
    <xdr:from>
      <xdr:col>21</xdr:col>
      <xdr:colOff>38100</xdr:colOff>
      <xdr:row>25</xdr:row>
      <xdr:rowOff>4855</xdr:rowOff>
    </xdr:from>
    <xdr:to>
      <xdr:col>23</xdr:col>
      <xdr:colOff>228600</xdr:colOff>
      <xdr:row>26</xdr:row>
      <xdr:rowOff>82739</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3154025" y="4214905"/>
          <a:ext cx="1409700"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a:latin typeface="Arial" panose="020B0604020202020204" pitchFamily="34" charset="0"/>
              <a:cs typeface="Arial" panose="020B0604020202020204" pitchFamily="34" charset="0"/>
            </a:rPr>
            <a:t>% of total population</a:t>
          </a:r>
        </a:p>
      </xdr:txBody>
    </xdr:sp>
    <xdr:clientData/>
  </xdr:twoCellAnchor>
  <xdr:twoCellAnchor>
    <xdr:from>
      <xdr:col>25</xdr:col>
      <xdr:colOff>466725</xdr:colOff>
      <xdr:row>1</xdr:row>
      <xdr:rowOff>66676</xdr:rowOff>
    </xdr:from>
    <xdr:to>
      <xdr:col>29</xdr:col>
      <xdr:colOff>19050</xdr:colOff>
      <xdr:row>26</xdr:row>
      <xdr:rowOff>130099</xdr:rowOff>
    </xdr:to>
    <xdr:graphicFrame macro="">
      <xdr:nvGraphicFramePr>
        <xdr:cNvPr id="60" name="Chart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123825</xdr:colOff>
      <xdr:row>1</xdr:row>
      <xdr:rowOff>69272</xdr:rowOff>
    </xdr:from>
    <xdr:to>
      <xdr:col>35</xdr:col>
      <xdr:colOff>28575</xdr:colOff>
      <xdr:row>26</xdr:row>
      <xdr:rowOff>129886</xdr:rowOff>
    </xdr:to>
    <xdr:sp macro="" textlink="">
      <xdr:nvSpPr>
        <xdr:cNvPr id="61" name="Rectangle 60">
          <a:extLst>
            <a:ext uri="{FF2B5EF4-FFF2-40B4-BE49-F238E27FC236}">
              <a16:creationId xmlns:a16="http://schemas.microsoft.com/office/drawing/2014/main" id="{00000000-0008-0000-0100-00003D000000}"/>
            </a:ext>
          </a:extLst>
        </xdr:cNvPr>
        <xdr:cNvSpPr/>
      </xdr:nvSpPr>
      <xdr:spPr>
        <a:xfrm>
          <a:off x="18240375" y="393122"/>
          <a:ext cx="3000375" cy="4108739"/>
        </a:xfrm>
        <a:prstGeom prst="rect">
          <a:avLst/>
        </a:prstGeom>
        <a:no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30</xdr:col>
      <xdr:colOff>122092</xdr:colOff>
      <xdr:row>1</xdr:row>
      <xdr:rowOff>62345</xdr:rowOff>
    </xdr:from>
    <xdr:ext cx="2484343" cy="271030"/>
    <xdr:sp macro="" textlink="">
      <xdr:nvSpPr>
        <xdr:cNvPr id="62" name="TextBox 61">
          <a:extLst>
            <a:ext uri="{FF2B5EF4-FFF2-40B4-BE49-F238E27FC236}">
              <a16:creationId xmlns:a16="http://schemas.microsoft.com/office/drawing/2014/main" id="{00000000-0008-0000-0100-00003E000000}"/>
            </a:ext>
          </a:extLst>
        </xdr:cNvPr>
        <xdr:cNvSpPr txBox="1"/>
      </xdr:nvSpPr>
      <xdr:spPr>
        <a:xfrm>
          <a:off x="16162192" y="500495"/>
          <a:ext cx="2484343" cy="271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a:latin typeface="Arial" panose="020B0604020202020204" pitchFamily="34" charset="0"/>
              <a:cs typeface="Arial" panose="020B0604020202020204" pitchFamily="34" charset="0"/>
            </a:rPr>
            <a:t>2022-23 base population</a:t>
          </a:r>
        </a:p>
      </xdr:txBody>
    </xdr:sp>
    <xdr:clientData/>
  </xdr:oneCellAnchor>
  <xdr:twoCellAnchor>
    <xdr:from>
      <xdr:col>24</xdr:col>
      <xdr:colOff>619125</xdr:colOff>
      <xdr:row>1</xdr:row>
      <xdr:rowOff>152399</xdr:rowOff>
    </xdr:from>
    <xdr:to>
      <xdr:col>25</xdr:col>
      <xdr:colOff>238125</xdr:colOff>
      <xdr:row>2</xdr:row>
      <xdr:rowOff>123825</xdr:rowOff>
    </xdr:to>
    <xdr:sp macro="" textlink="">
      <xdr:nvSpPr>
        <xdr:cNvPr id="63" name="Rectangle 62">
          <a:extLst>
            <a:ext uri="{FF2B5EF4-FFF2-40B4-BE49-F238E27FC236}">
              <a16:creationId xmlns:a16="http://schemas.microsoft.com/office/drawing/2014/main" id="{00000000-0008-0000-0100-00003F000000}"/>
            </a:ext>
          </a:extLst>
        </xdr:cNvPr>
        <xdr:cNvSpPr/>
      </xdr:nvSpPr>
      <xdr:spPr>
        <a:xfrm>
          <a:off x="13477875" y="590549"/>
          <a:ext cx="257175" cy="133351"/>
        </a:xfrm>
        <a:prstGeom prst="rect">
          <a:avLst/>
        </a:prstGeom>
        <a:no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609600</xdr:colOff>
      <xdr:row>1</xdr:row>
      <xdr:rowOff>73602</xdr:rowOff>
    </xdr:from>
    <xdr:to>
      <xdr:col>15</xdr:col>
      <xdr:colOff>19049</xdr:colOff>
      <xdr:row>34</xdr:row>
      <xdr:rowOff>114300</xdr:rowOff>
    </xdr:to>
    <xdr:sp macro="" textlink="">
      <xdr:nvSpPr>
        <xdr:cNvPr id="70" name="Rectangle 69">
          <a:extLst>
            <a:ext uri="{FF2B5EF4-FFF2-40B4-BE49-F238E27FC236}">
              <a16:creationId xmlns:a16="http://schemas.microsoft.com/office/drawing/2014/main" id="{00000000-0008-0000-0100-000046000000}"/>
            </a:ext>
          </a:extLst>
        </xdr:cNvPr>
        <xdr:cNvSpPr/>
      </xdr:nvSpPr>
      <xdr:spPr>
        <a:xfrm>
          <a:off x="3429000" y="511752"/>
          <a:ext cx="5238749" cy="5384223"/>
        </a:xfrm>
        <a:prstGeom prst="rect">
          <a:avLst/>
        </a:prstGeom>
        <a:no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76200</xdr:colOff>
      <xdr:row>35</xdr:row>
      <xdr:rowOff>47626</xdr:rowOff>
    </xdr:from>
    <xdr:to>
      <xdr:col>15</xdr:col>
      <xdr:colOff>9525</xdr:colOff>
      <xdr:row>57</xdr:row>
      <xdr:rowOff>57150</xdr:rowOff>
    </xdr:to>
    <xdr:sp macro="" textlink="">
      <xdr:nvSpPr>
        <xdr:cNvPr id="71" name="Rectangle 70">
          <a:extLst>
            <a:ext uri="{FF2B5EF4-FFF2-40B4-BE49-F238E27FC236}">
              <a16:creationId xmlns:a16="http://schemas.microsoft.com/office/drawing/2014/main" id="{00000000-0008-0000-0100-000047000000}"/>
            </a:ext>
          </a:extLst>
        </xdr:cNvPr>
        <xdr:cNvSpPr/>
      </xdr:nvSpPr>
      <xdr:spPr>
        <a:xfrm>
          <a:off x="219075" y="6029326"/>
          <a:ext cx="10487025" cy="4219574"/>
        </a:xfrm>
        <a:prstGeom prst="rect">
          <a:avLst/>
        </a:prstGeom>
        <a:no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104775</xdr:colOff>
      <xdr:row>39</xdr:row>
      <xdr:rowOff>28576</xdr:rowOff>
    </xdr:from>
    <xdr:to>
      <xdr:col>23</xdr:col>
      <xdr:colOff>390526</xdr:colOff>
      <xdr:row>57</xdr:row>
      <xdr:rowOff>66676</xdr:rowOff>
    </xdr:to>
    <xdr:sp macro="" textlink="">
      <xdr:nvSpPr>
        <xdr:cNvPr id="72" name="Rectangle 71">
          <a:extLst>
            <a:ext uri="{FF2B5EF4-FFF2-40B4-BE49-F238E27FC236}">
              <a16:creationId xmlns:a16="http://schemas.microsoft.com/office/drawing/2014/main" id="{00000000-0008-0000-0100-000048000000}"/>
            </a:ext>
          </a:extLst>
        </xdr:cNvPr>
        <xdr:cNvSpPr/>
      </xdr:nvSpPr>
      <xdr:spPr>
        <a:xfrm>
          <a:off x="9010650" y="6619876"/>
          <a:ext cx="3371851" cy="2952750"/>
        </a:xfrm>
        <a:prstGeom prst="rect">
          <a:avLst/>
        </a:prstGeom>
        <a:no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19051</xdr:colOff>
      <xdr:row>2</xdr:row>
      <xdr:rowOff>132805</xdr:rowOff>
    </xdr:from>
    <xdr:to>
      <xdr:col>24</xdr:col>
      <xdr:colOff>285751</xdr:colOff>
      <xdr:row>4</xdr:row>
      <xdr:rowOff>67862</xdr:rowOff>
    </xdr:to>
    <xdr:sp macro="" textlink="">
      <xdr:nvSpPr>
        <xdr:cNvPr id="25" name="TextBox 1">
          <a:extLst>
            <a:ext uri="{FF2B5EF4-FFF2-40B4-BE49-F238E27FC236}">
              <a16:creationId xmlns:a16="http://schemas.microsoft.com/office/drawing/2014/main" id="{00000000-0008-0000-0100-000019000000}"/>
            </a:ext>
          </a:extLst>
        </xdr:cNvPr>
        <xdr:cNvSpPr txBox="1"/>
      </xdr:nvSpPr>
      <xdr:spPr>
        <a:xfrm>
          <a:off x="12211051" y="770980"/>
          <a:ext cx="3124200" cy="25890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000">
              <a:solidFill>
                <a:schemeClr val="tx1">
                  <a:lumMod val="65000"/>
                  <a:lumOff val="35000"/>
                </a:schemeClr>
              </a:solidFill>
              <a:latin typeface="Arial" panose="020B0604020202020204" pitchFamily="34" charset="0"/>
              <a:cs typeface="Arial" panose="020B0604020202020204" pitchFamily="34" charset="0"/>
            </a:rPr>
            <a:t>New model (average registrations Nov21-Oct22)</a:t>
          </a:r>
        </a:p>
      </xdr:txBody>
    </xdr:sp>
    <xdr:clientData/>
  </xdr:twoCellAnchor>
  <xdr:twoCellAnchor>
    <xdr:from>
      <xdr:col>29</xdr:col>
      <xdr:colOff>123825</xdr:colOff>
      <xdr:row>27</xdr:row>
      <xdr:rowOff>57149</xdr:rowOff>
    </xdr:from>
    <xdr:to>
      <xdr:col>35</xdr:col>
      <xdr:colOff>28574</xdr:colOff>
      <xdr:row>38</xdr:row>
      <xdr:rowOff>95249</xdr:rowOff>
    </xdr:to>
    <xdr:sp macro="" textlink="">
      <xdr:nvSpPr>
        <xdr:cNvPr id="30" name="Rectangle 29">
          <a:extLst>
            <a:ext uri="{FF2B5EF4-FFF2-40B4-BE49-F238E27FC236}">
              <a16:creationId xmlns:a16="http://schemas.microsoft.com/office/drawing/2014/main" id="{00000000-0008-0000-0100-00001E000000}"/>
            </a:ext>
          </a:extLst>
        </xdr:cNvPr>
        <xdr:cNvSpPr/>
      </xdr:nvSpPr>
      <xdr:spPr>
        <a:xfrm>
          <a:off x="18240375" y="4591049"/>
          <a:ext cx="3000374" cy="1819275"/>
        </a:xfrm>
        <a:prstGeom prst="rect">
          <a:avLst/>
        </a:prstGeom>
        <a:no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30</xdr:col>
      <xdr:colOff>123825</xdr:colOff>
      <xdr:row>27</xdr:row>
      <xdr:rowOff>76200</xdr:rowOff>
    </xdr:from>
    <xdr:ext cx="2434513" cy="269369"/>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6163925" y="4724400"/>
          <a:ext cx="243451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200">
              <a:solidFill>
                <a:sysClr val="windowText" lastClr="000000"/>
              </a:solidFill>
              <a:latin typeface="Arial" panose="020B0604020202020204" pitchFamily="34" charset="0"/>
              <a:cs typeface="Arial" panose="020B0604020202020204" pitchFamily="34" charset="0"/>
            </a:rPr>
            <a:t>ICB average % growth projection</a:t>
          </a:r>
        </a:p>
      </xdr:txBody>
    </xdr:sp>
    <xdr:clientData/>
  </xdr:oneCellAnchor>
  <xdr:oneCellAnchor>
    <xdr:from>
      <xdr:col>18</xdr:col>
      <xdr:colOff>628650</xdr:colOff>
      <xdr:row>27</xdr:row>
      <xdr:rowOff>95250</xdr:rowOff>
    </xdr:from>
    <xdr:ext cx="2349297" cy="269369"/>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9658350" y="4743450"/>
          <a:ext cx="2349297"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200">
              <a:solidFill>
                <a:sysClr val="windowText" lastClr="000000"/>
              </a:solidFill>
              <a:latin typeface="Arial" panose="020B0604020202020204" pitchFamily="34" charset="0"/>
              <a:cs typeface="Arial" panose="020B0604020202020204" pitchFamily="34" charset="0"/>
            </a:rPr>
            <a:t>Age profile for</a:t>
          </a:r>
          <a:r>
            <a:rPr lang="en-GB" sz="1200" baseline="0">
              <a:solidFill>
                <a:sysClr val="windowText" lastClr="000000"/>
              </a:solidFill>
              <a:latin typeface="Arial" panose="020B0604020202020204" pitchFamily="34" charset="0"/>
              <a:cs typeface="Arial" panose="020B0604020202020204" pitchFamily="34" charset="0"/>
            </a:rPr>
            <a:t> ICB and England</a:t>
          </a:r>
          <a:endParaRPr lang="en-GB" sz="1200">
            <a:solidFill>
              <a:sysClr val="windowText" lastClr="000000"/>
            </a:solidFill>
            <a:latin typeface="Arial" panose="020B0604020202020204" pitchFamily="34" charset="0"/>
            <a:cs typeface="Arial" panose="020B0604020202020204" pitchFamily="34" charset="0"/>
          </a:endParaRPr>
        </a:p>
      </xdr:txBody>
    </xdr:sp>
    <xdr:clientData/>
  </xdr:oneCellAnchor>
  <xdr:twoCellAnchor>
    <xdr:from>
      <xdr:col>18</xdr:col>
      <xdr:colOff>200025</xdr:colOff>
      <xdr:row>4</xdr:row>
      <xdr:rowOff>133351</xdr:rowOff>
    </xdr:from>
    <xdr:to>
      <xdr:col>25</xdr:col>
      <xdr:colOff>161925</xdr:colOff>
      <xdr:row>10</xdr:row>
      <xdr:rowOff>1</xdr:rowOff>
    </xdr:to>
    <xdr:sp macro="" textlink="">
      <xdr:nvSpPr>
        <xdr:cNvPr id="12" name="Rectangle 11">
          <a:extLst>
            <a:ext uri="{FF2B5EF4-FFF2-40B4-BE49-F238E27FC236}">
              <a16:creationId xmlns:a16="http://schemas.microsoft.com/office/drawing/2014/main" id="{00000000-0008-0000-0100-00000C000000}"/>
            </a:ext>
          </a:extLst>
        </xdr:cNvPr>
        <xdr:cNvSpPr/>
      </xdr:nvSpPr>
      <xdr:spPr>
        <a:xfrm>
          <a:off x="11277600" y="1095376"/>
          <a:ext cx="4267200" cy="838200"/>
        </a:xfrm>
        <a:prstGeom prst="rect">
          <a:avLst/>
        </a:prstGeom>
        <a:noFill/>
        <a:ln w="19050">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23</xdr:col>
      <xdr:colOff>123825</xdr:colOff>
      <xdr:row>30</xdr:row>
      <xdr:rowOff>152400</xdr:rowOff>
    </xdr:from>
    <xdr:to>
      <xdr:col>23</xdr:col>
      <xdr:colOff>619125</xdr:colOff>
      <xdr:row>38</xdr:row>
      <xdr:rowOff>66675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12344400" y="5286375"/>
          <a:ext cx="495300" cy="120967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23</xdr:col>
      <xdr:colOff>476250</xdr:colOff>
      <xdr:row>27</xdr:row>
      <xdr:rowOff>57151</xdr:rowOff>
    </xdr:from>
    <xdr:to>
      <xdr:col>29</xdr:col>
      <xdr:colOff>28577</xdr:colOff>
      <xdr:row>38</xdr:row>
      <xdr:rowOff>95250</xdr:rowOff>
    </xdr:to>
    <xdr:graphicFrame macro="">
      <xdr:nvGraphicFramePr>
        <xdr:cNvPr id="28" name="Chart 27">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104774</xdr:colOff>
      <xdr:row>27</xdr:row>
      <xdr:rowOff>66676</xdr:rowOff>
    </xdr:from>
    <xdr:to>
      <xdr:col>23</xdr:col>
      <xdr:colOff>390524</xdr:colOff>
      <xdr:row>38</xdr:row>
      <xdr:rowOff>95250</xdr:rowOff>
    </xdr:to>
    <xdr:sp macro="" textlink="">
      <xdr:nvSpPr>
        <xdr:cNvPr id="37" name="Rectangle 36">
          <a:extLst>
            <a:ext uri="{FF2B5EF4-FFF2-40B4-BE49-F238E27FC236}">
              <a16:creationId xmlns:a16="http://schemas.microsoft.com/office/drawing/2014/main" id="{00000000-0008-0000-0100-000025000000}"/>
            </a:ext>
          </a:extLst>
        </xdr:cNvPr>
        <xdr:cNvSpPr/>
      </xdr:nvSpPr>
      <xdr:spPr>
        <a:xfrm>
          <a:off x="11601449" y="4752976"/>
          <a:ext cx="3305175" cy="1809749"/>
        </a:xfrm>
        <a:prstGeom prst="rect">
          <a:avLst/>
        </a:prstGeom>
        <a:noFill/>
        <a:ln w="19050">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17</xdr:col>
      <xdr:colOff>47626</xdr:colOff>
      <xdr:row>39</xdr:row>
      <xdr:rowOff>9525</xdr:rowOff>
    </xdr:from>
    <xdr:ext cx="3448049" cy="269369"/>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8953501" y="6600825"/>
          <a:ext cx="3448049"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200">
              <a:solidFill>
                <a:sysClr val="windowText" lastClr="000000"/>
              </a:solidFill>
              <a:latin typeface="Arial" panose="020B0604020202020204" pitchFamily="34" charset="0"/>
              <a:cs typeface="Arial" panose="020B0604020202020204" pitchFamily="34" charset="0"/>
            </a:rPr>
            <a:t>Key to waterfall components (charts</a:t>
          </a:r>
          <a:r>
            <a:rPr lang="en-GB" sz="1200" baseline="0">
              <a:solidFill>
                <a:sysClr val="windowText" lastClr="000000"/>
              </a:solidFill>
              <a:latin typeface="Arial" panose="020B0604020202020204" pitchFamily="34" charset="0"/>
              <a:cs typeface="Arial" panose="020B0604020202020204" pitchFamily="34" charset="0"/>
            </a:rPr>
            <a:t> to </a:t>
          </a:r>
          <a:r>
            <a:rPr lang="en-GB" sz="1200">
              <a:solidFill>
                <a:sysClr val="windowText" lastClr="000000"/>
              </a:solidFill>
              <a:latin typeface="Arial" panose="020B0604020202020204" pitchFamily="34" charset="0"/>
              <a:cs typeface="Arial" panose="020B0604020202020204" pitchFamily="34" charset="0"/>
            </a:rPr>
            <a:t>left)</a:t>
          </a:r>
        </a:p>
      </xdr:txBody>
    </xdr:sp>
    <xdr:clientData/>
  </xdr:oneCellAnchor>
  <xdr:twoCellAnchor>
    <xdr:from>
      <xdr:col>23</xdr:col>
      <xdr:colOff>504826</xdr:colOff>
      <xdr:row>39</xdr:row>
      <xdr:rowOff>28575</xdr:rowOff>
    </xdr:from>
    <xdr:to>
      <xdr:col>28</xdr:col>
      <xdr:colOff>130497</xdr:colOff>
      <xdr:row>56</xdr:row>
      <xdr:rowOff>142875</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saturation sat="0"/>
                  </a14:imgEffect>
                </a14:imgLayer>
              </a14:imgProps>
            </a:ext>
          </a:extLst>
        </a:blip>
        <a:stretch>
          <a:fillRect/>
        </a:stretch>
      </xdr:blipFill>
      <xdr:spPr>
        <a:xfrm>
          <a:off x="12725401" y="6619875"/>
          <a:ext cx="2616521" cy="2867025"/>
        </a:xfrm>
        <a:prstGeom prst="rect">
          <a:avLst/>
        </a:prstGeom>
      </xdr:spPr>
    </xdr:pic>
    <xdr:clientData/>
  </xdr:twoCellAnchor>
  <xdr:twoCellAnchor>
    <xdr:from>
      <xdr:col>25</xdr:col>
      <xdr:colOff>76199</xdr:colOff>
      <xdr:row>55</xdr:row>
      <xdr:rowOff>115584</xdr:rowOff>
    </xdr:from>
    <xdr:to>
      <xdr:col>29</xdr:col>
      <xdr:colOff>66675</xdr:colOff>
      <xdr:row>58</xdr:row>
      <xdr:rowOff>19050</xdr:rowOff>
    </xdr:to>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13573124" y="9297684"/>
          <a:ext cx="2276476" cy="389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GB" sz="800">
              <a:solidFill>
                <a:sysClr val="windowText" lastClr="000000"/>
              </a:solidFill>
              <a:latin typeface="Arial" panose="020B0604020202020204" pitchFamily="34" charset="0"/>
              <a:cs typeface="Arial" panose="020B0604020202020204" pitchFamily="34" charset="0"/>
            </a:rPr>
            <a:t>Contains National Statistics data and OS data</a:t>
          </a:r>
          <a:r>
            <a:rPr lang="en-GB" sz="800" baseline="0">
              <a:solidFill>
                <a:sysClr val="windowText" lastClr="000000"/>
              </a:solidFill>
              <a:latin typeface="Arial" panose="020B0604020202020204" pitchFamily="34" charset="0"/>
              <a:cs typeface="Arial" panose="020B0604020202020204" pitchFamily="34" charset="0"/>
            </a:rPr>
            <a:t> © Crown copyright and database right 2023</a:t>
          </a:r>
          <a:endParaRPr lang="en-GB" sz="8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29</xdr:col>
      <xdr:colOff>114300</xdr:colOff>
      <xdr:row>39</xdr:row>
      <xdr:rowOff>30306</xdr:rowOff>
    </xdr:from>
    <xdr:to>
      <xdr:col>35</xdr:col>
      <xdr:colOff>28574</xdr:colOff>
      <xdr:row>57</xdr:row>
      <xdr:rowOff>69272</xdr:rowOff>
    </xdr:to>
    <xdr:graphicFrame macro="">
      <xdr:nvGraphicFramePr>
        <xdr:cNvPr id="47" name="Chart 46">
          <a:extLst>
            <a:ext uri="{FF2B5EF4-FFF2-40B4-BE49-F238E27FC236}">
              <a16:creationId xmlns:a16="http://schemas.microsoft.com/office/drawing/2014/main" id="{00000000-0008-0000-01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26</xdr:col>
      <xdr:colOff>238125</xdr:colOff>
      <xdr:row>39</xdr:row>
      <xdr:rowOff>9525</xdr:rowOff>
    </xdr:from>
    <xdr:ext cx="1547413" cy="298800"/>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14039850" y="6600825"/>
          <a:ext cx="1547413"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400">
              <a:solidFill>
                <a:sysClr val="windowText" lastClr="000000"/>
              </a:solidFill>
              <a:latin typeface="Arial" panose="020B0604020202020204" pitchFamily="34" charset="0"/>
              <a:cs typeface="Arial" panose="020B0604020202020204" pitchFamily="34" charset="0"/>
            </a:rPr>
            <a:t>IMD19 </a:t>
          </a:r>
          <a:r>
            <a:rPr lang="en-GB" sz="1400" baseline="0">
              <a:solidFill>
                <a:sysClr val="windowText" lastClr="000000"/>
              </a:solidFill>
              <a:latin typeface="Arial" panose="020B0604020202020204" pitchFamily="34" charset="0"/>
              <a:cs typeface="Arial" panose="020B0604020202020204" pitchFamily="34" charset="0"/>
            </a:rPr>
            <a:t>by LSOA</a:t>
          </a:r>
          <a:endParaRPr lang="en-GB" sz="1400">
            <a:solidFill>
              <a:sysClr val="windowText" lastClr="000000"/>
            </a:solidFill>
            <a:latin typeface="Arial" panose="020B0604020202020204" pitchFamily="34" charset="0"/>
            <a:cs typeface="Arial" panose="020B0604020202020204" pitchFamily="34" charset="0"/>
          </a:endParaRPr>
        </a:p>
      </xdr:txBody>
    </xdr:sp>
    <xdr:clientData/>
  </xdr:oneCellAnchor>
  <xdr:oneCellAnchor>
    <xdr:from>
      <xdr:col>26</xdr:col>
      <xdr:colOff>219075</xdr:colOff>
      <xdr:row>40</xdr:row>
      <xdr:rowOff>95250</xdr:rowOff>
    </xdr:from>
    <xdr:ext cx="1571625" cy="295275"/>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14020800" y="6848475"/>
          <a:ext cx="1571625"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GB" sz="1000">
              <a:solidFill>
                <a:sysClr val="windowText" lastClr="000000"/>
              </a:solidFill>
              <a:latin typeface="Arial" panose="020B0604020202020204" pitchFamily="34" charset="0"/>
              <a:cs typeface="Arial" panose="020B0604020202020204" pitchFamily="34" charset="0"/>
            </a:rPr>
            <a:t>darker = more</a:t>
          </a:r>
          <a:r>
            <a:rPr lang="en-GB" sz="1000" baseline="0">
              <a:solidFill>
                <a:sysClr val="windowText" lastClr="000000"/>
              </a:solidFill>
              <a:latin typeface="Arial" panose="020B0604020202020204" pitchFamily="34" charset="0"/>
              <a:cs typeface="Arial" panose="020B0604020202020204" pitchFamily="34" charset="0"/>
            </a:rPr>
            <a:t> deprived</a:t>
          </a:r>
          <a:endParaRPr lang="en-GB" sz="1000">
            <a:solidFill>
              <a:sysClr val="windowText" lastClr="000000"/>
            </a:solidFill>
            <a:latin typeface="Arial" panose="020B0604020202020204" pitchFamily="34" charset="0"/>
            <a:cs typeface="Arial" panose="020B0604020202020204" pitchFamily="34" charset="0"/>
          </a:endParaRPr>
        </a:p>
      </xdr:txBody>
    </xdr:sp>
    <xdr:clientData/>
  </xdr:oneCellAnchor>
  <xdr:twoCellAnchor>
    <xdr:from>
      <xdr:col>1</xdr:col>
      <xdr:colOff>76200</xdr:colOff>
      <xdr:row>26</xdr:row>
      <xdr:rowOff>9525</xdr:rowOff>
    </xdr:from>
    <xdr:to>
      <xdr:col>6</xdr:col>
      <xdr:colOff>504825</xdr:colOff>
      <xdr:row>34</xdr:row>
      <xdr:rowOff>114299</xdr:rowOff>
    </xdr:to>
    <xdr:sp macro="" textlink="">
      <xdr:nvSpPr>
        <xdr:cNvPr id="40" name="Rectangle 39">
          <a:extLst>
            <a:ext uri="{FF2B5EF4-FFF2-40B4-BE49-F238E27FC236}">
              <a16:creationId xmlns:a16="http://schemas.microsoft.com/office/drawing/2014/main" id="{00000000-0008-0000-0100-000028000000}"/>
            </a:ext>
          </a:extLst>
        </xdr:cNvPr>
        <xdr:cNvSpPr/>
      </xdr:nvSpPr>
      <xdr:spPr>
        <a:xfrm>
          <a:off x="219075" y="4495800"/>
          <a:ext cx="3105150" cy="1400174"/>
        </a:xfrm>
        <a:prstGeom prst="rect">
          <a:avLst/>
        </a:prstGeom>
        <a:no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xdr:col>
      <xdr:colOff>95251</xdr:colOff>
      <xdr:row>26</xdr:row>
      <xdr:rowOff>47625</xdr:rowOff>
    </xdr:from>
    <xdr:ext cx="2876549" cy="269369"/>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61951" y="4533900"/>
          <a:ext cx="2876549"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200">
              <a:solidFill>
                <a:sysClr val="windowText" lastClr="000000"/>
              </a:solidFill>
              <a:latin typeface="Arial" panose="020B0604020202020204" pitchFamily="34" charset="0"/>
              <a:cs typeface="Arial" panose="020B0604020202020204" pitchFamily="34" charset="0"/>
            </a:rPr>
            <a:t>Overall summary changes in DfT</a:t>
          </a:r>
        </a:p>
      </xdr:txBody>
    </xdr:sp>
    <xdr:clientData/>
  </xdr:oneCellAnchor>
  <xdr:twoCellAnchor>
    <xdr:from>
      <xdr:col>28</xdr:col>
      <xdr:colOff>428628</xdr:colOff>
      <xdr:row>31</xdr:row>
      <xdr:rowOff>19049</xdr:rowOff>
    </xdr:from>
    <xdr:to>
      <xdr:col>29</xdr:col>
      <xdr:colOff>123827</xdr:colOff>
      <xdr:row>38</xdr:row>
      <xdr:rowOff>47622</xdr:rowOff>
    </xdr:to>
    <xdr:sp macro="" textlink="">
      <xdr:nvSpPr>
        <xdr:cNvPr id="2" name="Isosceles Triangle 1">
          <a:extLst>
            <a:ext uri="{FF2B5EF4-FFF2-40B4-BE49-F238E27FC236}">
              <a16:creationId xmlns:a16="http://schemas.microsoft.com/office/drawing/2014/main" id="{00000000-0008-0000-0100-000002000000}"/>
            </a:ext>
          </a:extLst>
        </xdr:cNvPr>
        <xdr:cNvSpPr/>
      </xdr:nvSpPr>
      <xdr:spPr>
        <a:xfrm rot="16200000">
          <a:off x="15192379" y="5762623"/>
          <a:ext cx="1162048" cy="266699"/>
        </a:xfrm>
        <a:prstGeom prst="triangle">
          <a:avLst>
            <a:gd name="adj" fmla="val 47600"/>
          </a:avLst>
        </a:prstGeom>
        <a:solidFill>
          <a:schemeClr val="bg1"/>
        </a:solidFill>
        <a:ln w="9525">
          <a:solidFill>
            <a:srgbClr val="FFAE4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9525</xdr:colOff>
      <xdr:row>15</xdr:row>
      <xdr:rowOff>9525</xdr:rowOff>
    </xdr:from>
    <xdr:to>
      <xdr:col>14</xdr:col>
      <xdr:colOff>609601</xdr:colOff>
      <xdr:row>15</xdr:row>
      <xdr:rowOff>152400</xdr:rowOff>
    </xdr:to>
    <xdr:sp macro="" textlink="">
      <xdr:nvSpPr>
        <xdr:cNvPr id="44" name="Isosceles Triangle 43">
          <a:extLst>
            <a:ext uri="{FF2B5EF4-FFF2-40B4-BE49-F238E27FC236}">
              <a16:creationId xmlns:a16="http://schemas.microsoft.com/office/drawing/2014/main" id="{00000000-0008-0000-0100-00002C000000}"/>
            </a:ext>
          </a:extLst>
        </xdr:cNvPr>
        <xdr:cNvSpPr/>
      </xdr:nvSpPr>
      <xdr:spPr>
        <a:xfrm>
          <a:off x="8010525" y="2714625"/>
          <a:ext cx="600076" cy="142875"/>
        </a:xfrm>
        <a:prstGeom prst="triangle">
          <a:avLst>
            <a:gd name="adj" fmla="val 47600"/>
          </a:avLst>
        </a:prstGeom>
        <a:solidFill>
          <a:schemeClr val="bg1"/>
        </a:solidFill>
        <a:ln w="9525">
          <a:solidFill>
            <a:srgbClr val="7AB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28574</xdr:colOff>
      <xdr:row>18</xdr:row>
      <xdr:rowOff>0</xdr:rowOff>
    </xdr:from>
    <xdr:to>
      <xdr:col>14</xdr:col>
      <xdr:colOff>628650</xdr:colOff>
      <xdr:row>18</xdr:row>
      <xdr:rowOff>142875</xdr:rowOff>
    </xdr:to>
    <xdr:sp macro="" textlink="">
      <xdr:nvSpPr>
        <xdr:cNvPr id="49" name="Isosceles Triangle 48">
          <a:extLst>
            <a:ext uri="{FF2B5EF4-FFF2-40B4-BE49-F238E27FC236}">
              <a16:creationId xmlns:a16="http://schemas.microsoft.com/office/drawing/2014/main" id="{00000000-0008-0000-0100-000031000000}"/>
            </a:ext>
          </a:extLst>
        </xdr:cNvPr>
        <xdr:cNvSpPr/>
      </xdr:nvSpPr>
      <xdr:spPr>
        <a:xfrm rot="10800000">
          <a:off x="8029574" y="3190875"/>
          <a:ext cx="600076" cy="142875"/>
        </a:xfrm>
        <a:prstGeom prst="triangle">
          <a:avLst>
            <a:gd name="adj" fmla="val 47600"/>
          </a:avLst>
        </a:prstGeom>
        <a:solidFill>
          <a:schemeClr val="bg1"/>
        </a:solidFill>
        <a:ln w="9525">
          <a:solidFill>
            <a:srgbClr val="7AB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19049</xdr:colOff>
      <xdr:row>38</xdr:row>
      <xdr:rowOff>9525</xdr:rowOff>
    </xdr:from>
    <xdr:to>
      <xdr:col>14</xdr:col>
      <xdr:colOff>638175</xdr:colOff>
      <xdr:row>39</xdr:row>
      <xdr:rowOff>19050</xdr:rowOff>
    </xdr:to>
    <xdr:sp macro="" textlink="">
      <xdr:nvSpPr>
        <xdr:cNvPr id="50" name="Isosceles Triangle 49">
          <a:extLst>
            <a:ext uri="{FF2B5EF4-FFF2-40B4-BE49-F238E27FC236}">
              <a16:creationId xmlns:a16="http://schemas.microsoft.com/office/drawing/2014/main" id="{00000000-0008-0000-0100-000032000000}"/>
            </a:ext>
          </a:extLst>
        </xdr:cNvPr>
        <xdr:cNvSpPr/>
      </xdr:nvSpPr>
      <xdr:spPr>
        <a:xfrm rot="10800000">
          <a:off x="8020049" y="6438900"/>
          <a:ext cx="619126" cy="171450"/>
        </a:xfrm>
        <a:prstGeom prst="triangle">
          <a:avLst>
            <a:gd name="adj" fmla="val 47600"/>
          </a:avLst>
        </a:prstGeom>
        <a:solidFill>
          <a:schemeClr val="bg1"/>
        </a:solidFill>
        <a:ln w="9525">
          <a:solidFill>
            <a:srgbClr val="FFAE4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29</xdr:col>
      <xdr:colOff>152400</xdr:colOff>
      <xdr:row>2</xdr:row>
      <xdr:rowOff>71870</xdr:rowOff>
    </xdr:from>
    <xdr:ext cx="2952750" cy="271030"/>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15935325" y="671945"/>
          <a:ext cx="2952750" cy="271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00">
              <a:solidFill>
                <a:schemeClr val="tx1">
                  <a:lumMod val="75000"/>
                  <a:lumOff val="25000"/>
                </a:schemeClr>
              </a:solidFill>
              <a:latin typeface="Arial" panose="020B0604020202020204" pitchFamily="34" charset="0"/>
              <a:cs typeface="Arial" panose="020B0604020202020204" pitchFamily="34" charset="0"/>
            </a:rPr>
            <a:t>compared to 2022-23</a:t>
          </a:r>
          <a:r>
            <a:rPr lang="en-GB" sz="1000" baseline="0">
              <a:solidFill>
                <a:schemeClr val="tx1">
                  <a:lumMod val="75000"/>
                  <a:lumOff val="25000"/>
                </a:schemeClr>
              </a:solidFill>
              <a:latin typeface="Arial" panose="020B0604020202020204" pitchFamily="34" charset="0"/>
              <a:cs typeface="Arial" panose="020B0604020202020204" pitchFamily="34" charset="0"/>
            </a:rPr>
            <a:t>  projection (old model)</a:t>
          </a:r>
          <a:endParaRPr lang="en-GB" sz="1000">
            <a:solidFill>
              <a:schemeClr val="tx1">
                <a:lumMod val="75000"/>
                <a:lumOff val="25000"/>
              </a:schemeClr>
            </a:solidFill>
            <a:latin typeface="Arial" panose="020B0604020202020204" pitchFamily="34" charset="0"/>
            <a:cs typeface="Arial" panose="020B0604020202020204" pitchFamily="34" charset="0"/>
          </a:endParaRPr>
        </a:p>
      </xdr:txBody>
    </xdr:sp>
    <xdr:clientData/>
  </xdr:oneCellAnchor>
  <xdr:oneCellAnchor>
    <xdr:from>
      <xdr:col>8</xdr:col>
      <xdr:colOff>323850</xdr:colOff>
      <xdr:row>3</xdr:row>
      <xdr:rowOff>62345</xdr:rowOff>
    </xdr:from>
    <xdr:ext cx="3390901" cy="585356"/>
    <xdr:sp macro="" textlink="">
      <xdr:nvSpPr>
        <xdr:cNvPr id="67" name="TextBox 66">
          <a:extLst>
            <a:ext uri="{FF2B5EF4-FFF2-40B4-BE49-F238E27FC236}">
              <a16:creationId xmlns:a16="http://schemas.microsoft.com/office/drawing/2014/main" id="{00000000-0008-0000-0100-000043000000}"/>
            </a:ext>
          </a:extLst>
        </xdr:cNvPr>
        <xdr:cNvSpPr txBox="1"/>
      </xdr:nvSpPr>
      <xdr:spPr>
        <a:xfrm>
          <a:off x="4438650" y="824345"/>
          <a:ext cx="3390901" cy="58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a:solidFill>
                <a:schemeClr val="bg1">
                  <a:lumMod val="65000"/>
                </a:schemeClr>
              </a:solidFill>
              <a:latin typeface="Arial" panose="020B0604020202020204" pitchFamily="34" charset="0"/>
              <a:cs typeface="Arial" panose="020B0604020202020204" pitchFamily="34" charset="0"/>
            </a:rPr>
            <a:t>Data shown here is repeated </a:t>
          </a:r>
          <a:r>
            <a:rPr lang="en-GB" sz="1100" baseline="0">
              <a:solidFill>
                <a:schemeClr val="bg1">
                  <a:lumMod val="65000"/>
                </a:schemeClr>
              </a:solidFill>
              <a:latin typeface="Arial" panose="020B0604020202020204" pitchFamily="34" charset="0"/>
              <a:cs typeface="Arial" panose="020B0604020202020204" pitchFamily="34" charset="0"/>
            </a:rPr>
            <a:t>on the waterfall </a:t>
          </a:r>
        </a:p>
        <a:p>
          <a:pPr algn="ctr"/>
          <a:r>
            <a:rPr lang="en-GB" sz="1100" baseline="0">
              <a:solidFill>
                <a:schemeClr val="bg1">
                  <a:lumMod val="65000"/>
                </a:schemeClr>
              </a:solidFill>
              <a:latin typeface="Arial" panose="020B0604020202020204" pitchFamily="34" charset="0"/>
              <a:cs typeface="Arial" panose="020B0604020202020204" pitchFamily="34" charset="0"/>
            </a:rPr>
            <a:t>chart below, but the scale may be maginfied </a:t>
          </a:r>
        </a:p>
        <a:p>
          <a:pPr algn="ctr"/>
          <a:r>
            <a:rPr lang="en-GB" sz="1100" baseline="0">
              <a:solidFill>
                <a:schemeClr val="bg1">
                  <a:lumMod val="65000"/>
                </a:schemeClr>
              </a:solidFill>
              <a:latin typeface="Arial" panose="020B0604020202020204" pitchFamily="34" charset="0"/>
              <a:cs typeface="Arial" panose="020B0604020202020204" pitchFamily="34" charset="0"/>
            </a:rPr>
            <a:t>(to zoom in on these very small changes)</a:t>
          </a:r>
          <a:endParaRPr lang="en-GB" sz="1100">
            <a:solidFill>
              <a:schemeClr val="bg1">
                <a:lumMod val="65000"/>
              </a:schemeClr>
            </a:solidFill>
            <a:latin typeface="Arial" panose="020B0604020202020204" pitchFamily="34" charset="0"/>
            <a:cs typeface="Arial" panose="020B0604020202020204" pitchFamily="34" charset="0"/>
          </a:endParaRPr>
        </a:p>
      </xdr:txBody>
    </xdr:sp>
    <xdr:clientData/>
  </xdr:oneCellAnchor>
  <xdr:twoCellAnchor>
    <xdr:from>
      <xdr:col>28</xdr:col>
      <xdr:colOff>428625</xdr:colOff>
      <xdr:row>17</xdr:row>
      <xdr:rowOff>161924</xdr:rowOff>
    </xdr:from>
    <xdr:to>
      <xdr:col>29</xdr:col>
      <xdr:colOff>123825</xdr:colOff>
      <xdr:row>23</xdr:row>
      <xdr:rowOff>104774</xdr:rowOff>
    </xdr:to>
    <xdr:sp macro="" textlink="">
      <xdr:nvSpPr>
        <xdr:cNvPr id="68" name="Isosceles Triangle 67">
          <a:extLst>
            <a:ext uri="{FF2B5EF4-FFF2-40B4-BE49-F238E27FC236}">
              <a16:creationId xmlns:a16="http://schemas.microsoft.com/office/drawing/2014/main" id="{00000000-0008-0000-0100-000044000000}"/>
            </a:ext>
          </a:extLst>
        </xdr:cNvPr>
        <xdr:cNvSpPr/>
      </xdr:nvSpPr>
      <xdr:spPr>
        <a:xfrm rot="16200000">
          <a:off x="15316200" y="3514724"/>
          <a:ext cx="914400" cy="266700"/>
        </a:xfrm>
        <a:prstGeom prst="triangle">
          <a:avLst>
            <a:gd name="adj" fmla="val 47600"/>
          </a:avLst>
        </a:prstGeom>
        <a:solidFill>
          <a:schemeClr val="bg1"/>
        </a:solidFill>
        <a:ln w="9525">
          <a:solidFill>
            <a:srgbClr val="FFAE4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47625</xdr:colOff>
      <xdr:row>25</xdr:row>
      <xdr:rowOff>161924</xdr:rowOff>
    </xdr:from>
    <xdr:to>
      <xdr:col>21</xdr:col>
      <xdr:colOff>323850</xdr:colOff>
      <xdr:row>27</xdr:row>
      <xdr:rowOff>47623</xdr:rowOff>
    </xdr:to>
    <xdr:sp macro="" textlink="">
      <xdr:nvSpPr>
        <xdr:cNvPr id="69" name="Isosceles Triangle 68">
          <a:extLst>
            <a:ext uri="{FF2B5EF4-FFF2-40B4-BE49-F238E27FC236}">
              <a16:creationId xmlns:a16="http://schemas.microsoft.com/office/drawing/2014/main" id="{00000000-0008-0000-0100-000045000000}"/>
            </a:ext>
          </a:extLst>
        </xdr:cNvPr>
        <xdr:cNvSpPr/>
      </xdr:nvSpPr>
      <xdr:spPr>
        <a:xfrm>
          <a:off x="10353675" y="4486274"/>
          <a:ext cx="914400" cy="209549"/>
        </a:xfrm>
        <a:prstGeom prst="triangle">
          <a:avLst>
            <a:gd name="adj" fmla="val 47600"/>
          </a:avLst>
        </a:prstGeom>
        <a:solidFill>
          <a:schemeClr val="bg1"/>
        </a:solidFill>
        <a:ln w="952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31</xdr:col>
      <xdr:colOff>628650</xdr:colOff>
      <xdr:row>8</xdr:row>
      <xdr:rowOff>133350</xdr:rowOff>
    </xdr:from>
    <xdr:to>
      <xdr:col>35</xdr:col>
      <xdr:colOff>89122</xdr:colOff>
      <xdr:row>10</xdr:row>
      <xdr:rowOff>49309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17278350" y="1704975"/>
          <a:ext cx="1689322" cy="239809"/>
          <a:chOff x="17278350" y="1704975"/>
          <a:chExt cx="1689322" cy="239809"/>
        </a:xfrm>
      </xdr:grpSpPr>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17278350" y="1704975"/>
            <a:ext cx="2986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solidFill>
                  <a:schemeClr val="tx1">
                    <a:lumMod val="65000"/>
                    <a:lumOff val="35000"/>
                  </a:schemeClr>
                </a:solidFill>
                <a:latin typeface="Arial" panose="020B0604020202020204" pitchFamily="34" charset="0"/>
                <a:cs typeface="Arial" panose="020B0604020202020204" pitchFamily="34" charset="0"/>
              </a:rPr>
              <a:t>m</a:t>
            </a:r>
          </a:p>
        </xdr:txBody>
      </xdr:sp>
      <xdr:sp macro="" textlink="">
        <xdr:nvSpPr>
          <xdr:cNvPr id="73" name="TextBox 72">
            <a:extLst>
              <a:ext uri="{FF2B5EF4-FFF2-40B4-BE49-F238E27FC236}">
                <a16:creationId xmlns:a16="http://schemas.microsoft.com/office/drawing/2014/main" id="{00000000-0008-0000-0100-000049000000}"/>
              </a:ext>
            </a:extLst>
          </xdr:cNvPr>
          <xdr:cNvSpPr txBox="1"/>
        </xdr:nvSpPr>
        <xdr:spPr>
          <a:xfrm>
            <a:off x="17973675" y="1704975"/>
            <a:ext cx="2986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solidFill>
                  <a:schemeClr val="tx1">
                    <a:lumMod val="65000"/>
                    <a:lumOff val="35000"/>
                  </a:schemeClr>
                </a:solidFill>
                <a:latin typeface="Arial" panose="020B0604020202020204" pitchFamily="34" charset="0"/>
                <a:cs typeface="Arial" panose="020B0604020202020204" pitchFamily="34" charset="0"/>
              </a:rPr>
              <a:t>m</a:t>
            </a:r>
          </a:p>
        </xdr:txBody>
      </xdr:sp>
      <xdr:sp macro="" textlink="">
        <xdr:nvSpPr>
          <xdr:cNvPr id="74" name="TextBox 73">
            <a:extLst>
              <a:ext uri="{FF2B5EF4-FFF2-40B4-BE49-F238E27FC236}">
                <a16:creationId xmlns:a16="http://schemas.microsoft.com/office/drawing/2014/main" id="{00000000-0008-0000-0100-00004A000000}"/>
              </a:ext>
            </a:extLst>
          </xdr:cNvPr>
          <xdr:cNvSpPr txBox="1"/>
        </xdr:nvSpPr>
        <xdr:spPr>
          <a:xfrm>
            <a:off x="18669000" y="1704975"/>
            <a:ext cx="2986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solidFill>
                  <a:schemeClr val="tx1">
                    <a:lumMod val="65000"/>
                    <a:lumOff val="35000"/>
                  </a:schemeClr>
                </a:solidFill>
                <a:latin typeface="Arial" panose="020B0604020202020204" pitchFamily="34" charset="0"/>
                <a:cs typeface="Arial" panose="020B0604020202020204" pitchFamily="34" charset="0"/>
              </a:rPr>
              <a:t>m</a:t>
            </a:r>
          </a:p>
        </xdr:txBody>
      </xdr:sp>
    </xdr:grpSp>
    <xdr:clientData/>
  </xdr:twoCellAnchor>
  <xdr:twoCellAnchor>
    <xdr:from>
      <xdr:col>31</xdr:col>
      <xdr:colOff>628650</xdr:colOff>
      <xdr:row>14</xdr:row>
      <xdr:rowOff>123825</xdr:rowOff>
    </xdr:from>
    <xdr:to>
      <xdr:col>35</xdr:col>
      <xdr:colOff>89122</xdr:colOff>
      <xdr:row>16</xdr:row>
      <xdr:rowOff>39784</xdr:rowOff>
    </xdr:to>
    <xdr:grpSp>
      <xdr:nvGrpSpPr>
        <xdr:cNvPr id="75" name="Group 74">
          <a:extLst>
            <a:ext uri="{FF2B5EF4-FFF2-40B4-BE49-F238E27FC236}">
              <a16:creationId xmlns:a16="http://schemas.microsoft.com/office/drawing/2014/main" id="{00000000-0008-0000-0100-00004B000000}"/>
            </a:ext>
          </a:extLst>
        </xdr:cNvPr>
        <xdr:cNvGrpSpPr/>
      </xdr:nvGrpSpPr>
      <xdr:grpSpPr>
        <a:xfrm>
          <a:off x="17278350" y="2667000"/>
          <a:ext cx="1689322" cy="239809"/>
          <a:chOff x="17278350" y="1704975"/>
          <a:chExt cx="1689322" cy="239809"/>
        </a:xfrm>
      </xdr:grpSpPr>
      <xdr:sp macro="" textlink="">
        <xdr:nvSpPr>
          <xdr:cNvPr id="76" name="TextBox 75">
            <a:extLst>
              <a:ext uri="{FF2B5EF4-FFF2-40B4-BE49-F238E27FC236}">
                <a16:creationId xmlns:a16="http://schemas.microsoft.com/office/drawing/2014/main" id="{00000000-0008-0000-0100-00004C000000}"/>
              </a:ext>
            </a:extLst>
          </xdr:cNvPr>
          <xdr:cNvSpPr txBox="1"/>
        </xdr:nvSpPr>
        <xdr:spPr>
          <a:xfrm>
            <a:off x="17278350" y="1704975"/>
            <a:ext cx="2986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solidFill>
                  <a:schemeClr val="tx1">
                    <a:lumMod val="65000"/>
                    <a:lumOff val="35000"/>
                  </a:schemeClr>
                </a:solidFill>
                <a:latin typeface="Arial" panose="020B0604020202020204" pitchFamily="34" charset="0"/>
                <a:cs typeface="Arial" panose="020B0604020202020204" pitchFamily="34" charset="0"/>
              </a:rPr>
              <a:t>m</a:t>
            </a:r>
          </a:p>
        </xdr:txBody>
      </xdr:sp>
      <xdr:sp macro="" textlink="">
        <xdr:nvSpPr>
          <xdr:cNvPr id="77" name="TextBox 76">
            <a:extLst>
              <a:ext uri="{FF2B5EF4-FFF2-40B4-BE49-F238E27FC236}">
                <a16:creationId xmlns:a16="http://schemas.microsoft.com/office/drawing/2014/main" id="{00000000-0008-0000-0100-00004D000000}"/>
              </a:ext>
            </a:extLst>
          </xdr:cNvPr>
          <xdr:cNvSpPr txBox="1"/>
        </xdr:nvSpPr>
        <xdr:spPr>
          <a:xfrm>
            <a:off x="17973675" y="1704975"/>
            <a:ext cx="2986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solidFill>
                  <a:schemeClr val="tx1">
                    <a:lumMod val="65000"/>
                    <a:lumOff val="35000"/>
                  </a:schemeClr>
                </a:solidFill>
                <a:latin typeface="Arial" panose="020B0604020202020204" pitchFamily="34" charset="0"/>
                <a:cs typeface="Arial" panose="020B0604020202020204" pitchFamily="34" charset="0"/>
              </a:rPr>
              <a:t>m</a:t>
            </a:r>
          </a:p>
        </xdr:txBody>
      </xdr:sp>
      <xdr:sp macro="" textlink="">
        <xdr:nvSpPr>
          <xdr:cNvPr id="78" name="TextBox 77">
            <a:extLst>
              <a:ext uri="{FF2B5EF4-FFF2-40B4-BE49-F238E27FC236}">
                <a16:creationId xmlns:a16="http://schemas.microsoft.com/office/drawing/2014/main" id="{00000000-0008-0000-0100-00004E000000}"/>
              </a:ext>
            </a:extLst>
          </xdr:cNvPr>
          <xdr:cNvSpPr txBox="1"/>
        </xdr:nvSpPr>
        <xdr:spPr>
          <a:xfrm>
            <a:off x="18669000" y="1704975"/>
            <a:ext cx="2986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solidFill>
                  <a:schemeClr val="tx1">
                    <a:lumMod val="65000"/>
                    <a:lumOff val="35000"/>
                  </a:schemeClr>
                </a:solidFill>
                <a:latin typeface="Arial" panose="020B0604020202020204" pitchFamily="34" charset="0"/>
                <a:cs typeface="Arial" panose="020B0604020202020204" pitchFamily="34" charset="0"/>
              </a:rPr>
              <a:t>m</a:t>
            </a:r>
          </a:p>
        </xdr:txBody>
      </xdr:sp>
    </xdr:grpSp>
    <xdr:clientData/>
  </xdr:twoCellAnchor>
  <xdr:twoCellAnchor>
    <xdr:from>
      <xdr:col>31</xdr:col>
      <xdr:colOff>628650</xdr:colOff>
      <xdr:row>20</xdr:row>
      <xdr:rowOff>123825</xdr:rowOff>
    </xdr:from>
    <xdr:to>
      <xdr:col>35</xdr:col>
      <xdr:colOff>89122</xdr:colOff>
      <xdr:row>22</xdr:row>
      <xdr:rowOff>39784</xdr:rowOff>
    </xdr:to>
    <xdr:grpSp>
      <xdr:nvGrpSpPr>
        <xdr:cNvPr id="79" name="Group 78">
          <a:extLst>
            <a:ext uri="{FF2B5EF4-FFF2-40B4-BE49-F238E27FC236}">
              <a16:creationId xmlns:a16="http://schemas.microsoft.com/office/drawing/2014/main" id="{00000000-0008-0000-0100-00004F000000}"/>
            </a:ext>
          </a:extLst>
        </xdr:cNvPr>
        <xdr:cNvGrpSpPr/>
      </xdr:nvGrpSpPr>
      <xdr:grpSpPr>
        <a:xfrm>
          <a:off x="17278350" y="3638550"/>
          <a:ext cx="1689322" cy="239809"/>
          <a:chOff x="17278350" y="1704975"/>
          <a:chExt cx="1689322" cy="239809"/>
        </a:xfrm>
      </xdr:grpSpPr>
      <xdr:sp macro="" textlink="">
        <xdr:nvSpPr>
          <xdr:cNvPr id="80" name="TextBox 79">
            <a:extLst>
              <a:ext uri="{FF2B5EF4-FFF2-40B4-BE49-F238E27FC236}">
                <a16:creationId xmlns:a16="http://schemas.microsoft.com/office/drawing/2014/main" id="{00000000-0008-0000-0100-000050000000}"/>
              </a:ext>
            </a:extLst>
          </xdr:cNvPr>
          <xdr:cNvSpPr txBox="1"/>
        </xdr:nvSpPr>
        <xdr:spPr>
          <a:xfrm>
            <a:off x="17278350" y="1704975"/>
            <a:ext cx="2986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solidFill>
                  <a:schemeClr val="tx1">
                    <a:lumMod val="65000"/>
                    <a:lumOff val="35000"/>
                  </a:schemeClr>
                </a:solidFill>
                <a:latin typeface="Arial" panose="020B0604020202020204" pitchFamily="34" charset="0"/>
                <a:cs typeface="Arial" panose="020B0604020202020204" pitchFamily="34" charset="0"/>
              </a:rPr>
              <a:t>m</a:t>
            </a:r>
          </a:p>
        </xdr:txBody>
      </xdr:sp>
      <xdr:sp macro="" textlink="">
        <xdr:nvSpPr>
          <xdr:cNvPr id="81" name="TextBox 80">
            <a:extLst>
              <a:ext uri="{FF2B5EF4-FFF2-40B4-BE49-F238E27FC236}">
                <a16:creationId xmlns:a16="http://schemas.microsoft.com/office/drawing/2014/main" id="{00000000-0008-0000-0100-000051000000}"/>
              </a:ext>
            </a:extLst>
          </xdr:cNvPr>
          <xdr:cNvSpPr txBox="1"/>
        </xdr:nvSpPr>
        <xdr:spPr>
          <a:xfrm>
            <a:off x="17973675" y="1704975"/>
            <a:ext cx="2986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solidFill>
                  <a:schemeClr val="tx1">
                    <a:lumMod val="65000"/>
                    <a:lumOff val="35000"/>
                  </a:schemeClr>
                </a:solidFill>
                <a:latin typeface="Arial" panose="020B0604020202020204" pitchFamily="34" charset="0"/>
                <a:cs typeface="Arial" panose="020B0604020202020204" pitchFamily="34" charset="0"/>
              </a:rPr>
              <a:t>m</a:t>
            </a:r>
          </a:p>
        </xdr:txBody>
      </xdr:sp>
      <xdr:sp macro="" textlink="">
        <xdr:nvSpPr>
          <xdr:cNvPr id="82" name="TextBox 81">
            <a:extLst>
              <a:ext uri="{FF2B5EF4-FFF2-40B4-BE49-F238E27FC236}">
                <a16:creationId xmlns:a16="http://schemas.microsoft.com/office/drawing/2014/main" id="{00000000-0008-0000-0100-000052000000}"/>
              </a:ext>
            </a:extLst>
          </xdr:cNvPr>
          <xdr:cNvSpPr txBox="1"/>
        </xdr:nvSpPr>
        <xdr:spPr>
          <a:xfrm>
            <a:off x="18669000" y="1704975"/>
            <a:ext cx="2986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solidFill>
                  <a:schemeClr val="tx1">
                    <a:lumMod val="65000"/>
                    <a:lumOff val="35000"/>
                  </a:schemeClr>
                </a:solidFill>
                <a:latin typeface="Arial" panose="020B0604020202020204" pitchFamily="34" charset="0"/>
                <a:cs typeface="Arial" panose="020B0604020202020204" pitchFamily="34" charset="0"/>
              </a:rPr>
              <a:t>m</a:t>
            </a:r>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0.12271</cdr:x>
      <cdr:y>0.02885</cdr:y>
    </cdr:from>
    <cdr:to>
      <cdr:x>0.89701</cdr:x>
      <cdr:y>0.14304</cdr:y>
    </cdr:to>
    <cdr:sp macro="" textlink="">
      <cdr:nvSpPr>
        <cdr:cNvPr id="2" name="TextBox 1">
          <a:extLst xmlns:a="http://schemas.openxmlformats.org/drawingml/2006/main">
            <a:ext uri="{FF2B5EF4-FFF2-40B4-BE49-F238E27FC236}">
              <a16:creationId xmlns:a16="http://schemas.microsoft.com/office/drawing/2014/main" id="{6D31B61F-7E84-4E96-B97E-7F67B85609E8}"/>
            </a:ext>
          </a:extLst>
        </cdr:cNvPr>
        <cdr:cNvSpPr txBox="1"/>
      </cdr:nvSpPr>
      <cdr:spPr>
        <a:xfrm xmlns:a="http://schemas.openxmlformats.org/drawingml/2006/main">
          <a:off x="771303" y="73927"/>
          <a:ext cx="4867002" cy="2925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1200" b="0" i="0" baseline="0">
              <a:solidFill>
                <a:sysClr val="windowText" lastClr="000000"/>
              </a:solidFill>
              <a:effectLst/>
              <a:latin typeface="Arial" panose="020B0604020202020204" pitchFamily="34" charset="0"/>
              <a:ea typeface="+mn-ea"/>
              <a:cs typeface="Arial" panose="020B0604020202020204" pitchFamily="34" charset="0"/>
            </a:rPr>
            <a:t>Impact of model changes on % share (waterfalls)</a:t>
          </a:r>
          <a:endParaRPr lang="en-GB" sz="1200" b="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0.31768</cdr:x>
      <cdr:y>0.26457</cdr:y>
    </cdr:from>
    <cdr:to>
      <cdr:x>0.45028</cdr:x>
      <cdr:y>0.69507</cdr:y>
    </cdr:to>
    <cdr:sp macro="" textlink="">
      <cdr:nvSpPr>
        <cdr:cNvPr id="2" name="TextBox 1">
          <a:extLst xmlns:a="http://schemas.openxmlformats.org/drawingml/2006/main">
            <a:ext uri="{FF2B5EF4-FFF2-40B4-BE49-F238E27FC236}">
              <a16:creationId xmlns:a16="http://schemas.microsoft.com/office/drawing/2014/main" id="{F08DFF9A-CDBA-41E9-8B71-E4482B70B93E}"/>
            </a:ext>
          </a:extLst>
        </cdr:cNvPr>
        <cdr:cNvSpPr txBox="1"/>
      </cdr:nvSpPr>
      <cdr:spPr>
        <a:xfrm xmlns:a="http://schemas.openxmlformats.org/drawingml/2006/main">
          <a:off x="2190750" y="5619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5.xml><?xml version="1.0" encoding="utf-8"?>
<c:userShapes xmlns:c="http://schemas.openxmlformats.org/drawingml/2006/chart">
  <cdr:relSizeAnchor xmlns:cdr="http://schemas.openxmlformats.org/drawingml/2006/chartDrawing">
    <cdr:from>
      <cdr:x>0.02434</cdr:x>
      <cdr:y>0</cdr:y>
    </cdr:from>
    <cdr:to>
      <cdr:x>0.98744</cdr:x>
      <cdr:y>0.08448</cdr:y>
    </cdr:to>
    <cdr:sp macro="" textlink="">
      <cdr:nvSpPr>
        <cdr:cNvPr id="2" name="TextBox 32">
          <a:extLst xmlns:a="http://schemas.openxmlformats.org/drawingml/2006/main">
            <a:ext uri="{FF2B5EF4-FFF2-40B4-BE49-F238E27FC236}">
              <a16:creationId xmlns:a16="http://schemas.microsoft.com/office/drawing/2014/main" id="{F8DAAC65-8666-45CB-8202-9CC9D25CD44C}"/>
            </a:ext>
          </a:extLst>
        </cdr:cNvPr>
        <cdr:cNvSpPr txBox="1"/>
      </cdr:nvSpPr>
      <cdr:spPr>
        <a:xfrm xmlns:a="http://schemas.openxmlformats.org/drawingml/2006/main">
          <a:off x="48445" y="0"/>
          <a:ext cx="1917267" cy="33811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GB" sz="1200" b="0">
              <a:latin typeface="Arial" panose="020B0604020202020204" pitchFamily="34" charset="0"/>
              <a:cs typeface="Arial" panose="020B0604020202020204" pitchFamily="34" charset="0"/>
            </a:rPr>
            <a:t>% difference from</a:t>
          </a:r>
        </a:p>
      </cdr:txBody>
    </cdr:sp>
  </cdr:relSizeAnchor>
  <cdr:relSizeAnchor xmlns:cdr="http://schemas.openxmlformats.org/drawingml/2006/chartDrawing">
    <cdr:from>
      <cdr:x>0.00478</cdr:x>
      <cdr:y>0.0443</cdr:y>
    </cdr:from>
    <cdr:to>
      <cdr:x>1</cdr:x>
      <cdr:y>0.10856</cdr:y>
    </cdr:to>
    <cdr:sp macro="" textlink="">
      <cdr:nvSpPr>
        <cdr:cNvPr id="3" name="TextBox 2">
          <a:extLst xmlns:a="http://schemas.openxmlformats.org/drawingml/2006/main">
            <a:ext uri="{FF2B5EF4-FFF2-40B4-BE49-F238E27FC236}">
              <a16:creationId xmlns:a16="http://schemas.microsoft.com/office/drawing/2014/main" id="{0ECD4EFF-2CFF-46EC-99BD-CCE6FF48500F}"/>
            </a:ext>
          </a:extLst>
        </cdr:cNvPr>
        <cdr:cNvSpPr txBox="1"/>
      </cdr:nvSpPr>
      <cdr:spPr>
        <a:xfrm xmlns:a="http://schemas.openxmlformats.org/drawingml/2006/main">
          <a:off x="8787" y="182156"/>
          <a:ext cx="1829538" cy="2642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000" b="0" baseline="0">
              <a:solidFill>
                <a:schemeClr val="tx1">
                  <a:lumMod val="65000"/>
                  <a:lumOff val="35000"/>
                </a:schemeClr>
              </a:solidFill>
              <a:latin typeface="Arial" panose="020B0604020202020204" pitchFamily="34" charset="0"/>
              <a:cs typeface="Arial" panose="020B0604020202020204" pitchFamily="34" charset="0"/>
            </a:rPr>
            <a:t>2022-23 projection (</a:t>
          </a:r>
          <a:r>
            <a:rPr lang="en-GB" sz="1100" b="0">
              <a:solidFill>
                <a:schemeClr val="tx1">
                  <a:lumMod val="65000"/>
                  <a:lumOff val="35000"/>
                </a:schemeClr>
              </a:solidFill>
              <a:effectLst/>
              <a:latin typeface="+mn-lt"/>
              <a:ea typeface="+mn-ea"/>
              <a:cs typeface="+mn-cs"/>
            </a:rPr>
            <a:t>old model</a:t>
          </a:r>
          <a:r>
            <a:rPr lang="en-GB" sz="1100" b="0" baseline="0">
              <a:solidFill>
                <a:schemeClr val="tx1">
                  <a:lumMod val="65000"/>
                  <a:lumOff val="35000"/>
                </a:schemeClr>
              </a:solidFill>
              <a:effectLst/>
              <a:latin typeface="+mn-lt"/>
              <a:ea typeface="+mn-ea"/>
              <a:cs typeface="+mn-cs"/>
            </a:rPr>
            <a:t>)</a:t>
          </a:r>
          <a:endParaRPr lang="en-GB" sz="1000" b="0">
            <a:solidFill>
              <a:schemeClr val="tx1">
                <a:lumMod val="65000"/>
                <a:lumOff val="35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14</xdr:col>
      <xdr:colOff>75247</xdr:colOff>
      <xdr:row>33</xdr:row>
      <xdr:rowOff>0</xdr:rowOff>
    </xdr:from>
    <xdr:to>
      <xdr:col>21</xdr:col>
      <xdr:colOff>76200</xdr:colOff>
      <xdr:row>48</xdr:row>
      <xdr:rowOff>15240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133350</xdr:colOff>
      <xdr:row>16</xdr:row>
      <xdr:rowOff>142876</xdr:rowOff>
    </xdr:from>
    <xdr:to>
      <xdr:col>21</xdr:col>
      <xdr:colOff>57150</xdr:colOff>
      <xdr:row>32</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123825</xdr:colOff>
      <xdr:row>40</xdr:row>
      <xdr:rowOff>76200</xdr:rowOff>
    </xdr:from>
    <xdr:to>
      <xdr:col>31</xdr:col>
      <xdr:colOff>47625</xdr:colOff>
      <xdr:row>57</xdr:row>
      <xdr:rowOff>9524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104775</xdr:colOff>
      <xdr:row>3</xdr:row>
      <xdr:rowOff>19051</xdr:rowOff>
    </xdr:from>
    <xdr:to>
      <xdr:col>31</xdr:col>
      <xdr:colOff>28575</xdr:colOff>
      <xdr:row>22</xdr:row>
      <xdr:rowOff>38100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276225</xdr:colOff>
      <xdr:row>23</xdr:row>
      <xdr:rowOff>38099</xdr:rowOff>
    </xdr:from>
    <xdr:to>
      <xdr:col>30</xdr:col>
      <xdr:colOff>584155</xdr:colOff>
      <xdr:row>39</xdr:row>
      <xdr:rowOff>66676</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476250</xdr:colOff>
      <xdr:row>59</xdr:row>
      <xdr:rowOff>0</xdr:rowOff>
    </xdr:from>
    <xdr:to>
      <xdr:col>33</xdr:col>
      <xdr:colOff>542925</xdr:colOff>
      <xdr:row>76</xdr:row>
      <xdr:rowOff>9527</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0</xdr:colOff>
      <xdr:row>79</xdr:row>
      <xdr:rowOff>0</xdr:rowOff>
    </xdr:from>
    <xdr:to>
      <xdr:col>26</xdr:col>
      <xdr:colOff>557003</xdr:colOff>
      <xdr:row>100</xdr:row>
      <xdr:rowOff>1285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0"/>
                  </a14:imgEffect>
                </a14:imgLayer>
              </a14:imgProps>
            </a:ext>
          </a:extLst>
        </a:blip>
        <a:stretch>
          <a:fillRect/>
        </a:stretch>
      </xdr:blipFill>
      <xdr:spPr>
        <a:xfrm>
          <a:off x="16830675" y="13763625"/>
          <a:ext cx="2995403" cy="3401710"/>
        </a:xfrm>
        <a:prstGeom prst="rect">
          <a:avLst/>
        </a:prstGeom>
      </xdr:spPr>
    </xdr:pic>
    <xdr:clientData/>
  </xdr:twoCellAnchor>
  <xdr:twoCellAnchor>
    <xdr:from>
      <xdr:col>22</xdr:col>
      <xdr:colOff>161925</xdr:colOff>
      <xdr:row>99</xdr:row>
      <xdr:rowOff>20334</xdr:rowOff>
    </xdr:from>
    <xdr:to>
      <xdr:col>26</xdr:col>
      <xdr:colOff>581025</xdr:colOff>
      <xdr:row>101</xdr:row>
      <xdr:rowOff>54146</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16992600" y="17022459"/>
          <a:ext cx="2857500" cy="357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GB" sz="900">
              <a:solidFill>
                <a:sysClr val="windowText" lastClr="000000"/>
              </a:solidFill>
              <a:latin typeface="Arial" panose="020B0604020202020204" pitchFamily="34" charset="0"/>
              <a:cs typeface="Arial" panose="020B0604020202020204" pitchFamily="34" charset="0"/>
            </a:rPr>
            <a:t>Contains National Statistics data and OS data</a:t>
          </a:r>
        </a:p>
        <a:p>
          <a:pPr algn="r"/>
          <a:r>
            <a:rPr lang="en-GB" sz="900" baseline="0">
              <a:solidFill>
                <a:sysClr val="windowText" lastClr="000000"/>
              </a:solidFill>
              <a:latin typeface="Arial" panose="020B0604020202020204" pitchFamily="34" charset="0"/>
              <a:cs typeface="Arial" panose="020B0604020202020204" pitchFamily="34" charset="0"/>
            </a:rPr>
            <a:t> © Crown copyright and database right 2023</a:t>
          </a:r>
          <a:endParaRPr lang="en-GB"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27</xdr:col>
      <xdr:colOff>0</xdr:colOff>
      <xdr:row>79</xdr:row>
      <xdr:rowOff>0</xdr:rowOff>
    </xdr:from>
    <xdr:to>
      <xdr:col>31</xdr:col>
      <xdr:colOff>457199</xdr:colOff>
      <xdr:row>101</xdr:row>
      <xdr:rowOff>57150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102</xdr:row>
      <xdr:rowOff>0</xdr:rowOff>
    </xdr:from>
    <xdr:to>
      <xdr:col>26</xdr:col>
      <xdr:colOff>552451</xdr:colOff>
      <xdr:row>107</xdr:row>
      <xdr:rowOff>25173</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16830675" y="17487900"/>
          <a:ext cx="2990851" cy="834798"/>
        </a:xfrm>
        <a:prstGeom prst="rect">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22</xdr:col>
      <xdr:colOff>0</xdr:colOff>
      <xdr:row>109</xdr:row>
      <xdr:rowOff>0</xdr:rowOff>
    </xdr:from>
    <xdr:to>
      <xdr:col>28</xdr:col>
      <xdr:colOff>266700</xdr:colOff>
      <xdr:row>131</xdr:row>
      <xdr:rowOff>42293</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0">
          <a:grayscl/>
        </a:blip>
        <a:stretch>
          <a:fillRect/>
        </a:stretch>
      </xdr:blipFill>
      <xdr:spPr>
        <a:xfrm>
          <a:off x="16830675" y="18621375"/>
          <a:ext cx="3924300" cy="3604643"/>
        </a:xfrm>
        <a:prstGeom prst="rect">
          <a:avLst/>
        </a:prstGeom>
        <a:ln w="19050">
          <a:solidFill>
            <a:schemeClr val="bg1"/>
          </a:solidFill>
        </a:ln>
      </xdr:spPr>
    </xdr:pic>
    <xdr:clientData/>
  </xdr:twoCellAnchor>
</xdr:wsDr>
</file>

<file path=xl/drawings/drawing7.xml><?xml version="1.0" encoding="utf-8"?>
<c:userShapes xmlns:c="http://schemas.openxmlformats.org/drawingml/2006/chart">
  <cdr:relSizeAnchor xmlns:cdr="http://schemas.openxmlformats.org/drawingml/2006/chartDrawing">
    <cdr:from>
      <cdr:x>0.03966</cdr:x>
      <cdr:y>0.02128</cdr:y>
    </cdr:from>
    <cdr:to>
      <cdr:x>0.98733</cdr:x>
      <cdr:y>0.13546</cdr:y>
    </cdr:to>
    <cdr:sp macro="" textlink="">
      <cdr:nvSpPr>
        <cdr:cNvPr id="2" name="TextBox 1">
          <a:extLst xmlns:a="http://schemas.openxmlformats.org/drawingml/2006/main">
            <a:ext uri="{FF2B5EF4-FFF2-40B4-BE49-F238E27FC236}">
              <a16:creationId xmlns:a16="http://schemas.microsoft.com/office/drawing/2014/main" id="{6D31B61F-7E84-4E96-B97E-7F67B85609E8}"/>
            </a:ext>
          </a:extLst>
        </cdr:cNvPr>
        <cdr:cNvSpPr txBox="1"/>
      </cdr:nvSpPr>
      <cdr:spPr>
        <a:xfrm xmlns:a="http://schemas.openxmlformats.org/drawingml/2006/main">
          <a:off x="214575" y="57150"/>
          <a:ext cx="5127084" cy="306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1400" b="0" i="0" baseline="0">
              <a:solidFill>
                <a:srgbClr val="548235"/>
              </a:solidFill>
              <a:effectLst/>
              <a:latin typeface="Arial" panose="020B0604020202020204" pitchFamily="34" charset="0"/>
              <a:ea typeface="+mn-ea"/>
              <a:cs typeface="Arial" panose="020B0604020202020204" pitchFamily="34" charset="0"/>
            </a:rPr>
            <a:t>Impact of model changes on % share (waterfalls)</a:t>
          </a:r>
          <a:endParaRPr lang="en-GB" sz="1400" b="0">
            <a:solidFill>
              <a:srgbClr val="548235"/>
            </a:solidFill>
            <a:effectLst/>
            <a:latin typeface="Arial" panose="020B0604020202020204" pitchFamily="34" charset="0"/>
            <a:cs typeface="Arial" panose="020B0604020202020204" pitchFamily="34" charset="0"/>
          </a:endParaRPr>
        </a:p>
        <a:p xmlns:a="http://schemas.openxmlformats.org/drawingml/2006/main">
          <a:pPr algn="ctr"/>
          <a:endParaRPr lang="en-GB" sz="1400" b="0">
            <a:solidFill>
              <a:srgbClr val="548235"/>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0.03966</cdr:x>
      <cdr:y>0</cdr:y>
    </cdr:from>
    <cdr:to>
      <cdr:x>0.98733</cdr:x>
      <cdr:y>0.11419</cdr:y>
    </cdr:to>
    <cdr:sp macro="" textlink="">
      <cdr:nvSpPr>
        <cdr:cNvPr id="2" name="TextBox 1">
          <a:extLst xmlns:a="http://schemas.openxmlformats.org/drawingml/2006/main">
            <a:ext uri="{FF2B5EF4-FFF2-40B4-BE49-F238E27FC236}">
              <a16:creationId xmlns:a16="http://schemas.microsoft.com/office/drawing/2014/main" id="{6D31B61F-7E84-4E96-B97E-7F67B85609E8}"/>
            </a:ext>
          </a:extLst>
        </cdr:cNvPr>
        <cdr:cNvSpPr txBox="1"/>
      </cdr:nvSpPr>
      <cdr:spPr>
        <a:xfrm xmlns:a="http://schemas.openxmlformats.org/drawingml/2006/main">
          <a:off x="214575" y="0"/>
          <a:ext cx="5127084" cy="306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1400" b="0" i="0" baseline="0">
              <a:solidFill>
                <a:srgbClr val="548235"/>
              </a:solidFill>
              <a:effectLst/>
              <a:latin typeface="Arial" panose="020B0604020202020204" pitchFamily="34" charset="0"/>
              <a:ea typeface="+mn-ea"/>
              <a:cs typeface="Arial" panose="020B0604020202020204" pitchFamily="34" charset="0"/>
            </a:rPr>
            <a:t>Impact of model changes on % share (waterfalls)</a:t>
          </a:r>
          <a:endParaRPr lang="en-GB" sz="1400" b="0">
            <a:solidFill>
              <a:srgbClr val="548235"/>
            </a:solidFill>
            <a:effectLst/>
            <a:latin typeface="Arial" panose="020B0604020202020204" pitchFamily="34" charset="0"/>
            <a:cs typeface="Arial" panose="020B0604020202020204" pitchFamily="34" charset="0"/>
          </a:endParaRPr>
        </a:p>
        <a:p xmlns:a="http://schemas.openxmlformats.org/drawingml/2006/main">
          <a:pPr algn="ctr"/>
          <a:endParaRPr lang="en-GB" sz="1400" b="0">
            <a:solidFill>
              <a:srgbClr val="548235"/>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3</xdr:col>
      <xdr:colOff>600075</xdr:colOff>
      <xdr:row>21</xdr:row>
      <xdr:rowOff>123825</xdr:rowOff>
    </xdr:from>
    <xdr:to>
      <xdr:col>10</xdr:col>
      <xdr:colOff>466725</xdr:colOff>
      <xdr:row>38</xdr:row>
      <xdr:rowOff>114300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323850</xdr:colOff>
      <xdr:row>16</xdr:row>
      <xdr:rowOff>133350</xdr:rowOff>
    </xdr:from>
    <xdr:to>
      <xdr:col>19</xdr:col>
      <xdr:colOff>257175</xdr:colOff>
      <xdr:row>33</xdr:row>
      <xdr:rowOff>123825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66675</xdr:colOff>
      <xdr:row>20</xdr:row>
      <xdr:rowOff>28575</xdr:rowOff>
    </xdr:from>
    <xdr:to>
      <xdr:col>28</xdr:col>
      <xdr:colOff>219075</xdr:colOff>
      <xdr:row>37</xdr:row>
      <xdr:rowOff>19050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85725</xdr:colOff>
      <xdr:row>36</xdr:row>
      <xdr:rowOff>95250</xdr:rowOff>
    </xdr:from>
    <xdr:to>
      <xdr:col>27</xdr:col>
      <xdr:colOff>9525</xdr:colOff>
      <xdr:row>62</xdr:row>
      <xdr:rowOff>19050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285750</xdr:colOff>
      <xdr:row>36</xdr:row>
      <xdr:rowOff>57150</xdr:rowOff>
    </xdr:from>
    <xdr:to>
      <xdr:col>23</xdr:col>
      <xdr:colOff>390524</xdr:colOff>
      <xdr:row>61</xdr:row>
      <xdr:rowOff>142875</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2990850</xdr:colOff>
      <xdr:row>50</xdr:row>
      <xdr:rowOff>114300</xdr:rowOff>
    </xdr:from>
    <xdr:to>
      <xdr:col>5</xdr:col>
      <xdr:colOff>352424</xdr:colOff>
      <xdr:row>74</xdr:row>
      <xdr:rowOff>85725</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HS%20CB/Analytical%20Services%20(Finance)/Allocations/2019_20%20allocations/target%20allocations/update%201920%20allocations/pace%20of%20change/PaceOfChangeModel1920%2020181121%20v17%20full%20run.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NHS%20CB/Analytical%20Services%20(Finance)/Allocations/2019_20%20allocations/target%20allocations/update%201920%20allocations/pace%20of%20change/Final%20version%2008%20January%202019/PaceOfChangeModel1920%2020190104%20v28%20revised.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NHS%20CB/Finance/Strategic%20Finance/Allocations/Allocation%20Control%20SB%20Draf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HS%20CB\Finance\Strategic%20Finance\Allocations\Allocation%20Control%20SB%20Draf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harenew.dhl.com/BUSINESS%20PERFORMANCE/Project/Workings%20Files/Workings%20v4.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arvis.punsalan\AppData\Local\Microsoft\Windows\Temporary%20Internet%20Files\Content.Outlook\J9ABVTZR\16-17%20Maternity%20mode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ms.gov.uk\data\PricingDelivery\MonitorDocumentLibrary\Model%2016_17\Inputs\MFF\MFF%20model%20consolidation\MFF%20model%20consolidation%2020151209%20v1.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scic365.sharepoint.com/PeninsulaHouse/Finance/1516%20SOUTH%20WEST/1516%20Month%20End/M04/Non%20ISFE/Q80_DC_NON_ISFE_M04_(07Aug15%201559)_Macrofix_v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connect2.monitor-nhsft.gov.uk/2017-18%20National%20Tariff/Live%20Models/17-18%20Other-Mandatory%20mode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ricing%20Data\2017-18%20National%20Tariff\Live%20Models\17-18%20Unbundled%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slorrimer\AppData\Local\Microsoft\Windows\INetCache\Content.Outlook\DXXQ6JPT\181126%20Waterfalls%20based%20on%20V16.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NHS%20CB/Finance/FCP/Financial%20Planning%202019-20/Plan%20Submissions/S04-15MAY19/Consolidations/S04_Plan_CCG_Consol_1920_CCG.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016-17%20National%20Tariff\Live%20Models\16-17%20Unbundled%20model.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jarvis.punsalan\AppData\Local\Microsoft\Windows\Temporary%20Internet%20Files\Content.Outlook\J9ABVTZR\16-17%20Other-Mandatory%20model_final_TE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ms.gov.uk\NHS_England\NHS%20CB\Analytical%20Services%20(Finance)\National%20tariffs\Analysis\CCG%20Contract%20Data%20Update\S04%201920%20contract%20info%20STP20%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NHS%20CB/Analytical%20Services%20(Finance)/National%20tariffs/Analysis/CCG%20Contract%20Data%20Update/S04%201920%20contract%20info%20STP20%20analysi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FID-RAMA\RAMA1\Allocations\Publications_Final%20Versions%20Only\PCT%20Exposition%20Books\2011_12\2012ExpoBook_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FF\Input%20data%201516\Central\2017-18%20Models_used_to_set_MFF%20v06%200912201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NHS%20CB/Analytical%20Services%20(Finance)/Allocations/2019_20%20allocations/Technical%20Guide%20(web)/B%20-%20Resident%20Population%20Projections%20by%20CCG%20incl%20calcs%20-%20DW.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CCG%20In-Year"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hscic365.sharepoint.com/NHS%20CB%20LAT/Finance%20NCB%20ATTV/JOURNALS/Month%204/394941-2014%2004%20AO%20ADJUSTMENT%208%20AUG%20JOURNAL.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HS%20CB\Finance\FCP\Direct%20Commissioning\Specialised%20Services\15-16\Contract%20tracker\Completed%20returns\15-16%20Contract%20Tracker%2009-03-1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NHS%20CB/Finance/FCP/Direct%20Commissioning/Specialised%20Services/15-16/Contract%20tracker/Completed%20returns/15-16%20Contract%20Tracker%2009-03-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hen.cheng\AppData\Local\Microsoft\Windows\Temporary%20Internet%20Files\Content.Outlook\7BP3KV2J\Validation%20template.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mprovement.nhs.uk/documents/1973/2_-_National_schedule_of_reference_costs_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scic365.sharepoint.com/Users/GBEXPVD/EXPHOME6/CCostello/Data/Desktop/Q80_DC_NON_ISFE_M06_(07Oct15%200749)_Macrofix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ms.gov.uk\data\NHS%20CB\Analytical%20Services%20(Finance)\Allocations\2019_20%20allocations\target%20allocations\update%201920%20allocations\pace%20of%20change\PaceOfChangeModel1920%2020181121%20v17%20full%20ru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Years"/>
      <sheetName val="Version"/>
      <sheetName val="Names"/>
      <sheetName val="CCG1819"/>
      <sheetName val="Population estimates 1819"/>
      <sheetName val="Quanta 1819"/>
      <sheetName val="working J 1819"/>
      <sheetName val="working J 1920"/>
      <sheetName val="working J 2021"/>
      <sheetName val="working J 2122"/>
      <sheetName val="working J 2223"/>
      <sheetName val="working J 2324"/>
      <sheetName val="working K1 1819"/>
      <sheetName val="working K1 1920"/>
      <sheetName val="working K1 2021"/>
      <sheetName val="working K1 2122"/>
      <sheetName val="working K1 2223"/>
      <sheetName val="working K1 2324"/>
      <sheetName val="working K1 1819 old"/>
      <sheetName val="working L 1819"/>
      <sheetName val="working L 1920"/>
      <sheetName val="working L 2021"/>
      <sheetName val="working L 2122"/>
      <sheetName val="working L 2223"/>
      <sheetName val="working L 2324"/>
      <sheetName val="working L (1718) baseline old "/>
      <sheetName val="CCG Core Pub Feb 2018"/>
      <sheetName val="Finance Baseline"/>
      <sheetName val="ambulance funding adjs"/>
      <sheetName val="Dispensing Doctors"/>
      <sheetName val="Transfers"/>
      <sheetName val="Baselines 1819"/>
      <sheetName val="BaseWeightedPopulations 1819"/>
      <sheetName val="CCG Wgt Pop 1819"/>
      <sheetName val="PC Med Wgt Pop 1819"/>
      <sheetName val="PC Other Wgt Pop 1819"/>
      <sheetName val="SS Wgt Pop 1819"/>
      <sheetName val="AGG Wgt Pop 1819"/>
      <sheetName val="AGG2 Wgt Pop 1819"/>
      <sheetName val="CCG POC Parameters 2018"/>
      <sheetName val="PCM POC Parameters 2018"/>
      <sheetName val="PCOther POC Parameters 2018"/>
      <sheetName val="SS POC Parameters 2018"/>
      <sheetName val="Agg POC Parameters 2018"/>
      <sheetName val="Template Min Alloc"/>
      <sheetName val="Template Agg Alloc"/>
      <sheetName val="Template Dis Alloc"/>
      <sheetName val="Template Results"/>
      <sheetName val="BUTTONS"/>
      <sheetName val="new charts"/>
      <sheetName val="newer output"/>
      <sheetName val="new output"/>
      <sheetName val="output"/>
      <sheetName val="CCG 2019-20"/>
      <sheetName val="PCM 2019-20"/>
      <sheetName val="SS 2019-20"/>
      <sheetName val="AGG 2019-20"/>
      <sheetName val="DISAGG 2019-20"/>
      <sheetName val="CCG 2020-21"/>
      <sheetName val="PCM 2020-21"/>
      <sheetName val="SS 2020-21"/>
      <sheetName val="AGG 2020-21"/>
      <sheetName val="DISAGG 2020-21"/>
      <sheetName val="CCG 2021-22"/>
      <sheetName val="PCM 2021-22"/>
      <sheetName val="SS 2021-22"/>
      <sheetName val="AGG 2021-22"/>
      <sheetName val="DISAGG 2021-22"/>
      <sheetName val="CCG 2022-23"/>
      <sheetName val="PCM 2022-23"/>
      <sheetName val="SS 2022-23"/>
      <sheetName val="AGG 2022-23"/>
      <sheetName val="DISAGG 2022-23"/>
      <sheetName val="CCG 2023-24"/>
      <sheetName val="PCM 2023-24"/>
      <sheetName val="SS 2023-24"/>
      <sheetName val="AGG 2023-24"/>
      <sheetName val="DISAGG 2023-24"/>
    </sheetNames>
    <sheetDataSet>
      <sheetData sheetId="0"/>
      <sheetData sheetId="1"/>
      <sheetData sheetId="2"/>
      <sheetData sheetId="3">
        <row r="9">
          <cell r="E9" t="str">
            <v>North</v>
          </cell>
          <cell r="S9" t="str">
            <v>D04</v>
          </cell>
          <cell r="T9" t="str">
            <v>A04</v>
          </cell>
          <cell r="U9" t="str">
            <v>D04A04</v>
          </cell>
        </row>
        <row r="10">
          <cell r="E10" t="str">
            <v>North</v>
          </cell>
          <cell r="S10" t="str">
            <v>D05</v>
          </cell>
          <cell r="T10" t="str">
            <v>A04</v>
          </cell>
          <cell r="U10" t="str">
            <v>D05A04</v>
          </cell>
        </row>
        <row r="11">
          <cell r="E11" t="str">
            <v>North</v>
          </cell>
          <cell r="S11" t="str">
            <v>D03</v>
          </cell>
          <cell r="T11" t="str">
            <v>A03</v>
          </cell>
          <cell r="U11" t="str">
            <v>D03A03</v>
          </cell>
        </row>
        <row r="12">
          <cell r="E12" t="str">
            <v>North</v>
          </cell>
          <cell r="S12" t="str">
            <v>D04</v>
          </cell>
          <cell r="T12" t="str">
            <v>A03</v>
          </cell>
          <cell r="U12" t="str">
            <v>D04A03</v>
          </cell>
        </row>
        <row r="13">
          <cell r="E13" t="str">
            <v>North</v>
          </cell>
          <cell r="S13" t="str">
            <v>D03</v>
          </cell>
          <cell r="T13" t="str">
            <v>A05</v>
          </cell>
          <cell r="U13" t="str">
            <v>D03A05</v>
          </cell>
        </row>
        <row r="14">
          <cell r="E14" t="str">
            <v>North</v>
          </cell>
          <cell r="S14" t="str">
            <v>D05</v>
          </cell>
          <cell r="T14" t="str">
            <v>A03</v>
          </cell>
          <cell r="U14" t="str">
            <v>D05A03</v>
          </cell>
        </row>
        <row r="15">
          <cell r="E15" t="str">
            <v>North</v>
          </cell>
          <cell r="S15" t="str">
            <v>D05</v>
          </cell>
          <cell r="T15" t="str">
            <v>A04</v>
          </cell>
          <cell r="U15" t="str">
            <v>D05A04</v>
          </cell>
        </row>
        <row r="16">
          <cell r="E16" t="str">
            <v>North</v>
          </cell>
          <cell r="S16" t="str">
            <v>D05</v>
          </cell>
          <cell r="T16" t="str">
            <v>A03</v>
          </cell>
          <cell r="U16" t="str">
            <v>D05A03</v>
          </cell>
        </row>
        <row r="17">
          <cell r="E17" t="str">
            <v>North</v>
          </cell>
          <cell r="S17" t="str">
            <v>D05</v>
          </cell>
          <cell r="T17" t="str">
            <v>A02</v>
          </cell>
          <cell r="U17" t="str">
            <v>D05A02</v>
          </cell>
        </row>
        <row r="18">
          <cell r="E18" t="str">
            <v>North</v>
          </cell>
          <cell r="S18" t="str">
            <v>D05</v>
          </cell>
          <cell r="T18" t="str">
            <v>A04</v>
          </cell>
          <cell r="U18" t="str">
            <v>D05A04</v>
          </cell>
        </row>
        <row r="19">
          <cell r="E19" t="str">
            <v>North</v>
          </cell>
          <cell r="F19"/>
          <cell r="S19" t="str">
            <v>D04</v>
          </cell>
          <cell r="T19" t="str">
            <v>A02</v>
          </cell>
          <cell r="U19" t="str">
            <v>D04A02</v>
          </cell>
        </row>
        <row r="20">
          <cell r="E20" t="str">
            <v>North</v>
          </cell>
          <cell r="F20"/>
          <cell r="S20" t="str">
            <v>D03</v>
          </cell>
          <cell r="T20" t="str">
            <v>A03</v>
          </cell>
          <cell r="U20" t="str">
            <v>D03A03</v>
          </cell>
        </row>
        <row r="21">
          <cell r="E21" t="str">
            <v>North</v>
          </cell>
          <cell r="F21"/>
          <cell r="S21" t="str">
            <v>D02</v>
          </cell>
          <cell r="T21" t="str">
            <v>A04</v>
          </cell>
          <cell r="U21" t="str">
            <v>D02A04</v>
          </cell>
        </row>
        <row r="22">
          <cell r="E22" t="str">
            <v>North</v>
          </cell>
          <cell r="F22"/>
          <cell r="S22" t="str">
            <v>D05</v>
          </cell>
          <cell r="T22" t="str">
            <v>A02</v>
          </cell>
          <cell r="U22" t="str">
            <v>D05A02</v>
          </cell>
        </row>
        <row r="23">
          <cell r="E23" t="str">
            <v>North</v>
          </cell>
          <cell r="F23"/>
          <cell r="S23" t="str">
            <v>D05</v>
          </cell>
          <cell r="T23" t="str">
            <v>A03</v>
          </cell>
          <cell r="U23" t="str">
            <v>D05A03</v>
          </cell>
        </row>
        <row r="24">
          <cell r="E24" t="str">
            <v>North</v>
          </cell>
          <cell r="F24"/>
          <cell r="S24" t="str">
            <v>D01</v>
          </cell>
          <cell r="T24" t="str">
            <v>A05</v>
          </cell>
          <cell r="U24" t="str">
            <v>D01A05</v>
          </cell>
        </row>
        <row r="25">
          <cell r="E25" t="str">
            <v>North</v>
          </cell>
          <cell r="F25"/>
          <cell r="S25" t="str">
            <v>D05</v>
          </cell>
          <cell r="T25" t="str">
            <v>A02</v>
          </cell>
          <cell r="U25" t="str">
            <v>D05A02</v>
          </cell>
        </row>
        <row r="26">
          <cell r="E26" t="str">
            <v>North</v>
          </cell>
          <cell r="F26"/>
          <cell r="S26" t="str">
            <v>D03</v>
          </cell>
          <cell r="T26" t="str">
            <v>A02</v>
          </cell>
          <cell r="U26" t="str">
            <v>D03A02</v>
          </cell>
        </row>
        <row r="27">
          <cell r="E27" t="str">
            <v>North</v>
          </cell>
          <cell r="F27"/>
          <cell r="S27" t="str">
            <v>D05</v>
          </cell>
          <cell r="T27" t="str">
            <v>A03</v>
          </cell>
          <cell r="U27" t="str">
            <v>D05A03</v>
          </cell>
        </row>
        <row r="28">
          <cell r="E28" t="str">
            <v>North</v>
          </cell>
          <cell r="F28"/>
          <cell r="S28" t="str">
            <v>D05</v>
          </cell>
          <cell r="T28" t="str">
            <v>A01</v>
          </cell>
          <cell r="U28" t="str">
            <v>D05A01</v>
          </cell>
        </row>
        <row r="29">
          <cell r="E29" t="str">
            <v>North</v>
          </cell>
          <cell r="F29"/>
          <cell r="S29" t="str">
            <v>D03</v>
          </cell>
          <cell r="T29" t="str">
            <v>A05</v>
          </cell>
          <cell r="U29" t="str">
            <v>D03A05</v>
          </cell>
        </row>
        <row r="30">
          <cell r="E30" t="str">
            <v>North</v>
          </cell>
          <cell r="F30"/>
          <cell r="S30" t="str">
            <v>D05</v>
          </cell>
          <cell r="T30" t="str">
            <v>A02</v>
          </cell>
          <cell r="U30" t="str">
            <v>D05A02</v>
          </cell>
        </row>
        <row r="31">
          <cell r="E31" t="str">
            <v>North</v>
          </cell>
          <cell r="F31"/>
          <cell r="S31" t="str">
            <v>D03</v>
          </cell>
          <cell r="T31" t="str">
            <v>A04</v>
          </cell>
          <cell r="U31" t="str">
            <v>D03A04</v>
          </cell>
        </row>
        <row r="32">
          <cell r="E32" t="str">
            <v>North</v>
          </cell>
          <cell r="F32"/>
          <cell r="S32" t="str">
            <v>D02</v>
          </cell>
          <cell r="T32" t="str">
            <v>A04</v>
          </cell>
          <cell r="U32" t="str">
            <v>D02A04</v>
          </cell>
        </row>
        <row r="33">
          <cell r="E33" t="str">
            <v>North</v>
          </cell>
          <cell r="F33"/>
          <cell r="S33" t="str">
            <v>D05</v>
          </cell>
          <cell r="T33" t="str">
            <v>A03</v>
          </cell>
          <cell r="U33" t="str">
            <v>D05A03</v>
          </cell>
        </row>
        <row r="34">
          <cell r="E34" t="str">
            <v>North</v>
          </cell>
          <cell r="F34"/>
          <cell r="S34" t="str">
            <v>D02</v>
          </cell>
          <cell r="T34" t="str">
            <v>A05</v>
          </cell>
          <cell r="U34" t="str">
            <v>D02A05</v>
          </cell>
        </row>
        <row r="35">
          <cell r="E35" t="str">
            <v>North</v>
          </cell>
          <cell r="F35"/>
          <cell r="S35" t="str">
            <v>D03</v>
          </cell>
          <cell r="T35" t="str">
            <v>A03</v>
          </cell>
          <cell r="U35" t="str">
            <v>D03A03</v>
          </cell>
        </row>
        <row r="36">
          <cell r="E36" t="str">
            <v>North</v>
          </cell>
          <cell r="F36"/>
          <cell r="S36" t="str">
            <v>D05</v>
          </cell>
          <cell r="T36" t="str">
            <v>A04</v>
          </cell>
          <cell r="U36" t="str">
            <v>D05A04</v>
          </cell>
        </row>
        <row r="37">
          <cell r="E37" t="str">
            <v>North</v>
          </cell>
          <cell r="F37"/>
          <cell r="S37" t="str">
            <v>D04</v>
          </cell>
          <cell r="T37" t="str">
            <v>A03</v>
          </cell>
          <cell r="U37" t="str">
            <v>D04A03</v>
          </cell>
        </row>
        <row r="38">
          <cell r="E38" t="str">
            <v>North</v>
          </cell>
          <cell r="F38"/>
          <cell r="S38" t="str">
            <v>D02</v>
          </cell>
          <cell r="T38" t="str">
            <v>A02</v>
          </cell>
          <cell r="U38" t="str">
            <v>D02A02</v>
          </cell>
        </row>
        <row r="39">
          <cell r="E39" t="str">
            <v>North</v>
          </cell>
          <cell r="F39"/>
          <cell r="S39" t="str">
            <v>D03</v>
          </cell>
          <cell r="T39" t="str">
            <v>A03</v>
          </cell>
          <cell r="U39" t="str">
            <v>D03A03</v>
          </cell>
        </row>
        <row r="40">
          <cell r="E40" t="str">
            <v>North</v>
          </cell>
          <cell r="F40"/>
          <cell r="S40" t="str">
            <v>D03</v>
          </cell>
          <cell r="T40" t="str">
            <v>A03</v>
          </cell>
          <cell r="U40" t="str">
            <v>D03A03</v>
          </cell>
        </row>
        <row r="41">
          <cell r="E41" t="str">
            <v>North</v>
          </cell>
          <cell r="F41"/>
          <cell r="S41" t="str">
            <v>D02</v>
          </cell>
          <cell r="T41" t="str">
            <v>A04</v>
          </cell>
          <cell r="U41" t="str">
            <v>D02A04</v>
          </cell>
        </row>
        <row r="42">
          <cell r="E42" t="str">
            <v>North</v>
          </cell>
          <cell r="F42"/>
          <cell r="S42" t="str">
            <v>D03</v>
          </cell>
          <cell r="T42" t="str">
            <v>A04</v>
          </cell>
          <cell r="U42" t="str">
            <v>D03A04</v>
          </cell>
        </row>
        <row r="43">
          <cell r="E43" t="str">
            <v>North</v>
          </cell>
          <cell r="F43"/>
          <cell r="S43" t="str">
            <v>D04</v>
          </cell>
          <cell r="T43" t="str">
            <v>A03</v>
          </cell>
          <cell r="U43" t="str">
            <v>D04A03</v>
          </cell>
        </row>
        <row r="44">
          <cell r="E44" t="str">
            <v>North</v>
          </cell>
          <cell r="F44"/>
          <cell r="S44" t="str">
            <v>D02</v>
          </cell>
          <cell r="T44" t="str">
            <v>A05</v>
          </cell>
          <cell r="U44" t="str">
            <v>D02A05</v>
          </cell>
        </row>
        <row r="45">
          <cell r="E45" t="str">
            <v>North</v>
          </cell>
          <cell r="F45"/>
          <cell r="S45" t="str">
            <v>D03</v>
          </cell>
          <cell r="T45" t="str">
            <v>A04</v>
          </cell>
          <cell r="U45" t="str">
            <v>D03A04</v>
          </cell>
        </row>
        <row r="46">
          <cell r="E46" t="str">
            <v>North</v>
          </cell>
          <cell r="F46"/>
          <cell r="S46" t="str">
            <v>D05</v>
          </cell>
          <cell r="T46" t="str">
            <v>A03</v>
          </cell>
          <cell r="U46" t="str">
            <v>D05A03</v>
          </cell>
        </row>
        <row r="47">
          <cell r="E47" t="str">
            <v>North</v>
          </cell>
          <cell r="F47"/>
          <cell r="S47" t="str">
            <v>D03</v>
          </cell>
          <cell r="T47" t="str">
            <v>A04</v>
          </cell>
          <cell r="U47" t="str">
            <v>D03A04</v>
          </cell>
        </row>
        <row r="48">
          <cell r="E48" t="str">
            <v>North</v>
          </cell>
          <cell r="F48"/>
          <cell r="S48" t="str">
            <v>D05</v>
          </cell>
          <cell r="T48" t="str">
            <v>A02</v>
          </cell>
          <cell r="U48" t="str">
            <v>D05A02</v>
          </cell>
        </row>
        <row r="49">
          <cell r="E49" t="str">
            <v>North</v>
          </cell>
          <cell r="F49"/>
          <cell r="S49" t="str">
            <v>D04</v>
          </cell>
          <cell r="T49" t="str">
            <v>A03</v>
          </cell>
          <cell r="U49" t="str">
            <v>D04A03</v>
          </cell>
        </row>
        <row r="50">
          <cell r="E50" t="str">
            <v>North</v>
          </cell>
          <cell r="F50"/>
          <cell r="S50" t="str">
            <v>D05</v>
          </cell>
          <cell r="T50" t="str">
            <v>A01</v>
          </cell>
          <cell r="U50" t="str">
            <v>D05A01</v>
          </cell>
        </row>
        <row r="51">
          <cell r="E51" t="str">
            <v>North</v>
          </cell>
          <cell r="F51"/>
          <cell r="S51" t="str">
            <v>D05</v>
          </cell>
          <cell r="T51" t="str">
            <v>A03</v>
          </cell>
          <cell r="U51" t="str">
            <v>D05A03</v>
          </cell>
        </row>
        <row r="52">
          <cell r="E52" t="str">
            <v>North</v>
          </cell>
          <cell r="F52"/>
          <cell r="S52" t="str">
            <v>D02</v>
          </cell>
          <cell r="T52" t="str">
            <v>A05</v>
          </cell>
          <cell r="U52" t="str">
            <v>D02A05</v>
          </cell>
        </row>
        <row r="53">
          <cell r="E53" t="str">
            <v>North</v>
          </cell>
          <cell r="F53"/>
          <cell r="S53" t="str">
            <v>D03</v>
          </cell>
          <cell r="T53" t="str">
            <v>A03</v>
          </cell>
          <cell r="U53" t="str">
            <v>D03A03</v>
          </cell>
        </row>
        <row r="54">
          <cell r="E54" t="str">
            <v>North</v>
          </cell>
          <cell r="F54"/>
          <cell r="S54" t="str">
            <v>D01</v>
          </cell>
          <cell r="T54" t="str">
            <v>A05</v>
          </cell>
          <cell r="U54" t="str">
            <v>D01A05</v>
          </cell>
        </row>
        <row r="55">
          <cell r="E55" t="str">
            <v>North</v>
          </cell>
          <cell r="F55"/>
          <cell r="S55" t="str">
            <v>D01</v>
          </cell>
          <cell r="T55" t="str">
            <v>A05</v>
          </cell>
          <cell r="U55" t="str">
            <v>D01A05</v>
          </cell>
        </row>
        <row r="56">
          <cell r="E56" t="str">
            <v>North</v>
          </cell>
          <cell r="F56"/>
          <cell r="S56" t="str">
            <v>D05</v>
          </cell>
          <cell r="T56" t="str">
            <v>A02</v>
          </cell>
          <cell r="U56" t="str">
            <v>D05A02</v>
          </cell>
        </row>
        <row r="57">
          <cell r="E57" t="str">
            <v>North</v>
          </cell>
          <cell r="F57"/>
          <cell r="S57" t="str">
            <v>D05</v>
          </cell>
          <cell r="T57" t="str">
            <v>A04</v>
          </cell>
          <cell r="U57" t="str">
            <v>D05A04</v>
          </cell>
        </row>
        <row r="58">
          <cell r="E58" t="str">
            <v>North</v>
          </cell>
          <cell r="F58"/>
          <cell r="S58" t="str">
            <v>D04</v>
          </cell>
          <cell r="T58" t="str">
            <v>A02</v>
          </cell>
          <cell r="U58" t="str">
            <v>D04A02</v>
          </cell>
        </row>
        <row r="59">
          <cell r="E59" t="str">
            <v>North</v>
          </cell>
          <cell r="F59"/>
          <cell r="S59" t="str">
            <v>D03</v>
          </cell>
          <cell r="T59" t="str">
            <v>A04</v>
          </cell>
          <cell r="U59" t="str">
            <v>D03A04</v>
          </cell>
        </row>
        <row r="60">
          <cell r="E60" t="str">
            <v>North</v>
          </cell>
          <cell r="F60"/>
          <cell r="S60" t="str">
            <v>D04</v>
          </cell>
          <cell r="T60" t="str">
            <v>A03</v>
          </cell>
          <cell r="U60" t="str">
            <v>D04A03</v>
          </cell>
        </row>
        <row r="61">
          <cell r="E61" t="str">
            <v>North</v>
          </cell>
          <cell r="F61"/>
          <cell r="S61" t="str">
            <v>D04</v>
          </cell>
          <cell r="T61" t="str">
            <v>A05</v>
          </cell>
          <cell r="U61" t="str">
            <v>D04A05</v>
          </cell>
        </row>
        <row r="62">
          <cell r="E62" t="str">
            <v>North</v>
          </cell>
          <cell r="F62"/>
          <cell r="S62" t="str">
            <v>D04</v>
          </cell>
          <cell r="T62" t="str">
            <v>A02</v>
          </cell>
          <cell r="U62" t="str">
            <v>D04A02</v>
          </cell>
        </row>
        <row r="63">
          <cell r="E63" t="str">
            <v>North</v>
          </cell>
          <cell r="F63"/>
          <cell r="S63" t="str">
            <v>D01</v>
          </cell>
          <cell r="T63" t="str">
            <v>A04</v>
          </cell>
          <cell r="U63" t="str">
            <v>D01A04</v>
          </cell>
        </row>
        <row r="64">
          <cell r="E64" t="str">
            <v>North</v>
          </cell>
          <cell r="F64"/>
          <cell r="S64" t="str">
            <v>D04</v>
          </cell>
          <cell r="T64" t="str">
            <v>A03</v>
          </cell>
          <cell r="U64" t="str">
            <v>D04A03</v>
          </cell>
        </row>
        <row r="65">
          <cell r="E65" t="str">
            <v>Midlands and East</v>
          </cell>
          <cell r="F65"/>
          <cell r="S65" t="str">
            <v>D04</v>
          </cell>
          <cell r="T65" t="str">
            <v>A05</v>
          </cell>
          <cell r="U65" t="str">
            <v>D04A05</v>
          </cell>
        </row>
        <row r="66">
          <cell r="E66" t="str">
            <v>Midlands and East</v>
          </cell>
          <cell r="F66"/>
          <cell r="S66" t="str">
            <v>D04</v>
          </cell>
          <cell r="T66" t="str">
            <v>A02</v>
          </cell>
          <cell r="U66" t="str">
            <v>D04A02</v>
          </cell>
        </row>
        <row r="67">
          <cell r="E67" t="str">
            <v>Midlands and East</v>
          </cell>
          <cell r="F67"/>
          <cell r="S67" t="str">
            <v>D01</v>
          </cell>
          <cell r="T67" t="str">
            <v>A04</v>
          </cell>
          <cell r="U67" t="str">
            <v>D01A04</v>
          </cell>
        </row>
        <row r="68">
          <cell r="E68" t="str">
            <v>Midlands and East</v>
          </cell>
          <cell r="F68"/>
          <cell r="S68" t="str">
            <v>D05</v>
          </cell>
          <cell r="T68" t="str">
            <v>A01</v>
          </cell>
          <cell r="U68" t="str">
            <v>D05A01</v>
          </cell>
        </row>
        <row r="69">
          <cell r="E69" t="str">
            <v>Midlands and East</v>
          </cell>
          <cell r="F69"/>
          <cell r="S69" t="str">
            <v>D03</v>
          </cell>
          <cell r="T69" t="str">
            <v>A04</v>
          </cell>
          <cell r="U69" t="str">
            <v>D03A04</v>
          </cell>
        </row>
        <row r="70">
          <cell r="E70" t="str">
            <v>Midlands and East</v>
          </cell>
          <cell r="F70"/>
          <cell r="S70" t="str">
            <v>D04</v>
          </cell>
          <cell r="T70" t="str">
            <v>A03</v>
          </cell>
          <cell r="U70" t="str">
            <v>D04A03</v>
          </cell>
        </row>
        <row r="71">
          <cell r="E71" t="str">
            <v>Midlands and East</v>
          </cell>
          <cell r="F71"/>
          <cell r="S71" t="str">
            <v>D02</v>
          </cell>
          <cell r="T71" t="str">
            <v>A01</v>
          </cell>
          <cell r="U71" t="str">
            <v>D02A01</v>
          </cell>
        </row>
        <row r="72">
          <cell r="E72" t="str">
            <v>Midlands and East</v>
          </cell>
          <cell r="F72"/>
          <cell r="S72" t="str">
            <v>D03</v>
          </cell>
          <cell r="T72" t="str">
            <v>A03</v>
          </cell>
          <cell r="U72" t="str">
            <v>D03A03</v>
          </cell>
        </row>
        <row r="73">
          <cell r="E73" t="str">
            <v>Midlands and East</v>
          </cell>
          <cell r="F73"/>
          <cell r="S73" t="str">
            <v>D03</v>
          </cell>
          <cell r="T73" t="str">
            <v>A04</v>
          </cell>
          <cell r="U73" t="str">
            <v>D03A04</v>
          </cell>
        </row>
        <row r="74">
          <cell r="E74" t="str">
            <v>Midlands and East</v>
          </cell>
          <cell r="F74"/>
          <cell r="S74" t="str">
            <v>D05</v>
          </cell>
          <cell r="T74" t="str">
            <v>A01</v>
          </cell>
          <cell r="U74" t="str">
            <v>D05A01</v>
          </cell>
        </row>
        <row r="75">
          <cell r="E75" t="str">
            <v>Midlands and East</v>
          </cell>
          <cell r="F75"/>
          <cell r="S75" t="str">
            <v>D02</v>
          </cell>
          <cell r="T75" t="str">
            <v>A04</v>
          </cell>
          <cell r="U75" t="str">
            <v>D02A04</v>
          </cell>
        </row>
        <row r="76">
          <cell r="E76" t="str">
            <v>Midlands and East</v>
          </cell>
          <cell r="F76"/>
          <cell r="S76" t="str">
            <v>D02</v>
          </cell>
          <cell r="T76" t="str">
            <v>A04</v>
          </cell>
          <cell r="U76" t="str">
            <v>D02A04</v>
          </cell>
        </row>
        <row r="77">
          <cell r="E77" t="str">
            <v>Midlands and East</v>
          </cell>
          <cell r="F77"/>
          <cell r="S77" t="str">
            <v>D01</v>
          </cell>
          <cell r="T77" t="str">
            <v>A04</v>
          </cell>
          <cell r="U77" t="str">
            <v>D01A04</v>
          </cell>
        </row>
        <row r="78">
          <cell r="E78" t="str">
            <v>Midlands and East</v>
          </cell>
          <cell r="F78"/>
          <cell r="S78" t="str">
            <v>D02</v>
          </cell>
          <cell r="T78" t="str">
            <v>A05</v>
          </cell>
          <cell r="U78" t="str">
            <v>D02A05</v>
          </cell>
        </row>
        <row r="79">
          <cell r="E79" t="str">
            <v>Midlands and East</v>
          </cell>
          <cell r="F79"/>
          <cell r="S79" t="str">
            <v>D01</v>
          </cell>
          <cell r="T79" t="str">
            <v>A03</v>
          </cell>
          <cell r="U79" t="str">
            <v>D01A03</v>
          </cell>
        </row>
        <row r="80">
          <cell r="E80" t="str">
            <v>Midlands and East</v>
          </cell>
          <cell r="F80"/>
          <cell r="S80" t="str">
            <v>D03</v>
          </cell>
          <cell r="T80" t="str">
            <v>A04</v>
          </cell>
          <cell r="U80" t="str">
            <v>D03A04</v>
          </cell>
        </row>
        <row r="81">
          <cell r="E81" t="str">
            <v>Midlands and East</v>
          </cell>
          <cell r="F81"/>
          <cell r="S81" t="str">
            <v>D04</v>
          </cell>
          <cell r="T81" t="str">
            <v>A02</v>
          </cell>
          <cell r="U81" t="str">
            <v>D04A02</v>
          </cell>
        </row>
        <row r="82">
          <cell r="E82" t="str">
            <v>Midlands and East</v>
          </cell>
          <cell r="F82"/>
          <cell r="S82" t="str">
            <v>D03</v>
          </cell>
          <cell r="T82" t="str">
            <v>A04</v>
          </cell>
          <cell r="U82" t="str">
            <v>D03A04</v>
          </cell>
        </row>
        <row r="83">
          <cell r="E83" t="str">
            <v>Midlands and East</v>
          </cell>
          <cell r="F83"/>
          <cell r="S83" t="str">
            <v>D02</v>
          </cell>
          <cell r="T83" t="str">
            <v>A03</v>
          </cell>
          <cell r="U83" t="str">
            <v>D02A03</v>
          </cell>
        </row>
        <row r="84">
          <cell r="E84" t="str">
            <v>Midlands and East</v>
          </cell>
          <cell r="F84"/>
          <cell r="S84" t="str">
            <v>D03</v>
          </cell>
          <cell r="T84" t="str">
            <v>A05</v>
          </cell>
          <cell r="U84" t="str">
            <v>D03A05</v>
          </cell>
        </row>
        <row r="85">
          <cell r="E85" t="str">
            <v>Midlands and East</v>
          </cell>
          <cell r="F85"/>
          <cell r="S85" t="str">
            <v>D02</v>
          </cell>
          <cell r="T85" t="str">
            <v>A04</v>
          </cell>
          <cell r="U85" t="str">
            <v>D02A04</v>
          </cell>
        </row>
        <row r="86">
          <cell r="E86" t="str">
            <v>Midlands and East</v>
          </cell>
          <cell r="F86"/>
          <cell r="S86" t="str">
            <v>D03</v>
          </cell>
          <cell r="T86" t="str">
            <v>A04</v>
          </cell>
          <cell r="U86" t="str">
            <v>D03A04</v>
          </cell>
        </row>
        <row r="87">
          <cell r="E87" t="str">
            <v>Midlands and East</v>
          </cell>
          <cell r="F87"/>
          <cell r="S87" t="str">
            <v>D02</v>
          </cell>
          <cell r="T87" t="str">
            <v>A04</v>
          </cell>
          <cell r="U87" t="str">
            <v>D02A04</v>
          </cell>
        </row>
        <row r="88">
          <cell r="E88" t="str">
            <v>Midlands and East</v>
          </cell>
          <cell r="F88"/>
          <cell r="S88" t="str">
            <v>D05</v>
          </cell>
          <cell r="T88" t="str">
            <v>A01</v>
          </cell>
          <cell r="U88" t="str">
            <v>D05A01</v>
          </cell>
        </row>
        <row r="89">
          <cell r="E89" t="str">
            <v>Midlands and East</v>
          </cell>
          <cell r="F89"/>
          <cell r="S89" t="str">
            <v>D02</v>
          </cell>
          <cell r="T89" t="str">
            <v>A05</v>
          </cell>
          <cell r="U89" t="str">
            <v>D02A05</v>
          </cell>
        </row>
        <row r="90">
          <cell r="E90" t="str">
            <v>Midlands and East</v>
          </cell>
          <cell r="F90"/>
          <cell r="S90" t="str">
            <v>D02</v>
          </cell>
          <cell r="T90" t="str">
            <v>A04</v>
          </cell>
          <cell r="U90" t="str">
            <v>D02A04</v>
          </cell>
        </row>
        <row r="91">
          <cell r="E91" t="str">
            <v>Midlands and East</v>
          </cell>
          <cell r="F91"/>
          <cell r="S91" t="str">
            <v>D01</v>
          </cell>
          <cell r="T91" t="str">
            <v>A04</v>
          </cell>
          <cell r="U91" t="str">
            <v>D01A04</v>
          </cell>
        </row>
        <row r="92">
          <cell r="E92" t="str">
            <v>Midlands and East</v>
          </cell>
          <cell r="F92"/>
          <cell r="S92" t="str">
            <v>D02</v>
          </cell>
          <cell r="T92" t="str">
            <v>A05</v>
          </cell>
          <cell r="U92" t="str">
            <v>D02A05</v>
          </cell>
        </row>
        <row r="93">
          <cell r="E93" t="str">
            <v>Midlands and East</v>
          </cell>
          <cell r="F93"/>
          <cell r="S93" t="str">
            <v>D01</v>
          </cell>
          <cell r="T93" t="str">
            <v>A05</v>
          </cell>
          <cell r="U93" t="str">
            <v>D01A05</v>
          </cell>
        </row>
        <row r="94">
          <cell r="E94" t="str">
            <v>Midlands and East</v>
          </cell>
          <cell r="F94"/>
          <cell r="S94" t="str">
            <v>D05</v>
          </cell>
          <cell r="T94" t="str">
            <v>A02</v>
          </cell>
          <cell r="U94" t="str">
            <v>D05A02</v>
          </cell>
        </row>
        <row r="95">
          <cell r="E95" t="str">
            <v>Midlands and East</v>
          </cell>
          <cell r="F95"/>
          <cell r="S95" t="str">
            <v>D04</v>
          </cell>
          <cell r="T95" t="str">
            <v>A02</v>
          </cell>
          <cell r="U95" t="str">
            <v>D04A02</v>
          </cell>
        </row>
        <row r="96">
          <cell r="E96" t="str">
            <v>Midlands and East</v>
          </cell>
          <cell r="F96"/>
          <cell r="S96" t="str">
            <v>D05</v>
          </cell>
          <cell r="T96" t="str">
            <v>A02</v>
          </cell>
          <cell r="U96" t="str">
            <v>D05A02</v>
          </cell>
        </row>
        <row r="97">
          <cell r="E97" t="str">
            <v>Midlands and East</v>
          </cell>
          <cell r="F97"/>
          <cell r="S97" t="str">
            <v>D05</v>
          </cell>
          <cell r="T97" t="str">
            <v>A02</v>
          </cell>
          <cell r="U97" t="str">
            <v>D05A02</v>
          </cell>
        </row>
        <row r="98">
          <cell r="E98" t="str">
            <v>Midlands and East</v>
          </cell>
          <cell r="F98"/>
          <cell r="S98" t="str">
            <v>D03</v>
          </cell>
          <cell r="T98" t="str">
            <v>A05</v>
          </cell>
          <cell r="U98" t="str">
            <v>D03A05</v>
          </cell>
        </row>
        <row r="99">
          <cell r="E99" t="str">
            <v>Midlands and East</v>
          </cell>
          <cell r="F99"/>
          <cell r="S99" t="str">
            <v>D01</v>
          </cell>
          <cell r="T99" t="str">
            <v>A03</v>
          </cell>
          <cell r="U99" t="str">
            <v>D01A03</v>
          </cell>
        </row>
        <row r="100">
          <cell r="E100" t="str">
            <v>Midlands and East</v>
          </cell>
          <cell r="F100"/>
          <cell r="S100" t="str">
            <v>D02</v>
          </cell>
          <cell r="T100" t="str">
            <v>A02</v>
          </cell>
          <cell r="U100" t="str">
            <v>D02A02</v>
          </cell>
        </row>
        <row r="101">
          <cell r="E101" t="str">
            <v>Midlands and East</v>
          </cell>
          <cell r="F101"/>
          <cell r="S101" t="str">
            <v>D01</v>
          </cell>
          <cell r="T101" t="str">
            <v>A02</v>
          </cell>
          <cell r="U101" t="str">
            <v>D01A02</v>
          </cell>
        </row>
        <row r="102">
          <cell r="E102" t="str">
            <v>Midlands and East</v>
          </cell>
          <cell r="F102"/>
          <cell r="S102" t="str">
            <v>D02</v>
          </cell>
          <cell r="T102" t="str">
            <v>A04</v>
          </cell>
          <cell r="U102" t="str">
            <v>D02A04</v>
          </cell>
        </row>
        <row r="103">
          <cell r="E103" t="str">
            <v>Midlands and East</v>
          </cell>
          <cell r="F103"/>
          <cell r="S103" t="str">
            <v>D05</v>
          </cell>
          <cell r="T103" t="str">
            <v>A05</v>
          </cell>
          <cell r="U103" t="str">
            <v>D05A05</v>
          </cell>
        </row>
        <row r="104">
          <cell r="E104" t="str">
            <v>Midlands and East</v>
          </cell>
          <cell r="F104"/>
          <cell r="S104" t="str">
            <v>D01</v>
          </cell>
          <cell r="T104" t="str">
            <v>A02</v>
          </cell>
          <cell r="U104" t="str">
            <v>D01A02</v>
          </cell>
        </row>
        <row r="105">
          <cell r="E105" t="str">
            <v>Midlands and East</v>
          </cell>
          <cell r="F105"/>
          <cell r="S105" t="str">
            <v>D04</v>
          </cell>
          <cell r="T105" t="str">
            <v>A01</v>
          </cell>
          <cell r="U105" t="str">
            <v>D04A01</v>
          </cell>
        </row>
        <row r="106">
          <cell r="E106" t="str">
            <v>Midlands and East</v>
          </cell>
          <cell r="F106"/>
          <cell r="S106" t="str">
            <v>D01</v>
          </cell>
          <cell r="T106" t="str">
            <v>A04</v>
          </cell>
          <cell r="U106" t="str">
            <v>D01A04</v>
          </cell>
        </row>
        <row r="107">
          <cell r="E107" t="str">
            <v>Midlands and East</v>
          </cell>
          <cell r="F107"/>
          <cell r="S107" t="str">
            <v>D03</v>
          </cell>
          <cell r="T107" t="str">
            <v>A05</v>
          </cell>
          <cell r="U107" t="str">
            <v>D03A05</v>
          </cell>
        </row>
        <row r="108">
          <cell r="E108" t="str">
            <v>Midlands and East</v>
          </cell>
          <cell r="F108"/>
          <cell r="S108" t="str">
            <v>D02</v>
          </cell>
          <cell r="T108" t="str">
            <v>A05</v>
          </cell>
          <cell r="U108" t="str">
            <v>D02A05</v>
          </cell>
        </row>
        <row r="109">
          <cell r="E109" t="str">
            <v>Midlands and East</v>
          </cell>
          <cell r="F109"/>
          <cell r="S109" t="str">
            <v>D03</v>
          </cell>
          <cell r="T109" t="str">
            <v>A02</v>
          </cell>
          <cell r="U109" t="str">
            <v>D03A02</v>
          </cell>
        </row>
        <row r="110">
          <cell r="E110" t="str">
            <v>Midlands and East</v>
          </cell>
          <cell r="F110"/>
          <cell r="S110" t="str">
            <v>D02</v>
          </cell>
          <cell r="T110" t="str">
            <v>A05</v>
          </cell>
          <cell r="U110" t="str">
            <v>D02A05</v>
          </cell>
        </row>
        <row r="111">
          <cell r="E111" t="str">
            <v>Midlands and East</v>
          </cell>
          <cell r="F111"/>
          <cell r="S111" t="str">
            <v>D03</v>
          </cell>
          <cell r="T111" t="str">
            <v>A02</v>
          </cell>
          <cell r="U111" t="str">
            <v>D03A02</v>
          </cell>
        </row>
        <row r="112">
          <cell r="E112" t="str">
            <v>Midlands and East</v>
          </cell>
          <cell r="F112"/>
          <cell r="S112" t="str">
            <v>D02</v>
          </cell>
          <cell r="T112" t="str">
            <v>A03</v>
          </cell>
          <cell r="U112" t="str">
            <v>D02A03</v>
          </cell>
        </row>
        <row r="113">
          <cell r="E113" t="str">
            <v>Midlands and East</v>
          </cell>
          <cell r="F113"/>
          <cell r="S113" t="str">
            <v>D04</v>
          </cell>
          <cell r="T113" t="str">
            <v>A05</v>
          </cell>
          <cell r="U113" t="str">
            <v>D04A05</v>
          </cell>
        </row>
        <row r="114">
          <cell r="E114" t="str">
            <v>Midlands and East</v>
          </cell>
          <cell r="F114"/>
          <cell r="S114" t="str">
            <v>D02</v>
          </cell>
          <cell r="T114" t="str">
            <v>A05</v>
          </cell>
          <cell r="U114" t="str">
            <v>D02A05</v>
          </cell>
        </row>
        <row r="115">
          <cell r="E115" t="str">
            <v>London</v>
          </cell>
          <cell r="F115" t="str">
            <v>Outer London</v>
          </cell>
          <cell r="S115" t="str">
            <v>D05</v>
          </cell>
          <cell r="T115" t="str">
            <v>A01</v>
          </cell>
          <cell r="U115" t="str">
            <v>D05A01</v>
          </cell>
        </row>
        <row r="116">
          <cell r="E116" t="str">
            <v>London</v>
          </cell>
          <cell r="F116" t="str">
            <v>Outer London</v>
          </cell>
          <cell r="S116" t="str">
            <v>D02</v>
          </cell>
          <cell r="T116" t="str">
            <v>A01</v>
          </cell>
          <cell r="U116" t="str">
            <v>D02A01</v>
          </cell>
        </row>
        <row r="117">
          <cell r="E117" t="str">
            <v>London</v>
          </cell>
          <cell r="F117" t="str">
            <v>Outer London</v>
          </cell>
          <cell r="S117" t="str">
            <v>D02</v>
          </cell>
          <cell r="T117" t="str">
            <v>A02</v>
          </cell>
          <cell r="U117" t="str">
            <v>D02A02</v>
          </cell>
        </row>
        <row r="118">
          <cell r="E118" t="str">
            <v>London</v>
          </cell>
          <cell r="F118" t="str">
            <v>Outer London</v>
          </cell>
          <cell r="S118" t="str">
            <v>D04</v>
          </cell>
          <cell r="T118" t="str">
            <v>A01</v>
          </cell>
          <cell r="U118" t="str">
            <v>D04A01</v>
          </cell>
        </row>
        <row r="119">
          <cell r="E119" t="str">
            <v>London</v>
          </cell>
          <cell r="F119" t="str">
            <v>Outer London</v>
          </cell>
          <cell r="S119" t="str">
            <v>D02</v>
          </cell>
          <cell r="T119" t="str">
            <v>A03</v>
          </cell>
          <cell r="U119" t="str">
            <v>D02A03</v>
          </cell>
        </row>
        <row r="120">
          <cell r="E120" t="str">
            <v>London</v>
          </cell>
          <cell r="F120" t="str">
            <v>Inner London</v>
          </cell>
          <cell r="S120" t="str">
            <v>D04</v>
          </cell>
          <cell r="T120" t="str">
            <v>A01</v>
          </cell>
          <cell r="U120" t="str">
            <v>D04A01</v>
          </cell>
        </row>
        <row r="121">
          <cell r="E121" t="str">
            <v>London</v>
          </cell>
          <cell r="F121" t="str">
            <v>Inner London</v>
          </cell>
          <cell r="S121" t="str">
            <v>D05</v>
          </cell>
          <cell r="T121" t="str">
            <v>A01</v>
          </cell>
          <cell r="U121" t="str">
            <v>D05A01</v>
          </cell>
        </row>
        <row r="122">
          <cell r="E122" t="str">
            <v>London</v>
          </cell>
          <cell r="F122" t="str">
            <v>Outer London</v>
          </cell>
          <cell r="S122" t="str">
            <v>D04</v>
          </cell>
          <cell r="T122" t="str">
            <v>A01</v>
          </cell>
          <cell r="U122" t="str">
            <v>D04A01</v>
          </cell>
        </row>
        <row r="123">
          <cell r="E123" t="str">
            <v>London</v>
          </cell>
          <cell r="F123" t="str">
            <v>Outer London</v>
          </cell>
          <cell r="S123" t="str">
            <v>D04</v>
          </cell>
          <cell r="T123" t="str">
            <v>A01</v>
          </cell>
          <cell r="U123" t="str">
            <v>D04A01</v>
          </cell>
        </row>
        <row r="124">
          <cell r="E124" t="str">
            <v>London</v>
          </cell>
          <cell r="F124" t="str">
            <v>Outer London</v>
          </cell>
          <cell r="S124" t="str">
            <v>D04</v>
          </cell>
          <cell r="T124" t="str">
            <v>A01</v>
          </cell>
          <cell r="U124" t="str">
            <v>D04A01</v>
          </cell>
        </row>
        <row r="125">
          <cell r="E125" t="str">
            <v>London</v>
          </cell>
          <cell r="F125" t="str">
            <v>Outer London</v>
          </cell>
          <cell r="S125" t="str">
            <v>D03</v>
          </cell>
          <cell r="T125" t="str">
            <v>A01</v>
          </cell>
          <cell r="U125" t="str">
            <v>D03A01</v>
          </cell>
        </row>
        <row r="126">
          <cell r="E126" t="str">
            <v>London</v>
          </cell>
          <cell r="F126" t="str">
            <v>Inner London</v>
          </cell>
          <cell r="S126" t="str">
            <v>D04</v>
          </cell>
          <cell r="T126" t="str">
            <v>A01</v>
          </cell>
          <cell r="U126" t="str">
            <v>D04A01</v>
          </cell>
        </row>
        <row r="127">
          <cell r="E127" t="str">
            <v>London</v>
          </cell>
          <cell r="F127" t="str">
            <v>Inner London</v>
          </cell>
          <cell r="S127" t="str">
            <v>D04</v>
          </cell>
          <cell r="T127" t="str">
            <v>A01</v>
          </cell>
          <cell r="U127" t="str">
            <v>D04A01</v>
          </cell>
        </row>
        <row r="128">
          <cell r="E128" t="str">
            <v>London</v>
          </cell>
          <cell r="F128" t="str">
            <v>Outer London</v>
          </cell>
          <cell r="S128" t="str">
            <v>D05</v>
          </cell>
          <cell r="T128" t="str">
            <v>A01</v>
          </cell>
          <cell r="U128" t="str">
            <v>D05A01</v>
          </cell>
        </row>
        <row r="129">
          <cell r="E129" t="str">
            <v>London</v>
          </cell>
          <cell r="F129" t="str">
            <v>Outer London</v>
          </cell>
          <cell r="S129" t="str">
            <v>D01</v>
          </cell>
          <cell r="T129" t="str">
            <v>A02</v>
          </cell>
          <cell r="U129" t="str">
            <v>D01A02</v>
          </cell>
        </row>
        <row r="130">
          <cell r="E130" t="str">
            <v>London</v>
          </cell>
          <cell r="F130" t="str">
            <v>Outer London</v>
          </cell>
          <cell r="S130" t="str">
            <v>D03</v>
          </cell>
          <cell r="T130" t="str">
            <v>A03</v>
          </cell>
          <cell r="U130" t="str">
            <v>D03A03</v>
          </cell>
        </row>
        <row r="131">
          <cell r="E131" t="str">
            <v>London</v>
          </cell>
          <cell r="F131" t="str">
            <v>Outer London</v>
          </cell>
          <cell r="S131" t="str">
            <v>D02</v>
          </cell>
          <cell r="T131" t="str">
            <v>A01</v>
          </cell>
          <cell r="U131" t="str">
            <v>D02A01</v>
          </cell>
        </row>
        <row r="132">
          <cell r="E132" t="str">
            <v>London</v>
          </cell>
          <cell r="F132" t="str">
            <v>Inner London</v>
          </cell>
          <cell r="S132" t="str">
            <v>D05</v>
          </cell>
          <cell r="T132" t="str">
            <v>A01</v>
          </cell>
          <cell r="U132" t="str">
            <v>D05A01</v>
          </cell>
        </row>
        <row r="133">
          <cell r="E133" t="str">
            <v>London</v>
          </cell>
          <cell r="F133" t="str">
            <v>Outer London</v>
          </cell>
          <cell r="S133" t="str">
            <v>D01</v>
          </cell>
          <cell r="T133" t="str">
            <v>A01</v>
          </cell>
          <cell r="U133" t="str">
            <v>D01A01</v>
          </cell>
        </row>
        <row r="134">
          <cell r="E134" t="str">
            <v>London</v>
          </cell>
          <cell r="F134" t="str">
            <v>Inner London</v>
          </cell>
          <cell r="S134" t="str">
            <v>D04</v>
          </cell>
          <cell r="T134" t="str">
            <v>A01</v>
          </cell>
          <cell r="U134" t="str">
            <v>D04A01</v>
          </cell>
        </row>
        <row r="135">
          <cell r="E135" t="str">
            <v>London</v>
          </cell>
          <cell r="F135" t="str">
            <v>Inner London</v>
          </cell>
          <cell r="S135" t="str">
            <v>D04</v>
          </cell>
          <cell r="T135" t="str">
            <v>A01</v>
          </cell>
          <cell r="U135" t="str">
            <v>D04A01</v>
          </cell>
        </row>
        <row r="136">
          <cell r="E136" t="str">
            <v>London</v>
          </cell>
          <cell r="F136" t="str">
            <v>Inner London</v>
          </cell>
          <cell r="S136" t="str">
            <v>D05</v>
          </cell>
          <cell r="T136" t="str">
            <v>A01</v>
          </cell>
          <cell r="U136" t="str">
            <v>D05A01</v>
          </cell>
        </row>
        <row r="137">
          <cell r="E137" t="str">
            <v>London</v>
          </cell>
          <cell r="F137" t="str">
            <v>Outer London</v>
          </cell>
          <cell r="S137" t="str">
            <v>D03</v>
          </cell>
          <cell r="T137" t="str">
            <v>A01</v>
          </cell>
          <cell r="U137" t="str">
            <v>D03A01</v>
          </cell>
        </row>
        <row r="138">
          <cell r="E138" t="str">
            <v>London</v>
          </cell>
          <cell r="F138" t="str">
            <v>Outer London</v>
          </cell>
          <cell r="S138" t="str">
            <v>D01</v>
          </cell>
          <cell r="T138" t="str">
            <v>A02</v>
          </cell>
          <cell r="U138" t="str">
            <v>D01A02</v>
          </cell>
        </row>
        <row r="139">
          <cell r="E139" t="str">
            <v>London</v>
          </cell>
          <cell r="F139" t="str">
            <v>Inner London</v>
          </cell>
          <cell r="S139" t="str">
            <v>D05</v>
          </cell>
          <cell r="T139" t="str">
            <v>A01</v>
          </cell>
          <cell r="U139" t="str">
            <v>D05A01</v>
          </cell>
        </row>
        <row r="140">
          <cell r="E140" t="str">
            <v>London</v>
          </cell>
          <cell r="F140" t="str">
            <v>Outer London</v>
          </cell>
          <cell r="S140" t="str">
            <v>D01</v>
          </cell>
          <cell r="T140" t="str">
            <v>A01</v>
          </cell>
          <cell r="U140" t="str">
            <v>D01A01</v>
          </cell>
        </row>
        <row r="141">
          <cell r="E141" t="str">
            <v>London</v>
          </cell>
          <cell r="F141" t="str">
            <v>Outer London</v>
          </cell>
          <cell r="S141" t="str">
            <v>D02</v>
          </cell>
          <cell r="T141" t="str">
            <v>A02</v>
          </cell>
          <cell r="U141" t="str">
            <v>D02A02</v>
          </cell>
        </row>
        <row r="142">
          <cell r="E142" t="str">
            <v>London</v>
          </cell>
          <cell r="F142" t="str">
            <v>Inner London</v>
          </cell>
          <cell r="S142" t="str">
            <v>D05</v>
          </cell>
          <cell r="T142" t="str">
            <v>A01</v>
          </cell>
          <cell r="U142" t="str">
            <v>D05A01</v>
          </cell>
        </row>
        <row r="143">
          <cell r="E143" t="str">
            <v>London</v>
          </cell>
          <cell r="F143" t="str">
            <v>Outer London</v>
          </cell>
          <cell r="S143" t="str">
            <v>D05</v>
          </cell>
          <cell r="T143" t="str">
            <v>A01</v>
          </cell>
          <cell r="U143" t="str">
            <v>D05A01</v>
          </cell>
        </row>
        <row r="144">
          <cell r="E144" t="str">
            <v>London</v>
          </cell>
          <cell r="F144" t="str">
            <v>Inner London</v>
          </cell>
          <cell r="S144" t="str">
            <v>D02</v>
          </cell>
          <cell r="T144" t="str">
            <v>A01</v>
          </cell>
          <cell r="U144" t="str">
            <v>D02A01</v>
          </cell>
        </row>
        <row r="145">
          <cell r="E145" t="str">
            <v>London</v>
          </cell>
          <cell r="F145" t="str">
            <v>Inner London</v>
          </cell>
          <cell r="S145" t="str">
            <v>D04</v>
          </cell>
          <cell r="T145" t="str">
            <v>A01</v>
          </cell>
          <cell r="U145" t="str">
            <v>D04A01</v>
          </cell>
        </row>
        <row r="146">
          <cell r="E146" t="str">
            <v>London</v>
          </cell>
          <cell r="F146" t="str">
            <v>Inner London</v>
          </cell>
          <cell r="S146" t="str">
            <v>D04</v>
          </cell>
          <cell r="T146" t="str">
            <v>A01</v>
          </cell>
          <cell r="U146" t="str">
            <v>D04A01</v>
          </cell>
        </row>
        <row r="147">
          <cell r="E147" t="str">
            <v>South East</v>
          </cell>
          <cell r="F147"/>
          <cell r="S147" t="str">
            <v>D02</v>
          </cell>
          <cell r="T147" t="str">
            <v>A03</v>
          </cell>
          <cell r="U147" t="str">
            <v>D02A03</v>
          </cell>
        </row>
        <row r="148">
          <cell r="E148" t="str">
            <v>South East</v>
          </cell>
          <cell r="F148"/>
          <cell r="S148" t="str">
            <v>D03</v>
          </cell>
          <cell r="T148" t="str">
            <v>A01</v>
          </cell>
          <cell r="U148" t="str">
            <v>D03A01</v>
          </cell>
        </row>
        <row r="149">
          <cell r="E149" t="str">
            <v>South East</v>
          </cell>
          <cell r="F149"/>
          <cell r="S149" t="str">
            <v>D02</v>
          </cell>
          <cell r="T149" t="str">
            <v>A04</v>
          </cell>
          <cell r="U149" t="str">
            <v>D02A04</v>
          </cell>
        </row>
        <row r="150">
          <cell r="E150" t="str">
            <v>South East</v>
          </cell>
          <cell r="F150"/>
          <cell r="S150" t="str">
            <v>D02</v>
          </cell>
          <cell r="T150" t="str">
            <v>A05</v>
          </cell>
          <cell r="U150" t="str">
            <v>D02A05</v>
          </cell>
        </row>
        <row r="151">
          <cell r="E151" t="str">
            <v>South East</v>
          </cell>
          <cell r="F151"/>
          <cell r="S151" t="str">
            <v>D02</v>
          </cell>
          <cell r="T151" t="str">
            <v>A05</v>
          </cell>
          <cell r="U151" t="str">
            <v>D02A05</v>
          </cell>
        </row>
        <row r="152">
          <cell r="E152" t="str">
            <v>South East</v>
          </cell>
          <cell r="F152"/>
          <cell r="S152" t="str">
            <v>D02</v>
          </cell>
          <cell r="T152" t="str">
            <v>A01</v>
          </cell>
          <cell r="U152" t="str">
            <v>D02A01</v>
          </cell>
        </row>
        <row r="153">
          <cell r="E153" t="str">
            <v>South East</v>
          </cell>
          <cell r="F153"/>
          <cell r="S153" t="str">
            <v>D03</v>
          </cell>
          <cell r="T153" t="str">
            <v>A02</v>
          </cell>
          <cell r="U153" t="str">
            <v>D03A02</v>
          </cell>
        </row>
        <row r="154">
          <cell r="E154" t="str">
            <v>South East</v>
          </cell>
          <cell r="F154"/>
          <cell r="S154" t="str">
            <v>D01</v>
          </cell>
          <cell r="T154" t="str">
            <v>A03</v>
          </cell>
          <cell r="U154" t="str">
            <v>D01A03</v>
          </cell>
        </row>
        <row r="155">
          <cell r="E155" t="str">
            <v>South East</v>
          </cell>
          <cell r="F155"/>
          <cell r="S155" t="str">
            <v>D01</v>
          </cell>
          <cell r="T155" t="str">
            <v>A03</v>
          </cell>
          <cell r="U155" t="str">
            <v>D01A03</v>
          </cell>
        </row>
        <row r="156">
          <cell r="E156" t="str">
            <v>South East</v>
          </cell>
          <cell r="F156"/>
          <cell r="S156" t="str">
            <v>D04</v>
          </cell>
          <cell r="T156" t="str">
            <v>A05</v>
          </cell>
          <cell r="U156" t="str">
            <v>D04A05</v>
          </cell>
        </row>
        <row r="157">
          <cell r="E157" t="str">
            <v>South East</v>
          </cell>
          <cell r="F157"/>
          <cell r="S157" t="str">
            <v>D03</v>
          </cell>
          <cell r="T157" t="str">
            <v>A02</v>
          </cell>
          <cell r="U157" t="str">
            <v>D03A02</v>
          </cell>
        </row>
        <row r="158">
          <cell r="E158" t="str">
            <v>South East</v>
          </cell>
          <cell r="F158"/>
          <cell r="S158" t="str">
            <v>D01</v>
          </cell>
          <cell r="T158" t="str">
            <v>A04</v>
          </cell>
          <cell r="U158" t="str">
            <v>D01A04</v>
          </cell>
        </row>
        <row r="159">
          <cell r="E159" t="str">
            <v>South East</v>
          </cell>
          <cell r="F159"/>
          <cell r="S159" t="str">
            <v>D01</v>
          </cell>
          <cell r="T159" t="str">
            <v>A02</v>
          </cell>
          <cell r="U159" t="str">
            <v>D01A02</v>
          </cell>
        </row>
        <row r="160">
          <cell r="E160" t="str">
            <v>South East</v>
          </cell>
          <cell r="F160"/>
          <cell r="S160" t="str">
            <v>D03</v>
          </cell>
          <cell r="T160" t="str">
            <v>A05</v>
          </cell>
          <cell r="U160" t="str">
            <v>D03A05</v>
          </cell>
        </row>
        <row r="161">
          <cell r="E161" t="str">
            <v>South East</v>
          </cell>
          <cell r="F161"/>
          <cell r="S161" t="str">
            <v>D01</v>
          </cell>
          <cell r="T161" t="str">
            <v>A03</v>
          </cell>
          <cell r="U161" t="str">
            <v>D01A03</v>
          </cell>
        </row>
        <row r="162">
          <cell r="E162" t="str">
            <v>South East</v>
          </cell>
          <cell r="F162"/>
          <cell r="S162" t="str">
            <v>D04</v>
          </cell>
          <cell r="T162" t="str">
            <v>A03</v>
          </cell>
          <cell r="U162" t="str">
            <v>D04A03</v>
          </cell>
        </row>
        <row r="163">
          <cell r="E163" t="str">
            <v>South East</v>
          </cell>
          <cell r="F163"/>
          <cell r="S163" t="str">
            <v>D05</v>
          </cell>
          <cell r="T163" t="str">
            <v>A05</v>
          </cell>
          <cell r="U163" t="str">
            <v>D05A05</v>
          </cell>
        </row>
        <row r="164">
          <cell r="E164" t="str">
            <v>South East</v>
          </cell>
          <cell r="F164"/>
          <cell r="S164" t="str">
            <v>D01</v>
          </cell>
          <cell r="T164" t="str">
            <v>A03</v>
          </cell>
          <cell r="U164" t="str">
            <v>D01A03</v>
          </cell>
        </row>
        <row r="165">
          <cell r="E165" t="str">
            <v>South East</v>
          </cell>
          <cell r="F165"/>
          <cell r="S165" t="str">
            <v>D01</v>
          </cell>
          <cell r="T165" t="str">
            <v>A05</v>
          </cell>
          <cell r="U165" t="str">
            <v>D01A05</v>
          </cell>
        </row>
        <row r="166">
          <cell r="E166" t="str">
            <v>South East</v>
          </cell>
          <cell r="F166"/>
          <cell r="S166" t="str">
            <v>D03</v>
          </cell>
          <cell r="T166" t="str">
            <v>A05</v>
          </cell>
          <cell r="U166" t="str">
            <v>D03A05</v>
          </cell>
        </row>
        <row r="167">
          <cell r="E167" t="str">
            <v>South East</v>
          </cell>
          <cell r="F167"/>
          <cell r="S167" t="str">
            <v>D01</v>
          </cell>
          <cell r="T167" t="str">
            <v>A02</v>
          </cell>
          <cell r="U167" t="str">
            <v>D01A02</v>
          </cell>
        </row>
        <row r="168">
          <cell r="E168" t="str">
            <v>South East</v>
          </cell>
          <cell r="F168"/>
          <cell r="S168" t="str">
            <v>D04</v>
          </cell>
          <cell r="T168" t="str">
            <v>A02</v>
          </cell>
          <cell r="U168" t="str">
            <v>D04A02</v>
          </cell>
        </row>
        <row r="169">
          <cell r="E169" t="str">
            <v>South East</v>
          </cell>
          <cell r="F169"/>
          <cell r="S169" t="str">
            <v>D02</v>
          </cell>
          <cell r="T169" t="str">
            <v>A05</v>
          </cell>
          <cell r="U169" t="str">
            <v>D02A05</v>
          </cell>
        </row>
        <row r="170">
          <cell r="E170" t="str">
            <v>South East</v>
          </cell>
          <cell r="F170"/>
          <cell r="S170" t="str">
            <v>D04</v>
          </cell>
          <cell r="T170" t="str">
            <v>A01</v>
          </cell>
          <cell r="U170" t="str">
            <v>D04A01</v>
          </cell>
        </row>
        <row r="171">
          <cell r="E171" t="str">
            <v>South East</v>
          </cell>
          <cell r="F171"/>
          <cell r="S171" t="str">
            <v>D01</v>
          </cell>
          <cell r="T171" t="str">
            <v>A05</v>
          </cell>
          <cell r="U171" t="str">
            <v>D01A05</v>
          </cell>
        </row>
        <row r="172">
          <cell r="E172" t="str">
            <v>South West</v>
          </cell>
          <cell r="F172"/>
          <cell r="S172" t="str">
            <v>D01</v>
          </cell>
          <cell r="T172" t="str">
            <v>A03</v>
          </cell>
          <cell r="U172" t="str">
            <v>D01A03</v>
          </cell>
        </row>
        <row r="173">
          <cell r="E173" t="str">
            <v>South West</v>
          </cell>
          <cell r="F173"/>
          <cell r="S173" t="str">
            <v>D02</v>
          </cell>
          <cell r="T173" t="str">
            <v>A05</v>
          </cell>
          <cell r="U173" t="str">
            <v>D02A05</v>
          </cell>
        </row>
        <row r="174">
          <cell r="E174" t="str">
            <v>South West</v>
          </cell>
          <cell r="F174"/>
          <cell r="S174" t="str">
            <v>D01</v>
          </cell>
          <cell r="T174" t="str">
            <v>A04</v>
          </cell>
          <cell r="U174" t="str">
            <v>D01A04</v>
          </cell>
        </row>
        <row r="175">
          <cell r="E175" t="str">
            <v>South West</v>
          </cell>
          <cell r="F175"/>
          <cell r="S175" t="str">
            <v>D04</v>
          </cell>
          <cell r="T175" t="str">
            <v>A05</v>
          </cell>
          <cell r="U175" t="str">
            <v>D04A05</v>
          </cell>
        </row>
        <row r="176">
          <cell r="E176" t="str">
            <v>South West</v>
          </cell>
          <cell r="F176"/>
          <cell r="S176" t="str">
            <v>D02</v>
          </cell>
          <cell r="T176" t="str">
            <v>A05</v>
          </cell>
          <cell r="U176" t="str">
            <v>D02A05</v>
          </cell>
        </row>
        <row r="177">
          <cell r="E177" t="str">
            <v>South West</v>
          </cell>
          <cell r="F177"/>
          <cell r="S177" t="str">
            <v>D02</v>
          </cell>
          <cell r="T177" t="str">
            <v>A02</v>
          </cell>
          <cell r="U177" t="str">
            <v>D02A02</v>
          </cell>
        </row>
        <row r="178">
          <cell r="E178" t="str">
            <v>North</v>
          </cell>
          <cell r="F178"/>
          <cell r="S178" t="str">
            <v>D04</v>
          </cell>
          <cell r="T178" t="str">
            <v>A04</v>
          </cell>
          <cell r="U178" t="str">
            <v>D04A04</v>
          </cell>
        </row>
        <row r="179">
          <cell r="E179" t="str">
            <v>North</v>
          </cell>
          <cell r="F179"/>
          <cell r="S179" t="str">
            <v>D04</v>
          </cell>
          <cell r="T179" t="str">
            <v>A02</v>
          </cell>
          <cell r="U179" t="str">
            <v>D04A02</v>
          </cell>
        </row>
        <row r="180">
          <cell r="E180" t="str">
            <v>North</v>
          </cell>
          <cell r="F180"/>
          <cell r="S180" t="str">
            <v>D05</v>
          </cell>
          <cell r="T180" t="str">
            <v>A01</v>
          </cell>
          <cell r="U180" t="str">
            <v>D05A01</v>
          </cell>
        </row>
        <row r="181">
          <cell r="E181" t="str">
            <v>South East</v>
          </cell>
          <cell r="F181"/>
          <cell r="S181" t="str">
            <v>D01</v>
          </cell>
          <cell r="T181" t="str">
            <v>A03</v>
          </cell>
          <cell r="U181" t="str">
            <v>D01A03</v>
          </cell>
        </row>
        <row r="182">
          <cell r="E182" t="str">
            <v>South East</v>
          </cell>
          <cell r="F182"/>
          <cell r="S182" t="str">
            <v>D01</v>
          </cell>
          <cell r="T182" t="str">
            <v>A02</v>
          </cell>
          <cell r="U182" t="str">
            <v>D01A02</v>
          </cell>
        </row>
        <row r="183">
          <cell r="E183" t="str">
            <v>South West</v>
          </cell>
          <cell r="F183"/>
          <cell r="S183" t="str">
            <v>D03</v>
          </cell>
          <cell r="T183" t="str">
            <v>A02</v>
          </cell>
          <cell r="U183" t="str">
            <v>D03A02</v>
          </cell>
        </row>
        <row r="184">
          <cell r="E184" t="str">
            <v>South East</v>
          </cell>
          <cell r="F184"/>
          <cell r="S184" t="str">
            <v>D01</v>
          </cell>
          <cell r="T184" t="str">
            <v>A01</v>
          </cell>
          <cell r="U184" t="str">
            <v>D01A01</v>
          </cell>
        </row>
        <row r="185">
          <cell r="E185" t="str">
            <v>Midlands and East</v>
          </cell>
          <cell r="F185"/>
          <cell r="S185" t="str">
            <v>D05</v>
          </cell>
          <cell r="T185" t="str">
            <v>A02</v>
          </cell>
          <cell r="U185" t="str">
            <v>D05A02</v>
          </cell>
        </row>
        <row r="186">
          <cell r="E186" t="str">
            <v>North</v>
          </cell>
          <cell r="F186"/>
          <cell r="S186" t="str">
            <v>D04</v>
          </cell>
          <cell r="T186" t="str">
            <v>A02</v>
          </cell>
          <cell r="U186" t="str">
            <v>D04A02</v>
          </cell>
        </row>
        <row r="187">
          <cell r="E187" t="str">
            <v>Midlands and East</v>
          </cell>
          <cell r="F187"/>
          <cell r="S187" t="str">
            <v>D03</v>
          </cell>
          <cell r="T187" t="str">
            <v>A04</v>
          </cell>
          <cell r="U187" t="str">
            <v>D03A04</v>
          </cell>
        </row>
        <row r="188">
          <cell r="E188" t="str">
            <v>North</v>
          </cell>
          <cell r="F188"/>
          <cell r="S188" t="str">
            <v>D05</v>
          </cell>
          <cell r="T188" t="str">
            <v>A02</v>
          </cell>
          <cell r="U188" t="str">
            <v>D05A02</v>
          </cell>
        </row>
        <row r="189">
          <cell r="E189" t="str">
            <v>North</v>
          </cell>
          <cell r="F189"/>
          <cell r="S189" t="str">
            <v>D03</v>
          </cell>
          <cell r="T189" t="str">
            <v>A04</v>
          </cell>
          <cell r="U189" t="str">
            <v>D03A04</v>
          </cell>
        </row>
        <row r="190">
          <cell r="E190" t="str">
            <v>Midlands and East</v>
          </cell>
          <cell r="F190"/>
          <cell r="S190" t="str">
            <v>D01</v>
          </cell>
          <cell r="T190" t="str">
            <v>A05</v>
          </cell>
          <cell r="U190" t="str">
            <v>D01A05</v>
          </cell>
        </row>
        <row r="191">
          <cell r="E191" t="str">
            <v>Midlands and East</v>
          </cell>
          <cell r="F191"/>
          <cell r="S191" t="str">
            <v>D03</v>
          </cell>
          <cell r="T191" t="str">
            <v>A03</v>
          </cell>
          <cell r="U191" t="str">
            <v>D03A03</v>
          </cell>
        </row>
        <row r="192">
          <cell r="E192" t="str">
            <v>Midlands and East</v>
          </cell>
          <cell r="F192"/>
          <cell r="S192" t="str">
            <v>D01</v>
          </cell>
          <cell r="T192" t="str">
            <v>A05</v>
          </cell>
          <cell r="U192" t="str">
            <v>D01A05</v>
          </cell>
        </row>
        <row r="193">
          <cell r="E193" t="str">
            <v>Midlands and East</v>
          </cell>
          <cell r="F193"/>
          <cell r="S193" t="str">
            <v>D04</v>
          </cell>
          <cell r="T193" t="str">
            <v>A03</v>
          </cell>
          <cell r="U193" t="str">
            <v>D04A03</v>
          </cell>
        </row>
        <row r="194">
          <cell r="E194" t="str">
            <v>South East</v>
          </cell>
          <cell r="S194" t="str">
            <v>D01</v>
          </cell>
          <cell r="T194" t="str">
            <v>A04</v>
          </cell>
          <cell r="U194" t="str">
            <v>D01A04</v>
          </cell>
        </row>
        <row r="195">
          <cell r="E195" t="str">
            <v>South East</v>
          </cell>
          <cell r="S195" t="str">
            <v>D01</v>
          </cell>
          <cell r="T195" t="str">
            <v>A03</v>
          </cell>
          <cell r="U195" t="str">
            <v>D01A03</v>
          </cell>
        </row>
        <row r="196">
          <cell r="E196" t="str">
            <v>South East</v>
          </cell>
          <cell r="S196" t="str">
            <v>D01</v>
          </cell>
          <cell r="T196" t="str">
            <v>A05</v>
          </cell>
          <cell r="U196" t="str">
            <v>D01A05</v>
          </cell>
        </row>
        <row r="197">
          <cell r="E197" t="str">
            <v>South East</v>
          </cell>
          <cell r="S197" t="str">
            <v>D01</v>
          </cell>
          <cell r="T197" t="str">
            <v>A03</v>
          </cell>
          <cell r="U197" t="str">
            <v>D01A03</v>
          </cell>
        </row>
        <row r="198">
          <cell r="E198" t="str">
            <v>South West</v>
          </cell>
          <cell r="S198" t="str">
            <v>D01</v>
          </cell>
          <cell r="T198" t="str">
            <v>A04</v>
          </cell>
          <cell r="U198" t="str">
            <v>D01A04</v>
          </cell>
        </row>
        <row r="199">
          <cell r="E199" t="str">
            <v>South West</v>
          </cell>
          <cell r="S199" t="str">
            <v>D03</v>
          </cell>
          <cell r="T199" t="str">
            <v>A05</v>
          </cell>
          <cell r="U199" t="str">
            <v>D03A05</v>
          </cell>
        </row>
        <row r="200">
          <cell r="E200" t="str">
            <v>South West</v>
          </cell>
          <cell r="S200" t="str">
            <v>D03</v>
          </cell>
          <cell r="T200" t="str">
            <v>A05</v>
          </cell>
          <cell r="U200" t="str">
            <v>D03A05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Years"/>
      <sheetName val="Version"/>
      <sheetName val="Names"/>
      <sheetName val="CCG1819"/>
      <sheetName val="Population estimates 1819"/>
      <sheetName val="Quanta 1819"/>
      <sheetName val="working J 1819"/>
      <sheetName val="working J 1920"/>
      <sheetName val="working J 2021"/>
      <sheetName val="working J 2122"/>
      <sheetName val="working J 2223"/>
      <sheetName val="working J 2324"/>
      <sheetName val="working K1 1819"/>
      <sheetName val="working K1 1920"/>
      <sheetName val="working K1 2021"/>
      <sheetName val="working K1 2122"/>
      <sheetName val="working K1 2223"/>
      <sheetName val="working K1 2324"/>
      <sheetName val="working K1 1819 old"/>
      <sheetName val="working L 1819"/>
      <sheetName val="working L 1920"/>
      <sheetName val="working L 2021"/>
      <sheetName val="working L 2122"/>
      <sheetName val="working L 2223"/>
      <sheetName val="working L 2324"/>
      <sheetName val="working L (1718) baseline old "/>
      <sheetName val="CCG Core Pub Feb 2018"/>
      <sheetName val="Finance Baseline"/>
      <sheetName val="ambulance funding adjs"/>
      <sheetName val="Dispensing Doctors"/>
      <sheetName val="Transfers"/>
      <sheetName val="Baselines 1819"/>
      <sheetName val="BaseWeightedPopulations 1819"/>
      <sheetName val="CCG Wgt Pop 1819"/>
      <sheetName val="PC Med Wgt Pop 1819"/>
      <sheetName val="PC Other Wgt Pop 1819"/>
      <sheetName val="SS Wgt Pop 1819"/>
      <sheetName val="AGG Wgt Pop 1819"/>
      <sheetName val="AGG2 Wgt Pop 1819"/>
      <sheetName val="CCG POC Parameters 2018"/>
      <sheetName val="PCM POC Parameters 2018"/>
      <sheetName val="PCOther POC Parameters 2018"/>
      <sheetName val="SS POC Parameters 2018"/>
      <sheetName val="Agg POC Parameters 2018"/>
      <sheetName val="Template Min Alloc"/>
      <sheetName val="Template Agg Alloc"/>
      <sheetName val="Template Dis Alloc"/>
      <sheetName val="Template Results"/>
      <sheetName val="BUTTONS"/>
      <sheetName val="new charts"/>
      <sheetName val="Table5"/>
      <sheetName val="OutputOrder"/>
      <sheetName val="CCG pub Jan 2016"/>
      <sheetName val="Total Output"/>
      <sheetName val="SS Output"/>
      <sheetName val="PCM Output"/>
      <sheetName val="CCG core Output"/>
      <sheetName val="new output"/>
      <sheetName val="output"/>
      <sheetName val="CCG 2019-20"/>
      <sheetName val="PCM 2019-20"/>
      <sheetName val="SS 2019-20"/>
      <sheetName val="AGG 2019-20"/>
      <sheetName val="DISAGG 2019-20"/>
      <sheetName val="CCG 2020-21"/>
      <sheetName val="PCM 2020-21"/>
      <sheetName val="SS 2020-21"/>
      <sheetName val="AGG 2020-21"/>
      <sheetName val="DISAGG 2020-21"/>
      <sheetName val="CCG 2021-22"/>
      <sheetName val="PCM 2021-22"/>
      <sheetName val="SS 2021-22"/>
      <sheetName val="AGG 2021-22"/>
      <sheetName val="DISAGG 2021-22"/>
      <sheetName val="CCG 2022-23"/>
      <sheetName val="PCM 2022-23"/>
      <sheetName val="SS 2022-23"/>
      <sheetName val="AGG 2022-23"/>
      <sheetName val="DISAGG 2022-23"/>
      <sheetName val="CCG 2023-24"/>
      <sheetName val="PCM 2023-24"/>
      <sheetName val="SS 2023-24"/>
      <sheetName val="AGG 2023-24"/>
      <sheetName val="DISAGG 2023-24"/>
    </sheetNames>
    <sheetDataSet>
      <sheetData sheetId="0">
        <row r="3">
          <cell r="B3" t="str">
            <v>2018-19</v>
          </cell>
        </row>
      </sheetData>
      <sheetData sheetId="1"/>
      <sheetData sheetId="2"/>
      <sheetData sheetId="3">
        <row r="9">
          <cell r="B9" t="str">
            <v>00C</v>
          </cell>
          <cell r="E9" t="str">
            <v>North</v>
          </cell>
          <cell r="G9" t="str">
            <v>Cumbria and North East</v>
          </cell>
          <cell r="P9" t="str">
            <v>D07</v>
          </cell>
          <cell r="Q9" t="str">
            <v>A07</v>
          </cell>
          <cell r="R9" t="str">
            <v>D07A07</v>
          </cell>
          <cell r="S9" t="str">
            <v>D04</v>
          </cell>
          <cell r="T9" t="str">
            <v>A04</v>
          </cell>
          <cell r="U9" t="str">
            <v>D04A04</v>
          </cell>
        </row>
        <row r="10">
          <cell r="B10" t="str">
            <v>00D</v>
          </cell>
          <cell r="E10" t="str">
            <v>North</v>
          </cell>
          <cell r="G10" t="str">
            <v>Cumbria and North East</v>
          </cell>
          <cell r="P10" t="str">
            <v>D09</v>
          </cell>
          <cell r="Q10" t="str">
            <v>A08</v>
          </cell>
          <cell r="R10" t="str">
            <v>D09A08</v>
          </cell>
          <cell r="S10" t="str">
            <v>D05</v>
          </cell>
          <cell r="T10" t="str">
            <v>A04</v>
          </cell>
          <cell r="U10" t="str">
            <v>D05A04</v>
          </cell>
        </row>
        <row r="11">
          <cell r="B11" t="str">
            <v>00J</v>
          </cell>
          <cell r="E11" t="str">
            <v>North</v>
          </cell>
          <cell r="G11" t="str">
            <v>Cumbria and North East</v>
          </cell>
          <cell r="P11" t="str">
            <v>D05</v>
          </cell>
          <cell r="Q11" t="str">
            <v>A06</v>
          </cell>
          <cell r="R11" t="str">
            <v>D05A06</v>
          </cell>
          <cell r="S11" t="str">
            <v>D03</v>
          </cell>
          <cell r="T11" t="str">
            <v>A03</v>
          </cell>
          <cell r="U11" t="str">
            <v>D03A03</v>
          </cell>
        </row>
        <row r="12">
          <cell r="B12" t="str">
            <v>00K</v>
          </cell>
          <cell r="E12" t="str">
            <v>North</v>
          </cell>
          <cell r="G12" t="str">
            <v>Cumbria and North East</v>
          </cell>
          <cell r="P12" t="str">
            <v>D08</v>
          </cell>
          <cell r="Q12" t="str">
            <v>A05</v>
          </cell>
          <cell r="R12" t="str">
            <v>D08A05</v>
          </cell>
          <cell r="S12" t="str">
            <v>D04</v>
          </cell>
          <cell r="T12" t="str">
            <v>A03</v>
          </cell>
          <cell r="U12" t="str">
            <v>D04A03</v>
          </cell>
        </row>
        <row r="13">
          <cell r="B13" t="str">
            <v>00L</v>
          </cell>
          <cell r="E13" t="str">
            <v>North</v>
          </cell>
          <cell r="G13" t="str">
            <v>Cumbria and North East</v>
          </cell>
          <cell r="P13" t="str">
            <v>D05</v>
          </cell>
          <cell r="Q13" t="str">
            <v>A10</v>
          </cell>
          <cell r="R13" t="str">
            <v>D05A10</v>
          </cell>
          <cell r="S13" t="str">
            <v>D03</v>
          </cell>
          <cell r="T13" t="str">
            <v>A05</v>
          </cell>
          <cell r="U13" t="str">
            <v>D03A05</v>
          </cell>
        </row>
        <row r="14">
          <cell r="B14" t="str">
            <v>00M</v>
          </cell>
          <cell r="E14" t="str">
            <v>North</v>
          </cell>
          <cell r="G14" t="str">
            <v>Cumbria and North East</v>
          </cell>
          <cell r="P14" t="str">
            <v>D10</v>
          </cell>
          <cell r="Q14" t="str">
            <v>A06</v>
          </cell>
          <cell r="R14" t="str">
            <v>D10A06</v>
          </cell>
          <cell r="S14" t="str">
            <v>D05</v>
          </cell>
          <cell r="T14" t="str">
            <v>A03</v>
          </cell>
          <cell r="U14" t="str">
            <v>D05A03</v>
          </cell>
        </row>
        <row r="15">
          <cell r="B15" t="str">
            <v>00N</v>
          </cell>
          <cell r="E15" t="str">
            <v>North</v>
          </cell>
          <cell r="G15" t="str">
            <v>Cumbria and North East</v>
          </cell>
          <cell r="P15" t="str">
            <v>D09</v>
          </cell>
          <cell r="Q15" t="str">
            <v>A07</v>
          </cell>
          <cell r="R15" t="str">
            <v>D09A07</v>
          </cell>
          <cell r="S15" t="str">
            <v>D05</v>
          </cell>
          <cell r="T15" t="str">
            <v>A04</v>
          </cell>
          <cell r="U15" t="str">
            <v>D05A04</v>
          </cell>
        </row>
        <row r="16">
          <cell r="B16" t="str">
            <v>00P</v>
          </cell>
          <cell r="E16" t="str">
            <v>North</v>
          </cell>
          <cell r="G16" t="str">
            <v>Cumbria and North East</v>
          </cell>
          <cell r="P16" t="str">
            <v>D09</v>
          </cell>
          <cell r="Q16" t="str">
            <v>A06</v>
          </cell>
          <cell r="R16" t="str">
            <v>D09A06</v>
          </cell>
          <cell r="S16" t="str">
            <v>D05</v>
          </cell>
          <cell r="T16" t="str">
            <v>A03</v>
          </cell>
          <cell r="U16" t="str">
            <v>D05A03</v>
          </cell>
        </row>
        <row r="17">
          <cell r="B17" t="str">
            <v>00Q</v>
          </cell>
          <cell r="E17" t="str">
            <v>North</v>
          </cell>
          <cell r="G17" t="str">
            <v>Lancashire and South Cumbria</v>
          </cell>
          <cell r="P17" t="str">
            <v>D10</v>
          </cell>
          <cell r="Q17" t="str">
            <v>A03</v>
          </cell>
          <cell r="R17" t="str">
            <v>D10A03</v>
          </cell>
          <cell r="S17" t="str">
            <v>D05</v>
          </cell>
          <cell r="T17" t="str">
            <v>A02</v>
          </cell>
          <cell r="U17" t="str">
            <v>D05A02</v>
          </cell>
        </row>
        <row r="18">
          <cell r="B18" t="str">
            <v>00R</v>
          </cell>
          <cell r="E18" t="str">
            <v>North</v>
          </cell>
          <cell r="G18" t="str">
            <v>Lancashire and South Cumbria</v>
          </cell>
          <cell r="P18" t="str">
            <v>D10</v>
          </cell>
          <cell r="Q18" t="str">
            <v>A07</v>
          </cell>
          <cell r="R18" t="str">
            <v>D10A07</v>
          </cell>
          <cell r="S18" t="str">
            <v>D05</v>
          </cell>
          <cell r="T18" t="str">
            <v>A04</v>
          </cell>
          <cell r="U18" t="str">
            <v>D05A04</v>
          </cell>
        </row>
        <row r="19">
          <cell r="B19" t="str">
            <v>00T</v>
          </cell>
          <cell r="E19" t="str">
            <v>North</v>
          </cell>
          <cell r="F19"/>
          <cell r="G19" t="str">
            <v>Greater Manchester</v>
          </cell>
          <cell r="P19" t="str">
            <v>D08</v>
          </cell>
          <cell r="Q19" t="str">
            <v>A04</v>
          </cell>
          <cell r="R19" t="str">
            <v>D08A04</v>
          </cell>
          <cell r="S19" t="str">
            <v>D04</v>
          </cell>
          <cell r="T19" t="str">
            <v>A02</v>
          </cell>
          <cell r="U19" t="str">
            <v>D04A02</v>
          </cell>
        </row>
        <row r="20">
          <cell r="B20" t="str">
            <v>00V</v>
          </cell>
          <cell r="E20" t="str">
            <v>North</v>
          </cell>
          <cell r="F20"/>
          <cell r="G20" t="str">
            <v>Greater Manchester</v>
          </cell>
          <cell r="P20" t="str">
            <v>D06</v>
          </cell>
          <cell r="Q20" t="str">
            <v>A05</v>
          </cell>
          <cell r="R20" t="str">
            <v>D06A05</v>
          </cell>
          <cell r="S20" t="str">
            <v>D03</v>
          </cell>
          <cell r="T20" t="str">
            <v>A03</v>
          </cell>
          <cell r="U20" t="str">
            <v>D03A03</v>
          </cell>
        </row>
        <row r="21">
          <cell r="B21" t="str">
            <v>00X</v>
          </cell>
          <cell r="E21" t="str">
            <v>North</v>
          </cell>
          <cell r="F21"/>
          <cell r="G21" t="str">
            <v>Lancashire and South Cumbria</v>
          </cell>
          <cell r="P21" t="str">
            <v>D03</v>
          </cell>
          <cell r="Q21" t="str">
            <v>A07</v>
          </cell>
          <cell r="R21" t="str">
            <v>D03A07</v>
          </cell>
          <cell r="S21" t="str">
            <v>D02</v>
          </cell>
          <cell r="T21" t="str">
            <v>A04</v>
          </cell>
          <cell r="U21" t="str">
            <v>D02A04</v>
          </cell>
        </row>
        <row r="22">
          <cell r="B22" t="str">
            <v>00Y</v>
          </cell>
          <cell r="E22" t="str">
            <v>North</v>
          </cell>
          <cell r="F22"/>
          <cell r="G22" t="str">
            <v>Greater Manchester</v>
          </cell>
          <cell r="P22" t="str">
            <v>D09</v>
          </cell>
          <cell r="Q22" t="str">
            <v>A03</v>
          </cell>
          <cell r="R22" t="str">
            <v>D09A03</v>
          </cell>
          <cell r="S22" t="str">
            <v>D05</v>
          </cell>
          <cell r="T22" t="str">
            <v>A02</v>
          </cell>
          <cell r="U22" t="str">
            <v>D05A02</v>
          </cell>
        </row>
        <row r="23">
          <cell r="B23" t="str">
            <v>01A</v>
          </cell>
          <cell r="E23" t="str">
            <v>North</v>
          </cell>
          <cell r="F23"/>
          <cell r="G23" t="str">
            <v>Lancashire and South Cumbria</v>
          </cell>
          <cell r="P23" t="str">
            <v>D09</v>
          </cell>
          <cell r="Q23" t="str">
            <v>A05</v>
          </cell>
          <cell r="R23" t="str">
            <v>D09A05</v>
          </cell>
          <cell r="S23" t="str">
            <v>D05</v>
          </cell>
          <cell r="T23" t="str">
            <v>A03</v>
          </cell>
          <cell r="U23" t="str">
            <v>D05A03</v>
          </cell>
        </row>
        <row r="24">
          <cell r="B24" t="str">
            <v>01C</v>
          </cell>
          <cell r="E24" t="str">
            <v>North</v>
          </cell>
          <cell r="F24"/>
          <cell r="G24" t="str">
            <v>Cheshire and Merseyside</v>
          </cell>
          <cell r="P24" t="str">
            <v>D01</v>
          </cell>
          <cell r="Q24" t="str">
            <v>A09</v>
          </cell>
          <cell r="R24" t="str">
            <v>D01A09</v>
          </cell>
          <cell r="S24" t="str">
            <v>D01</v>
          </cell>
          <cell r="T24" t="str">
            <v>A05</v>
          </cell>
          <cell r="U24" t="str">
            <v>D01A05</v>
          </cell>
        </row>
        <row r="25">
          <cell r="B25" t="str">
            <v>01D</v>
          </cell>
          <cell r="E25" t="str">
            <v>North</v>
          </cell>
          <cell r="F25"/>
          <cell r="G25" t="str">
            <v>Greater Manchester</v>
          </cell>
          <cell r="P25" t="str">
            <v>D10</v>
          </cell>
          <cell r="Q25" t="str">
            <v>A03</v>
          </cell>
          <cell r="R25" t="str">
            <v>D10A03</v>
          </cell>
          <cell r="S25" t="str">
            <v>D05</v>
          </cell>
          <cell r="T25" t="str">
            <v>A02</v>
          </cell>
          <cell r="U25" t="str">
            <v>D05A02</v>
          </cell>
        </row>
        <row r="26">
          <cell r="B26" t="str">
            <v>01E</v>
          </cell>
          <cell r="E26" t="str">
            <v>North</v>
          </cell>
          <cell r="F26"/>
          <cell r="G26" t="str">
            <v>Lancashire and South Cumbria</v>
          </cell>
          <cell r="P26" t="str">
            <v>D06</v>
          </cell>
          <cell r="Q26" t="str">
            <v>A04</v>
          </cell>
          <cell r="R26" t="str">
            <v>D06A04</v>
          </cell>
          <cell r="S26" t="str">
            <v>D03</v>
          </cell>
          <cell r="T26" t="str">
            <v>A02</v>
          </cell>
          <cell r="U26" t="str">
            <v>D03A02</v>
          </cell>
        </row>
        <row r="27">
          <cell r="B27" t="str">
            <v>01F</v>
          </cell>
          <cell r="E27" t="str">
            <v>North</v>
          </cell>
          <cell r="F27"/>
          <cell r="G27" t="str">
            <v>Cheshire and Merseyside</v>
          </cell>
          <cell r="P27" t="str">
            <v>D10</v>
          </cell>
          <cell r="Q27" t="str">
            <v>A05</v>
          </cell>
          <cell r="R27" t="str">
            <v>D10A05</v>
          </cell>
          <cell r="S27" t="str">
            <v>D05</v>
          </cell>
          <cell r="T27" t="str">
            <v>A03</v>
          </cell>
          <cell r="U27" t="str">
            <v>D05A03</v>
          </cell>
        </row>
        <row r="28">
          <cell r="B28" t="str">
            <v>01G</v>
          </cell>
          <cell r="E28" t="str">
            <v>North</v>
          </cell>
          <cell r="F28"/>
          <cell r="G28" t="str">
            <v>Greater Manchester</v>
          </cell>
          <cell r="P28" t="str">
            <v>D10</v>
          </cell>
          <cell r="Q28" t="str">
            <v>A02</v>
          </cell>
          <cell r="R28" t="str">
            <v>D10A02</v>
          </cell>
          <cell r="S28" t="str">
            <v>D05</v>
          </cell>
          <cell r="T28" t="str">
            <v>A01</v>
          </cell>
          <cell r="U28" t="str">
            <v>D05A01</v>
          </cell>
        </row>
        <row r="29">
          <cell r="B29" t="str">
            <v>01H</v>
          </cell>
          <cell r="E29" t="str">
            <v>North</v>
          </cell>
          <cell r="F29"/>
          <cell r="G29" t="str">
            <v>Cumbria and North East</v>
          </cell>
          <cell r="P29" t="str">
            <v>D06</v>
          </cell>
          <cell r="Q29" t="str">
            <v>A09</v>
          </cell>
          <cell r="R29" t="str">
            <v>D06A09</v>
          </cell>
          <cell r="S29" t="str">
            <v>D03</v>
          </cell>
          <cell r="T29" t="str">
            <v>A05</v>
          </cell>
          <cell r="U29" t="str">
            <v>D03A05</v>
          </cell>
        </row>
        <row r="30">
          <cell r="B30" t="str">
            <v>01J</v>
          </cell>
          <cell r="E30" t="str">
            <v>North</v>
          </cell>
          <cell r="F30"/>
          <cell r="G30" t="str">
            <v>Cheshire and Merseyside</v>
          </cell>
          <cell r="P30" t="str">
            <v>D10</v>
          </cell>
          <cell r="Q30" t="str">
            <v>A04</v>
          </cell>
          <cell r="R30" t="str">
            <v>D10A04</v>
          </cell>
          <cell r="S30" t="str">
            <v>D05</v>
          </cell>
          <cell r="T30" t="str">
            <v>A02</v>
          </cell>
          <cell r="U30" t="str">
            <v>D05A02</v>
          </cell>
        </row>
        <row r="31">
          <cell r="B31" t="str">
            <v>01K</v>
          </cell>
          <cell r="E31" t="str">
            <v>North</v>
          </cell>
          <cell r="F31"/>
          <cell r="G31" t="str">
            <v>Lancashire and South Cumbria</v>
          </cell>
          <cell r="P31" t="str">
            <v>D06</v>
          </cell>
          <cell r="Q31" t="str">
            <v>A08</v>
          </cell>
          <cell r="R31" t="str">
            <v>D06A08</v>
          </cell>
          <cell r="S31" t="str">
            <v>D03</v>
          </cell>
          <cell r="T31" t="str">
            <v>A04</v>
          </cell>
          <cell r="U31" t="str">
            <v>D03A04</v>
          </cell>
        </row>
        <row r="32">
          <cell r="B32" t="str">
            <v>01R</v>
          </cell>
          <cell r="E32" t="str">
            <v>North</v>
          </cell>
          <cell r="F32"/>
          <cell r="G32" t="str">
            <v>Cheshire and Merseyside</v>
          </cell>
          <cell r="P32" t="str">
            <v>D03</v>
          </cell>
          <cell r="Q32" t="str">
            <v>A07</v>
          </cell>
          <cell r="R32" t="str">
            <v>D03A07</v>
          </cell>
          <cell r="S32" t="str">
            <v>D02</v>
          </cell>
          <cell r="T32" t="str">
            <v>A04</v>
          </cell>
          <cell r="U32" t="str">
            <v>D02A04</v>
          </cell>
        </row>
        <row r="33">
          <cell r="B33" t="str">
            <v>01T</v>
          </cell>
          <cell r="E33" t="str">
            <v>North</v>
          </cell>
          <cell r="F33"/>
          <cell r="G33" t="str">
            <v>Cheshire and Merseyside</v>
          </cell>
          <cell r="P33" t="str">
            <v>D09</v>
          </cell>
          <cell r="Q33" t="str">
            <v>A06</v>
          </cell>
          <cell r="R33" t="str">
            <v>D09A06</v>
          </cell>
          <cell r="S33" t="str">
            <v>D05</v>
          </cell>
          <cell r="T33" t="str">
            <v>A03</v>
          </cell>
          <cell r="U33" t="str">
            <v>D05A03</v>
          </cell>
        </row>
        <row r="34">
          <cell r="B34" t="str">
            <v>01V</v>
          </cell>
          <cell r="E34" t="str">
            <v>North</v>
          </cell>
          <cell r="F34"/>
          <cell r="G34" t="str">
            <v>Cheshire and Merseyside</v>
          </cell>
          <cell r="P34" t="str">
            <v>D04</v>
          </cell>
          <cell r="Q34" t="str">
            <v>A10</v>
          </cell>
          <cell r="R34" t="str">
            <v>D04A10</v>
          </cell>
          <cell r="S34" t="str">
            <v>D02</v>
          </cell>
          <cell r="T34" t="str">
            <v>A05</v>
          </cell>
          <cell r="U34" t="str">
            <v>D02A05</v>
          </cell>
        </row>
        <row r="35">
          <cell r="B35" t="str">
            <v>01W</v>
          </cell>
          <cell r="E35" t="str">
            <v>North</v>
          </cell>
          <cell r="F35"/>
          <cell r="G35" t="str">
            <v>Greater Manchester</v>
          </cell>
          <cell r="P35" t="str">
            <v>D05</v>
          </cell>
          <cell r="Q35" t="str">
            <v>A06</v>
          </cell>
          <cell r="R35" t="str">
            <v>D05A06</v>
          </cell>
          <cell r="S35" t="str">
            <v>D03</v>
          </cell>
          <cell r="T35" t="str">
            <v>A03</v>
          </cell>
          <cell r="U35" t="str">
            <v>D03A03</v>
          </cell>
        </row>
        <row r="36">
          <cell r="B36" t="str">
            <v>01X</v>
          </cell>
          <cell r="E36" t="str">
            <v>North</v>
          </cell>
          <cell r="F36"/>
          <cell r="G36" t="str">
            <v>Cheshire and Merseyside</v>
          </cell>
          <cell r="P36" t="str">
            <v>D09</v>
          </cell>
          <cell r="Q36" t="str">
            <v>A07</v>
          </cell>
          <cell r="R36" t="str">
            <v>D09A07</v>
          </cell>
          <cell r="S36" t="str">
            <v>D05</v>
          </cell>
          <cell r="T36" t="str">
            <v>A04</v>
          </cell>
          <cell r="U36" t="str">
            <v>D05A04</v>
          </cell>
        </row>
        <row r="37">
          <cell r="B37" t="str">
            <v>01Y</v>
          </cell>
          <cell r="E37" t="str">
            <v>North</v>
          </cell>
          <cell r="F37"/>
          <cell r="G37" t="str">
            <v>Greater Manchester</v>
          </cell>
          <cell r="P37" t="str">
            <v>D08</v>
          </cell>
          <cell r="Q37" t="str">
            <v>A05</v>
          </cell>
          <cell r="R37" t="str">
            <v>D08A05</v>
          </cell>
          <cell r="S37" t="str">
            <v>D04</v>
          </cell>
          <cell r="T37" t="str">
            <v>A03</v>
          </cell>
          <cell r="U37" t="str">
            <v>D04A03</v>
          </cell>
        </row>
        <row r="38">
          <cell r="B38" t="str">
            <v>02A</v>
          </cell>
          <cell r="E38" t="str">
            <v>North</v>
          </cell>
          <cell r="F38"/>
          <cell r="G38" t="str">
            <v>Greater Manchester</v>
          </cell>
          <cell r="P38" t="str">
            <v>D03</v>
          </cell>
          <cell r="Q38" t="str">
            <v>A04</v>
          </cell>
          <cell r="R38" t="str">
            <v>D03A04</v>
          </cell>
          <cell r="S38" t="str">
            <v>D02</v>
          </cell>
          <cell r="T38" t="str">
            <v>A02</v>
          </cell>
          <cell r="U38" t="str">
            <v>D02A02</v>
          </cell>
        </row>
        <row r="39">
          <cell r="B39" t="str">
            <v>02D</v>
          </cell>
          <cell r="E39" t="str">
            <v>North</v>
          </cell>
          <cell r="F39"/>
          <cell r="G39" t="str">
            <v>Cheshire and Merseyside</v>
          </cell>
          <cell r="P39" t="str">
            <v>D05</v>
          </cell>
          <cell r="Q39" t="str">
            <v>A06</v>
          </cell>
          <cell r="R39" t="str">
            <v>D05A06</v>
          </cell>
          <cell r="S39" t="str">
            <v>D03</v>
          </cell>
          <cell r="T39" t="str">
            <v>A03</v>
          </cell>
          <cell r="U39" t="str">
            <v>D03A03</v>
          </cell>
        </row>
        <row r="40">
          <cell r="B40" t="str">
            <v>02E</v>
          </cell>
          <cell r="E40" t="str">
            <v>North</v>
          </cell>
          <cell r="F40"/>
          <cell r="G40" t="str">
            <v>Cheshire and Merseyside</v>
          </cell>
          <cell r="P40" t="str">
            <v>D05</v>
          </cell>
          <cell r="Q40" t="str">
            <v>A05</v>
          </cell>
          <cell r="R40" t="str">
            <v>D05A05</v>
          </cell>
          <cell r="S40" t="str">
            <v>D03</v>
          </cell>
          <cell r="T40" t="str">
            <v>A03</v>
          </cell>
          <cell r="U40" t="str">
            <v>D03A03</v>
          </cell>
        </row>
        <row r="41">
          <cell r="B41" t="str">
            <v>02F</v>
          </cell>
          <cell r="E41" t="str">
            <v>North</v>
          </cell>
          <cell r="F41"/>
          <cell r="G41" t="str">
            <v>Cheshire and Merseyside</v>
          </cell>
          <cell r="P41" t="str">
            <v>D04</v>
          </cell>
          <cell r="Q41" t="str">
            <v>A08</v>
          </cell>
          <cell r="R41" t="str">
            <v>D04A08</v>
          </cell>
          <cell r="S41" t="str">
            <v>D02</v>
          </cell>
          <cell r="T41" t="str">
            <v>A04</v>
          </cell>
          <cell r="U41" t="str">
            <v>D02A04</v>
          </cell>
        </row>
        <row r="42">
          <cell r="B42" t="str">
            <v>02G</v>
          </cell>
          <cell r="E42" t="str">
            <v>North</v>
          </cell>
          <cell r="F42"/>
          <cell r="G42" t="str">
            <v>Lancashire and South Cumbria</v>
          </cell>
          <cell r="P42" t="str">
            <v>D05</v>
          </cell>
          <cell r="Q42" t="str">
            <v>A08</v>
          </cell>
          <cell r="R42" t="str">
            <v>D05A08</v>
          </cell>
          <cell r="S42" t="str">
            <v>D03</v>
          </cell>
          <cell r="T42" t="str">
            <v>A04</v>
          </cell>
          <cell r="U42" t="str">
            <v>D03A04</v>
          </cell>
        </row>
        <row r="43">
          <cell r="B43" t="str">
            <v>02H</v>
          </cell>
          <cell r="E43" t="str">
            <v>North</v>
          </cell>
          <cell r="F43"/>
          <cell r="G43" t="str">
            <v>Greater Manchester</v>
          </cell>
          <cell r="P43" t="str">
            <v>D07</v>
          </cell>
          <cell r="Q43" t="str">
            <v>A06</v>
          </cell>
          <cell r="R43" t="str">
            <v>D07A06</v>
          </cell>
          <cell r="S43" t="str">
            <v>D04</v>
          </cell>
          <cell r="T43" t="str">
            <v>A03</v>
          </cell>
          <cell r="U43" t="str">
            <v>D04A03</v>
          </cell>
        </row>
        <row r="44">
          <cell r="B44" t="str">
            <v>02M</v>
          </cell>
          <cell r="E44" t="str">
            <v>North</v>
          </cell>
          <cell r="F44"/>
          <cell r="G44" t="str">
            <v>Lancashire and South Cumbria</v>
          </cell>
          <cell r="P44" t="str">
            <v>D04</v>
          </cell>
          <cell r="Q44" t="str">
            <v>A10</v>
          </cell>
          <cell r="R44" t="str">
            <v>D04A10</v>
          </cell>
          <cell r="S44" t="str">
            <v>D02</v>
          </cell>
          <cell r="T44" t="str">
            <v>A05</v>
          </cell>
          <cell r="U44" t="str">
            <v>D02A05</v>
          </cell>
        </row>
        <row r="45">
          <cell r="B45" t="str">
            <v>02N</v>
          </cell>
          <cell r="E45" t="str">
            <v>North</v>
          </cell>
          <cell r="F45"/>
          <cell r="G45" t="str">
            <v>Yorkshire and the Humber</v>
          </cell>
          <cell r="P45" t="str">
            <v>D05</v>
          </cell>
          <cell r="Q45" t="str">
            <v>A08</v>
          </cell>
          <cell r="R45" t="str">
            <v>D05A08</v>
          </cell>
          <cell r="S45" t="str">
            <v>D03</v>
          </cell>
          <cell r="T45" t="str">
            <v>A04</v>
          </cell>
          <cell r="U45" t="str">
            <v>D03A04</v>
          </cell>
        </row>
        <row r="46">
          <cell r="B46" t="str">
            <v>02P</v>
          </cell>
          <cell r="E46" t="str">
            <v>North</v>
          </cell>
          <cell r="F46"/>
          <cell r="G46" t="str">
            <v>Yorkshire and the Humber</v>
          </cell>
          <cell r="P46" t="str">
            <v>D09</v>
          </cell>
          <cell r="Q46" t="str">
            <v>A06</v>
          </cell>
          <cell r="R46" t="str">
            <v>D09A06</v>
          </cell>
          <cell r="S46" t="str">
            <v>D05</v>
          </cell>
          <cell r="T46" t="str">
            <v>A03</v>
          </cell>
          <cell r="U46" t="str">
            <v>D05A03</v>
          </cell>
        </row>
        <row r="47">
          <cell r="B47" t="str">
            <v>02Q</v>
          </cell>
          <cell r="E47" t="str">
            <v>North</v>
          </cell>
          <cell r="F47"/>
          <cell r="G47" t="str">
            <v>Yorkshire and the Humber</v>
          </cell>
          <cell r="P47" t="str">
            <v>D06</v>
          </cell>
          <cell r="Q47" t="str">
            <v>A08</v>
          </cell>
          <cell r="R47" t="str">
            <v>D06A08</v>
          </cell>
          <cell r="S47" t="str">
            <v>D03</v>
          </cell>
          <cell r="T47" t="str">
            <v>A04</v>
          </cell>
          <cell r="U47" t="str">
            <v>D03A04</v>
          </cell>
        </row>
        <row r="48">
          <cell r="B48" t="str">
            <v>02R</v>
          </cell>
          <cell r="E48" t="str">
            <v>North</v>
          </cell>
          <cell r="F48"/>
          <cell r="G48" t="str">
            <v>Yorkshire and the Humber</v>
          </cell>
          <cell r="P48" t="str">
            <v>D09</v>
          </cell>
          <cell r="Q48" t="str">
            <v>A03</v>
          </cell>
          <cell r="R48" t="str">
            <v>D09A03</v>
          </cell>
          <cell r="S48" t="str">
            <v>D05</v>
          </cell>
          <cell r="T48" t="str">
            <v>A02</v>
          </cell>
          <cell r="U48" t="str">
            <v>D05A02</v>
          </cell>
        </row>
        <row r="49">
          <cell r="B49" t="str">
            <v>02T</v>
          </cell>
          <cell r="E49" t="str">
            <v>North</v>
          </cell>
          <cell r="F49"/>
          <cell r="G49" t="str">
            <v>Yorkshire and the Humber</v>
          </cell>
          <cell r="P49" t="str">
            <v>D07</v>
          </cell>
          <cell r="Q49" t="str">
            <v>A05</v>
          </cell>
          <cell r="R49" t="str">
            <v>D07A05</v>
          </cell>
          <cell r="S49" t="str">
            <v>D04</v>
          </cell>
          <cell r="T49" t="str">
            <v>A03</v>
          </cell>
          <cell r="U49" t="str">
            <v>D04A03</v>
          </cell>
        </row>
        <row r="50">
          <cell r="B50" t="str">
            <v>02W</v>
          </cell>
          <cell r="E50" t="str">
            <v>North</v>
          </cell>
          <cell r="F50"/>
          <cell r="G50" t="str">
            <v>Yorkshire and the Humber</v>
          </cell>
          <cell r="P50" t="str">
            <v>D10</v>
          </cell>
          <cell r="Q50" t="str">
            <v>A01</v>
          </cell>
          <cell r="R50" t="str">
            <v>D10A01</v>
          </cell>
          <cell r="S50" t="str">
            <v>D05</v>
          </cell>
          <cell r="T50" t="str">
            <v>A01</v>
          </cell>
          <cell r="U50" t="str">
            <v>D05A01</v>
          </cell>
        </row>
        <row r="51">
          <cell r="B51" t="str">
            <v>02X</v>
          </cell>
          <cell r="E51" t="str">
            <v>North</v>
          </cell>
          <cell r="F51"/>
          <cell r="G51" t="str">
            <v>Yorkshire and the Humber</v>
          </cell>
          <cell r="P51" t="str">
            <v>D09</v>
          </cell>
          <cell r="Q51" t="str">
            <v>A06</v>
          </cell>
          <cell r="R51" t="str">
            <v>D09A06</v>
          </cell>
          <cell r="S51" t="str">
            <v>D05</v>
          </cell>
          <cell r="T51" t="str">
            <v>A03</v>
          </cell>
          <cell r="U51" t="str">
            <v>D05A03</v>
          </cell>
        </row>
        <row r="52">
          <cell r="B52" t="str">
            <v>02Y</v>
          </cell>
          <cell r="E52" t="str">
            <v>North</v>
          </cell>
          <cell r="F52"/>
          <cell r="G52" t="str">
            <v>Yorkshire and the Humber</v>
          </cell>
          <cell r="P52" t="str">
            <v>D03</v>
          </cell>
          <cell r="Q52" t="str">
            <v>A10</v>
          </cell>
          <cell r="R52" t="str">
            <v>D03A10</v>
          </cell>
          <cell r="S52" t="str">
            <v>D02</v>
          </cell>
          <cell r="T52" t="str">
            <v>A05</v>
          </cell>
          <cell r="U52" t="str">
            <v>D02A05</v>
          </cell>
        </row>
        <row r="53">
          <cell r="B53" t="str">
            <v>03A</v>
          </cell>
          <cell r="E53" t="str">
            <v>North</v>
          </cell>
          <cell r="F53"/>
          <cell r="G53" t="str">
            <v>Yorkshire and the Humber</v>
          </cell>
          <cell r="P53" t="str">
            <v>D06</v>
          </cell>
          <cell r="Q53" t="str">
            <v>A05</v>
          </cell>
          <cell r="R53" t="str">
            <v>D06A05</v>
          </cell>
          <cell r="S53" t="str">
            <v>D03</v>
          </cell>
          <cell r="T53" t="str">
            <v>A03</v>
          </cell>
          <cell r="U53" t="str">
            <v>D03A03</v>
          </cell>
        </row>
        <row r="54">
          <cell r="B54" t="str">
            <v>03D</v>
          </cell>
          <cell r="E54" t="str">
            <v>North</v>
          </cell>
          <cell r="F54"/>
          <cell r="G54" t="str">
            <v>Yorkshire and the Humber</v>
          </cell>
          <cell r="P54" t="str">
            <v>D02</v>
          </cell>
          <cell r="Q54" t="str">
            <v>A10</v>
          </cell>
          <cell r="R54" t="str">
            <v>D02A10</v>
          </cell>
          <cell r="S54" t="str">
            <v>D01</v>
          </cell>
          <cell r="T54" t="str">
            <v>A05</v>
          </cell>
          <cell r="U54" t="str">
            <v>D01A05</v>
          </cell>
        </row>
        <row r="55">
          <cell r="B55" t="str">
            <v>03E</v>
          </cell>
          <cell r="E55" t="str">
            <v>North</v>
          </cell>
          <cell r="F55"/>
          <cell r="G55" t="str">
            <v>Yorkshire and the Humber</v>
          </cell>
          <cell r="P55" t="str">
            <v>D01</v>
          </cell>
          <cell r="Q55" t="str">
            <v>A09</v>
          </cell>
          <cell r="R55" t="str">
            <v>D01A09</v>
          </cell>
          <cell r="S55" t="str">
            <v>D01</v>
          </cell>
          <cell r="T55" t="str">
            <v>A05</v>
          </cell>
          <cell r="U55" t="str">
            <v>D01A05</v>
          </cell>
        </row>
        <row r="56">
          <cell r="B56" t="str">
            <v>03F</v>
          </cell>
          <cell r="E56" t="str">
            <v>North</v>
          </cell>
          <cell r="F56"/>
          <cell r="G56" t="str">
            <v>Yorkshire and the Humber</v>
          </cell>
          <cell r="P56" t="str">
            <v>D10</v>
          </cell>
          <cell r="Q56" t="str">
            <v>A03</v>
          </cell>
          <cell r="R56" t="str">
            <v>D10A03</v>
          </cell>
          <cell r="S56" t="str">
            <v>D05</v>
          </cell>
          <cell r="T56" t="str">
            <v>A02</v>
          </cell>
          <cell r="U56" t="str">
            <v>D05A02</v>
          </cell>
        </row>
        <row r="57">
          <cell r="B57" t="str">
            <v>03H</v>
          </cell>
          <cell r="E57" t="str">
            <v>North</v>
          </cell>
          <cell r="F57"/>
          <cell r="G57" t="str">
            <v>Yorkshire and the Humber</v>
          </cell>
          <cell r="P57" t="str">
            <v>D09</v>
          </cell>
          <cell r="Q57" t="str">
            <v>A07</v>
          </cell>
          <cell r="R57" t="str">
            <v>D09A07</v>
          </cell>
          <cell r="S57" t="str">
            <v>D05</v>
          </cell>
          <cell r="T57" t="str">
            <v>A04</v>
          </cell>
          <cell r="U57" t="str">
            <v>D05A04</v>
          </cell>
        </row>
        <row r="58">
          <cell r="B58" t="str">
            <v>03J</v>
          </cell>
          <cell r="E58" t="str">
            <v>North</v>
          </cell>
          <cell r="F58"/>
          <cell r="G58" t="str">
            <v>Yorkshire and the Humber</v>
          </cell>
          <cell r="P58" t="str">
            <v>D08</v>
          </cell>
          <cell r="Q58" t="str">
            <v>A03</v>
          </cell>
          <cell r="R58" t="str">
            <v>D08A03</v>
          </cell>
          <cell r="S58" t="str">
            <v>D04</v>
          </cell>
          <cell r="T58" t="str">
            <v>A02</v>
          </cell>
          <cell r="U58" t="str">
            <v>D04A02</v>
          </cell>
        </row>
        <row r="59">
          <cell r="B59" t="str">
            <v>03K</v>
          </cell>
          <cell r="E59" t="str">
            <v>North</v>
          </cell>
          <cell r="F59"/>
          <cell r="G59" t="str">
            <v>Yorkshire and the Humber</v>
          </cell>
          <cell r="P59" t="str">
            <v>D06</v>
          </cell>
          <cell r="Q59" t="str">
            <v>A08</v>
          </cell>
          <cell r="R59" t="str">
            <v>D06A08</v>
          </cell>
          <cell r="S59" t="str">
            <v>D03</v>
          </cell>
          <cell r="T59" t="str">
            <v>A04</v>
          </cell>
          <cell r="U59" t="str">
            <v>D03A04</v>
          </cell>
        </row>
        <row r="60">
          <cell r="B60" t="str">
            <v>03L</v>
          </cell>
          <cell r="E60" t="str">
            <v>North</v>
          </cell>
          <cell r="F60"/>
          <cell r="G60" t="str">
            <v>Yorkshire and the Humber</v>
          </cell>
          <cell r="P60" t="str">
            <v>D08</v>
          </cell>
          <cell r="Q60" t="str">
            <v>A06</v>
          </cell>
          <cell r="R60" t="str">
            <v>D08A06</v>
          </cell>
          <cell r="S60" t="str">
            <v>D04</v>
          </cell>
          <cell r="T60" t="str">
            <v>A03</v>
          </cell>
          <cell r="U60" t="str">
            <v>D04A03</v>
          </cell>
        </row>
        <row r="61">
          <cell r="B61" t="str">
            <v>03M</v>
          </cell>
          <cell r="E61" t="str">
            <v>North</v>
          </cell>
          <cell r="F61"/>
          <cell r="G61" t="str">
            <v>Yorkshire and the Humber</v>
          </cell>
          <cell r="P61" t="str">
            <v>D07</v>
          </cell>
          <cell r="Q61" t="str">
            <v>A10</v>
          </cell>
          <cell r="R61" t="str">
            <v>D07A10</v>
          </cell>
          <cell r="S61" t="str">
            <v>D04</v>
          </cell>
          <cell r="T61" t="str">
            <v>A05</v>
          </cell>
          <cell r="U61" t="str">
            <v>D04A05</v>
          </cell>
        </row>
        <row r="62">
          <cell r="B62" t="str">
            <v>03N</v>
          </cell>
          <cell r="E62" t="str">
            <v>North</v>
          </cell>
          <cell r="F62"/>
          <cell r="G62" t="str">
            <v>Yorkshire and the Humber</v>
          </cell>
          <cell r="P62" t="str">
            <v>D08</v>
          </cell>
          <cell r="Q62" t="str">
            <v>A04</v>
          </cell>
          <cell r="R62" t="str">
            <v>D08A04</v>
          </cell>
          <cell r="S62" t="str">
            <v>D04</v>
          </cell>
          <cell r="T62" t="str">
            <v>A02</v>
          </cell>
          <cell r="U62" t="str">
            <v>D04A02</v>
          </cell>
        </row>
        <row r="63">
          <cell r="B63" t="str">
            <v>03Q</v>
          </cell>
          <cell r="E63" t="str">
            <v>North</v>
          </cell>
          <cell r="F63"/>
          <cell r="G63" t="str">
            <v>Yorkshire and the Humber</v>
          </cell>
          <cell r="P63" t="str">
            <v>D02</v>
          </cell>
          <cell r="Q63" t="str">
            <v>A07</v>
          </cell>
          <cell r="R63" t="str">
            <v>D02A07</v>
          </cell>
          <cell r="S63" t="str">
            <v>D01</v>
          </cell>
          <cell r="T63" t="str">
            <v>A04</v>
          </cell>
          <cell r="U63" t="str">
            <v>D01A04</v>
          </cell>
        </row>
        <row r="64">
          <cell r="B64" t="str">
            <v>03R</v>
          </cell>
          <cell r="E64" t="str">
            <v>North</v>
          </cell>
          <cell r="F64"/>
          <cell r="G64" t="str">
            <v>Yorkshire and the Humber</v>
          </cell>
          <cell r="P64" t="str">
            <v>D08</v>
          </cell>
          <cell r="Q64" t="str">
            <v>A05</v>
          </cell>
          <cell r="R64" t="str">
            <v>D08A05</v>
          </cell>
          <cell r="S64" t="str">
            <v>D04</v>
          </cell>
          <cell r="T64" t="str">
            <v>A03</v>
          </cell>
          <cell r="U64" t="str">
            <v>D04A03</v>
          </cell>
        </row>
        <row r="65">
          <cell r="B65" t="str">
            <v>03T</v>
          </cell>
          <cell r="E65" t="str">
            <v>Midlands and East</v>
          </cell>
          <cell r="F65"/>
          <cell r="G65" t="str">
            <v>Central Midlands</v>
          </cell>
          <cell r="P65" t="str">
            <v>D08</v>
          </cell>
          <cell r="Q65" t="str">
            <v>A10</v>
          </cell>
          <cell r="R65" t="str">
            <v>D08A10</v>
          </cell>
          <cell r="S65" t="str">
            <v>D04</v>
          </cell>
          <cell r="T65" t="str">
            <v>A05</v>
          </cell>
          <cell r="U65" t="str">
            <v>D04A05</v>
          </cell>
        </row>
        <row r="66">
          <cell r="B66" t="str">
            <v>03V</v>
          </cell>
          <cell r="E66" t="str">
            <v>Midlands and East</v>
          </cell>
          <cell r="F66"/>
          <cell r="G66" t="str">
            <v>Central Midlands</v>
          </cell>
          <cell r="P66" t="str">
            <v>D07</v>
          </cell>
          <cell r="Q66" t="str">
            <v>A03</v>
          </cell>
          <cell r="R66" t="str">
            <v>D07A03</v>
          </cell>
          <cell r="S66" t="str">
            <v>D04</v>
          </cell>
          <cell r="T66" t="str">
            <v>A02</v>
          </cell>
          <cell r="U66" t="str">
            <v>D04A02</v>
          </cell>
        </row>
        <row r="67">
          <cell r="B67" t="str">
            <v>03W</v>
          </cell>
          <cell r="E67" t="str">
            <v>Midlands and East</v>
          </cell>
          <cell r="F67"/>
          <cell r="G67" t="str">
            <v>Central Midlands</v>
          </cell>
          <cell r="P67" t="str">
            <v>D01</v>
          </cell>
          <cell r="Q67" t="str">
            <v>A08</v>
          </cell>
          <cell r="R67" t="str">
            <v>D01A08</v>
          </cell>
          <cell r="S67" t="str">
            <v>D01</v>
          </cell>
          <cell r="T67" t="str">
            <v>A04</v>
          </cell>
          <cell r="U67" t="str">
            <v>D01A04</v>
          </cell>
        </row>
        <row r="68">
          <cell r="B68" t="str">
            <v>04C</v>
          </cell>
          <cell r="E68" t="str">
            <v>Midlands and East</v>
          </cell>
          <cell r="F68"/>
          <cell r="G68" t="str">
            <v>Central Midlands</v>
          </cell>
          <cell r="P68" t="str">
            <v>D09</v>
          </cell>
          <cell r="Q68" t="str">
            <v>A02</v>
          </cell>
          <cell r="R68" t="str">
            <v>D09A02</v>
          </cell>
          <cell r="S68" t="str">
            <v>D05</v>
          </cell>
          <cell r="T68" t="str">
            <v>A01</v>
          </cell>
          <cell r="U68" t="str">
            <v>D05A01</v>
          </cell>
        </row>
        <row r="69">
          <cell r="B69" t="str">
            <v>04D</v>
          </cell>
          <cell r="E69" t="str">
            <v>Midlands and East</v>
          </cell>
          <cell r="F69"/>
          <cell r="G69" t="str">
            <v>Central Midlands</v>
          </cell>
          <cell r="P69" t="str">
            <v>D05</v>
          </cell>
          <cell r="Q69" t="str">
            <v>A07</v>
          </cell>
          <cell r="R69" t="str">
            <v>D05A07</v>
          </cell>
          <cell r="S69" t="str">
            <v>D03</v>
          </cell>
          <cell r="T69" t="str">
            <v>A04</v>
          </cell>
          <cell r="U69" t="str">
            <v>D03A04</v>
          </cell>
        </row>
        <row r="70">
          <cell r="B70" t="str">
            <v>04E</v>
          </cell>
          <cell r="E70" t="str">
            <v>Midlands and East</v>
          </cell>
          <cell r="F70"/>
          <cell r="G70" t="str">
            <v>North Midlands</v>
          </cell>
          <cell r="P70" t="str">
            <v>D08</v>
          </cell>
          <cell r="Q70" t="str">
            <v>A06</v>
          </cell>
          <cell r="R70" t="str">
            <v>D08A06</v>
          </cell>
          <cell r="S70" t="str">
            <v>D04</v>
          </cell>
          <cell r="T70" t="str">
            <v>A03</v>
          </cell>
          <cell r="U70" t="str">
            <v>D04A03</v>
          </cell>
        </row>
        <row r="71">
          <cell r="B71" t="str">
            <v>04F</v>
          </cell>
          <cell r="E71" t="str">
            <v>Midlands and East</v>
          </cell>
          <cell r="F71"/>
          <cell r="G71" t="str">
            <v>Central Midlands</v>
          </cell>
          <cell r="P71" t="str">
            <v>D04</v>
          </cell>
          <cell r="Q71" t="str">
            <v>A02</v>
          </cell>
          <cell r="R71" t="str">
            <v>D04A02</v>
          </cell>
          <cell r="S71" t="str">
            <v>D02</v>
          </cell>
          <cell r="T71" t="str">
            <v>A01</v>
          </cell>
          <cell r="U71" t="str">
            <v>D02A01</v>
          </cell>
        </row>
        <row r="72">
          <cell r="B72" t="str">
            <v>04G</v>
          </cell>
          <cell r="E72" t="str">
            <v>Midlands and East</v>
          </cell>
          <cell r="F72"/>
          <cell r="G72" t="str">
            <v>Central Midlands</v>
          </cell>
          <cell r="P72" t="str">
            <v>D05</v>
          </cell>
          <cell r="Q72" t="str">
            <v>A05</v>
          </cell>
          <cell r="R72" t="str">
            <v>D05A05</v>
          </cell>
          <cell r="S72" t="str">
            <v>D03</v>
          </cell>
          <cell r="T72" t="str">
            <v>A03</v>
          </cell>
          <cell r="U72" t="str">
            <v>D03A03</v>
          </cell>
        </row>
        <row r="73">
          <cell r="B73" t="str">
            <v>04H</v>
          </cell>
          <cell r="E73" t="str">
            <v>Midlands and East</v>
          </cell>
          <cell r="F73"/>
          <cell r="G73" t="str">
            <v>North Midlands</v>
          </cell>
          <cell r="P73" t="str">
            <v>D05</v>
          </cell>
          <cell r="Q73" t="str">
            <v>A08</v>
          </cell>
          <cell r="R73" t="str">
            <v>D05A08</v>
          </cell>
          <cell r="S73" t="str">
            <v>D03</v>
          </cell>
          <cell r="T73" t="str">
            <v>A04</v>
          </cell>
          <cell r="U73" t="str">
            <v>D03A04</v>
          </cell>
        </row>
        <row r="74">
          <cell r="B74" t="str">
            <v>04K</v>
          </cell>
          <cell r="E74" t="str">
            <v>Midlands and East</v>
          </cell>
          <cell r="F74"/>
          <cell r="G74" t="str">
            <v>North Midlands</v>
          </cell>
          <cell r="P74" t="str">
            <v>D10</v>
          </cell>
          <cell r="Q74" t="str">
            <v>A02</v>
          </cell>
          <cell r="R74" t="str">
            <v>D10A02</v>
          </cell>
          <cell r="S74" t="str">
            <v>D05</v>
          </cell>
          <cell r="T74" t="str">
            <v>A01</v>
          </cell>
          <cell r="U74" t="str">
            <v>D05A01</v>
          </cell>
        </row>
        <row r="75">
          <cell r="B75" t="str">
            <v>04L</v>
          </cell>
          <cell r="E75" t="str">
            <v>Midlands and East</v>
          </cell>
          <cell r="F75"/>
          <cell r="G75" t="str">
            <v>North Midlands</v>
          </cell>
          <cell r="P75" t="str">
            <v>D04</v>
          </cell>
          <cell r="Q75" t="str">
            <v>A08</v>
          </cell>
          <cell r="R75" t="str">
            <v>D04A08</v>
          </cell>
          <cell r="S75" t="str">
            <v>D02</v>
          </cell>
          <cell r="T75" t="str">
            <v>A04</v>
          </cell>
          <cell r="U75" t="str">
            <v>D02A04</v>
          </cell>
        </row>
        <row r="76">
          <cell r="B76" t="str">
            <v>04M</v>
          </cell>
          <cell r="E76" t="str">
            <v>Midlands and East</v>
          </cell>
          <cell r="F76"/>
          <cell r="G76" t="str">
            <v>North Midlands</v>
          </cell>
          <cell r="P76" t="str">
            <v>D03</v>
          </cell>
          <cell r="Q76" t="str">
            <v>A08</v>
          </cell>
          <cell r="R76" t="str">
            <v>D03A08</v>
          </cell>
          <cell r="S76" t="str">
            <v>D02</v>
          </cell>
          <cell r="T76" t="str">
            <v>A04</v>
          </cell>
          <cell r="U76" t="str">
            <v>D02A04</v>
          </cell>
        </row>
        <row r="77">
          <cell r="B77" t="str">
            <v>04N</v>
          </cell>
          <cell r="E77" t="str">
            <v>Midlands and East</v>
          </cell>
          <cell r="F77"/>
          <cell r="G77" t="str">
            <v>North Midlands</v>
          </cell>
          <cell r="P77" t="str">
            <v>D01</v>
          </cell>
          <cell r="Q77" t="str">
            <v>A08</v>
          </cell>
          <cell r="R77" t="str">
            <v>D01A08</v>
          </cell>
          <cell r="S77" t="str">
            <v>D01</v>
          </cell>
          <cell r="T77" t="str">
            <v>A04</v>
          </cell>
          <cell r="U77" t="str">
            <v>D01A04</v>
          </cell>
        </row>
        <row r="78">
          <cell r="B78" t="str">
            <v>04Q</v>
          </cell>
          <cell r="E78" t="str">
            <v>Midlands and East</v>
          </cell>
          <cell r="F78"/>
          <cell r="G78" t="str">
            <v>Central Midlands</v>
          </cell>
          <cell r="P78" t="str">
            <v>D03</v>
          </cell>
          <cell r="Q78" t="str">
            <v>A09</v>
          </cell>
          <cell r="R78" t="str">
            <v>D03A09</v>
          </cell>
          <cell r="S78" t="str">
            <v>D02</v>
          </cell>
          <cell r="T78" t="str">
            <v>A05</v>
          </cell>
          <cell r="U78" t="str">
            <v>D02A05</v>
          </cell>
        </row>
        <row r="79">
          <cell r="B79" t="str">
            <v>04V</v>
          </cell>
          <cell r="E79" t="str">
            <v>Midlands and East</v>
          </cell>
          <cell r="F79"/>
          <cell r="G79" t="str">
            <v>Central Midlands</v>
          </cell>
          <cell r="P79" t="str">
            <v>D02</v>
          </cell>
          <cell r="Q79" t="str">
            <v>A06</v>
          </cell>
          <cell r="R79" t="str">
            <v>D02A06</v>
          </cell>
          <cell r="S79" t="str">
            <v>D01</v>
          </cell>
          <cell r="T79" t="str">
            <v>A03</v>
          </cell>
          <cell r="U79" t="str">
            <v>D01A03</v>
          </cell>
        </row>
        <row r="80">
          <cell r="B80" t="str">
            <v>04Y</v>
          </cell>
          <cell r="E80" t="str">
            <v>Midlands and East</v>
          </cell>
          <cell r="F80"/>
          <cell r="G80" t="str">
            <v>North Midlands</v>
          </cell>
          <cell r="P80" t="str">
            <v>D05</v>
          </cell>
          <cell r="Q80" t="str">
            <v>A07</v>
          </cell>
          <cell r="R80" t="str">
            <v>D05A07</v>
          </cell>
          <cell r="S80" t="str">
            <v>D03</v>
          </cell>
          <cell r="T80" t="str">
            <v>A04</v>
          </cell>
          <cell r="U80" t="str">
            <v>D03A04</v>
          </cell>
        </row>
        <row r="81">
          <cell r="B81" t="str">
            <v>05A</v>
          </cell>
          <cell r="E81" t="str">
            <v>Midlands and East</v>
          </cell>
          <cell r="F81"/>
          <cell r="G81" t="str">
            <v>West Midlands</v>
          </cell>
          <cell r="P81" t="str">
            <v>D07</v>
          </cell>
          <cell r="Q81" t="str">
            <v>A03</v>
          </cell>
          <cell r="R81" t="str">
            <v>D07A03</v>
          </cell>
          <cell r="S81" t="str">
            <v>D04</v>
          </cell>
          <cell r="T81" t="str">
            <v>A02</v>
          </cell>
          <cell r="U81" t="str">
            <v>D04A02</v>
          </cell>
        </row>
        <row r="82">
          <cell r="B82" t="str">
            <v>05C</v>
          </cell>
          <cell r="E82" t="str">
            <v>Midlands and East</v>
          </cell>
          <cell r="F82"/>
          <cell r="G82" t="str">
            <v>West Midlands</v>
          </cell>
          <cell r="P82" t="str">
            <v>D06</v>
          </cell>
          <cell r="Q82" t="str">
            <v>A07</v>
          </cell>
          <cell r="R82" t="str">
            <v>D06A07</v>
          </cell>
          <cell r="S82" t="str">
            <v>D03</v>
          </cell>
          <cell r="T82" t="str">
            <v>A04</v>
          </cell>
          <cell r="U82" t="str">
            <v>D03A04</v>
          </cell>
        </row>
        <row r="83">
          <cell r="B83" t="str">
            <v>05D</v>
          </cell>
          <cell r="E83" t="str">
            <v>Midlands and East</v>
          </cell>
          <cell r="F83"/>
          <cell r="G83" t="str">
            <v>North Midlands</v>
          </cell>
          <cell r="P83" t="str">
            <v>D04</v>
          </cell>
          <cell r="Q83" t="str">
            <v>A06</v>
          </cell>
          <cell r="R83" t="str">
            <v>D04A06</v>
          </cell>
          <cell r="S83" t="str">
            <v>D02</v>
          </cell>
          <cell r="T83" t="str">
            <v>A03</v>
          </cell>
          <cell r="U83" t="str">
            <v>D02A03</v>
          </cell>
        </row>
        <row r="84">
          <cell r="B84" t="str">
            <v>05F</v>
          </cell>
          <cell r="E84" t="str">
            <v>Midlands and East</v>
          </cell>
          <cell r="F84"/>
          <cell r="G84" t="str">
            <v>West Midlands</v>
          </cell>
          <cell r="P84" t="str">
            <v>D05</v>
          </cell>
          <cell r="Q84" t="str">
            <v>A10</v>
          </cell>
          <cell r="R84" t="str">
            <v>D05A10</v>
          </cell>
          <cell r="S84" t="str">
            <v>D03</v>
          </cell>
          <cell r="T84" t="str">
            <v>A05</v>
          </cell>
          <cell r="U84" t="str">
            <v>D03A05</v>
          </cell>
        </row>
        <row r="85">
          <cell r="B85" t="str">
            <v>05G</v>
          </cell>
          <cell r="E85" t="str">
            <v>Midlands and East</v>
          </cell>
          <cell r="F85"/>
          <cell r="G85" t="str">
            <v>North Midlands</v>
          </cell>
          <cell r="P85" t="str">
            <v>D04</v>
          </cell>
          <cell r="Q85" t="str">
            <v>A08</v>
          </cell>
          <cell r="R85" t="str">
            <v>D04A08</v>
          </cell>
          <cell r="S85" t="str">
            <v>D02</v>
          </cell>
          <cell r="T85" t="str">
            <v>A04</v>
          </cell>
          <cell r="U85" t="str">
            <v>D02A04</v>
          </cell>
        </row>
        <row r="86">
          <cell r="B86" t="str">
            <v>05H</v>
          </cell>
          <cell r="E86" t="str">
            <v>Midlands and East</v>
          </cell>
          <cell r="F86"/>
          <cell r="G86" t="str">
            <v>West Midlands</v>
          </cell>
          <cell r="P86" t="str">
            <v>D05</v>
          </cell>
          <cell r="Q86" t="str">
            <v>A07</v>
          </cell>
          <cell r="R86" t="str">
            <v>D05A07</v>
          </cell>
          <cell r="S86" t="str">
            <v>D03</v>
          </cell>
          <cell r="T86" t="str">
            <v>A04</v>
          </cell>
          <cell r="U86" t="str">
            <v>D03A04</v>
          </cell>
        </row>
        <row r="87">
          <cell r="B87" t="str">
            <v>05J</v>
          </cell>
          <cell r="E87" t="str">
            <v>Midlands and East</v>
          </cell>
          <cell r="F87"/>
          <cell r="G87" t="str">
            <v>West Midlands</v>
          </cell>
          <cell r="P87" t="str">
            <v>D04</v>
          </cell>
          <cell r="Q87" t="str">
            <v>A07</v>
          </cell>
          <cell r="R87" t="str">
            <v>D04A07</v>
          </cell>
          <cell r="S87" t="str">
            <v>D02</v>
          </cell>
          <cell r="T87" t="str">
            <v>A04</v>
          </cell>
          <cell r="U87" t="str">
            <v>D02A04</v>
          </cell>
        </row>
        <row r="88">
          <cell r="B88" t="str">
            <v>05L</v>
          </cell>
          <cell r="E88" t="str">
            <v>Midlands and East</v>
          </cell>
          <cell r="F88"/>
          <cell r="G88" t="str">
            <v>West Midlands</v>
          </cell>
          <cell r="P88" t="str">
            <v>D10</v>
          </cell>
          <cell r="Q88" t="str">
            <v>A02</v>
          </cell>
          <cell r="R88" t="str">
            <v>D10A02</v>
          </cell>
          <cell r="S88" t="str">
            <v>D05</v>
          </cell>
          <cell r="T88" t="str">
            <v>A01</v>
          </cell>
          <cell r="U88" t="str">
            <v>D05A01</v>
          </cell>
        </row>
        <row r="89">
          <cell r="B89" t="str">
            <v>05N</v>
          </cell>
          <cell r="E89" t="str">
            <v>Midlands and East</v>
          </cell>
          <cell r="F89"/>
          <cell r="G89" t="str">
            <v>North Midlands</v>
          </cell>
          <cell r="P89" t="str">
            <v>D03</v>
          </cell>
          <cell r="Q89" t="str">
            <v>A10</v>
          </cell>
          <cell r="R89" t="str">
            <v>D03A10</v>
          </cell>
          <cell r="S89" t="str">
            <v>D02</v>
          </cell>
          <cell r="T89" t="str">
            <v>A05</v>
          </cell>
          <cell r="U89" t="str">
            <v>D02A05</v>
          </cell>
        </row>
        <row r="90">
          <cell r="B90" t="str">
            <v>05Q</v>
          </cell>
          <cell r="E90" t="str">
            <v>Midlands and East</v>
          </cell>
          <cell r="F90"/>
          <cell r="G90" t="str">
            <v>North Midlands</v>
          </cell>
          <cell r="P90" t="str">
            <v>D03</v>
          </cell>
          <cell r="Q90" t="str">
            <v>A08</v>
          </cell>
          <cell r="R90" t="str">
            <v>D03A08</v>
          </cell>
          <cell r="S90" t="str">
            <v>D02</v>
          </cell>
          <cell r="T90" t="str">
            <v>A04</v>
          </cell>
          <cell r="U90" t="str">
            <v>D02A04</v>
          </cell>
        </row>
        <row r="91">
          <cell r="B91" t="str">
            <v>05R</v>
          </cell>
          <cell r="E91" t="str">
            <v>Midlands and East</v>
          </cell>
          <cell r="F91"/>
          <cell r="G91" t="str">
            <v>West Midlands</v>
          </cell>
          <cell r="P91" t="str">
            <v>D01</v>
          </cell>
          <cell r="Q91" t="str">
            <v>A08</v>
          </cell>
          <cell r="R91" t="str">
            <v>D01A08</v>
          </cell>
          <cell r="S91" t="str">
            <v>D01</v>
          </cell>
          <cell r="T91" t="str">
            <v>A04</v>
          </cell>
          <cell r="U91" t="str">
            <v>D01A04</v>
          </cell>
        </row>
        <row r="92">
          <cell r="B92" t="str">
            <v>05T</v>
          </cell>
          <cell r="E92" t="str">
            <v>Midlands and East</v>
          </cell>
          <cell r="F92"/>
          <cell r="G92" t="str">
            <v>West Midlands</v>
          </cell>
          <cell r="P92" t="str">
            <v>D04</v>
          </cell>
          <cell r="Q92" t="str">
            <v>A09</v>
          </cell>
          <cell r="R92" t="str">
            <v>D04A09</v>
          </cell>
          <cell r="S92" t="str">
            <v>D02</v>
          </cell>
          <cell r="T92" t="str">
            <v>A05</v>
          </cell>
          <cell r="U92" t="str">
            <v>D02A05</v>
          </cell>
        </row>
        <row r="93">
          <cell r="B93" t="str">
            <v>05V</v>
          </cell>
          <cell r="E93" t="str">
            <v>Midlands and East</v>
          </cell>
          <cell r="F93"/>
          <cell r="G93" t="str">
            <v>North Midlands</v>
          </cell>
          <cell r="P93" t="str">
            <v>D02</v>
          </cell>
          <cell r="Q93" t="str">
            <v>A09</v>
          </cell>
          <cell r="R93" t="str">
            <v>D02A09</v>
          </cell>
          <cell r="S93" t="str">
            <v>D01</v>
          </cell>
          <cell r="T93" t="str">
            <v>A05</v>
          </cell>
          <cell r="U93" t="str">
            <v>D01A05</v>
          </cell>
        </row>
        <row r="94">
          <cell r="B94" t="str">
            <v>05W</v>
          </cell>
          <cell r="E94" t="str">
            <v>Midlands and East</v>
          </cell>
          <cell r="F94"/>
          <cell r="G94" t="str">
            <v>North Midlands</v>
          </cell>
          <cell r="P94" t="str">
            <v>D10</v>
          </cell>
          <cell r="Q94" t="str">
            <v>A04</v>
          </cell>
          <cell r="R94" t="str">
            <v>D10A04</v>
          </cell>
          <cell r="S94" t="str">
            <v>D05</v>
          </cell>
          <cell r="T94" t="str">
            <v>A02</v>
          </cell>
          <cell r="U94" t="str">
            <v>D05A02</v>
          </cell>
        </row>
        <row r="95">
          <cell r="B95" t="str">
            <v>05X</v>
          </cell>
          <cell r="E95" t="str">
            <v>Midlands and East</v>
          </cell>
          <cell r="F95"/>
          <cell r="G95" t="str">
            <v>North Midlands</v>
          </cell>
          <cell r="P95" t="str">
            <v>D07</v>
          </cell>
          <cell r="Q95" t="str">
            <v>A04</v>
          </cell>
          <cell r="R95" t="str">
            <v>D07A04</v>
          </cell>
          <cell r="S95" t="str">
            <v>D04</v>
          </cell>
          <cell r="T95" t="str">
            <v>A02</v>
          </cell>
          <cell r="U95" t="str">
            <v>D04A02</v>
          </cell>
        </row>
        <row r="96">
          <cell r="B96" t="str">
            <v>05Y</v>
          </cell>
          <cell r="E96" t="str">
            <v>Midlands and East</v>
          </cell>
          <cell r="F96"/>
          <cell r="G96" t="str">
            <v>West Midlands</v>
          </cell>
          <cell r="P96" t="str">
            <v>D09</v>
          </cell>
          <cell r="Q96" t="str">
            <v>A04</v>
          </cell>
          <cell r="R96" t="str">
            <v>D09A04</v>
          </cell>
          <cell r="S96" t="str">
            <v>D05</v>
          </cell>
          <cell r="T96" t="str">
            <v>A02</v>
          </cell>
          <cell r="U96" t="str">
            <v>D05A02</v>
          </cell>
        </row>
        <row r="97">
          <cell r="B97" t="str">
            <v>06A</v>
          </cell>
          <cell r="E97" t="str">
            <v>Midlands and East</v>
          </cell>
          <cell r="F97"/>
          <cell r="G97" t="str">
            <v>West Midlands</v>
          </cell>
          <cell r="P97" t="str">
            <v>D10</v>
          </cell>
          <cell r="Q97" t="str">
            <v>A04</v>
          </cell>
          <cell r="R97" t="str">
            <v>D10A04</v>
          </cell>
          <cell r="S97" t="str">
            <v>D05</v>
          </cell>
          <cell r="T97" t="str">
            <v>A02</v>
          </cell>
          <cell r="U97" t="str">
            <v>D05A02</v>
          </cell>
        </row>
        <row r="98">
          <cell r="B98" t="str">
            <v>06D</v>
          </cell>
          <cell r="E98" t="str">
            <v>Midlands and East</v>
          </cell>
          <cell r="F98"/>
          <cell r="G98" t="str">
            <v>West Midlands</v>
          </cell>
          <cell r="P98" t="str">
            <v>D06</v>
          </cell>
          <cell r="Q98" t="str">
            <v>A10</v>
          </cell>
          <cell r="R98" t="str">
            <v>D06A10</v>
          </cell>
          <cell r="S98" t="str">
            <v>D03</v>
          </cell>
          <cell r="T98" t="str">
            <v>A05</v>
          </cell>
          <cell r="U98" t="str">
            <v>D03A05</v>
          </cell>
        </row>
        <row r="99">
          <cell r="B99" t="str">
            <v>06F</v>
          </cell>
          <cell r="E99" t="str">
            <v>Midlands and East</v>
          </cell>
          <cell r="F99"/>
          <cell r="G99" t="str">
            <v>Central Midlands</v>
          </cell>
          <cell r="P99" t="str">
            <v>D02</v>
          </cell>
          <cell r="Q99" t="str">
            <v>A05</v>
          </cell>
          <cell r="R99" t="str">
            <v>D02A05</v>
          </cell>
          <cell r="S99" t="str">
            <v>D01</v>
          </cell>
          <cell r="T99" t="str">
            <v>A03</v>
          </cell>
          <cell r="U99" t="str">
            <v>D01A03</v>
          </cell>
        </row>
        <row r="100">
          <cell r="B100" t="str">
            <v>06H</v>
          </cell>
          <cell r="E100" t="str">
            <v>Midlands and East</v>
          </cell>
          <cell r="F100"/>
          <cell r="G100" t="str">
            <v>East</v>
          </cell>
          <cell r="P100" t="str">
            <v>D03</v>
          </cell>
          <cell r="Q100" t="str">
            <v>A04</v>
          </cell>
          <cell r="R100" t="str">
            <v>D03A04</v>
          </cell>
          <cell r="S100" t="str">
            <v>D02</v>
          </cell>
          <cell r="T100" t="str">
            <v>A02</v>
          </cell>
          <cell r="U100" t="str">
            <v>D02A02</v>
          </cell>
        </row>
        <row r="101">
          <cell r="B101" t="str">
            <v>06K</v>
          </cell>
          <cell r="E101" t="str">
            <v>Midlands and East</v>
          </cell>
          <cell r="F101"/>
          <cell r="G101" t="str">
            <v>Central Midlands</v>
          </cell>
          <cell r="P101" t="str">
            <v>D02</v>
          </cell>
          <cell r="Q101" t="str">
            <v>A04</v>
          </cell>
          <cell r="R101" t="str">
            <v>D02A04</v>
          </cell>
          <cell r="S101" t="str">
            <v>D01</v>
          </cell>
          <cell r="T101" t="str">
            <v>A02</v>
          </cell>
          <cell r="U101" t="str">
            <v>D01A02</v>
          </cell>
        </row>
        <row r="102">
          <cell r="B102" t="str">
            <v>06L</v>
          </cell>
          <cell r="E102" t="str">
            <v>Midlands and East</v>
          </cell>
          <cell r="F102"/>
          <cell r="G102" t="str">
            <v>East</v>
          </cell>
          <cell r="P102" t="str">
            <v>D04</v>
          </cell>
          <cell r="Q102" t="str">
            <v>A08</v>
          </cell>
          <cell r="R102" t="str">
            <v>D04A08</v>
          </cell>
          <cell r="S102" t="str">
            <v>D02</v>
          </cell>
          <cell r="T102" t="str">
            <v>A04</v>
          </cell>
          <cell r="U102" t="str">
            <v>D02A04</v>
          </cell>
        </row>
        <row r="103">
          <cell r="B103" t="str">
            <v>06M</v>
          </cell>
          <cell r="E103" t="str">
            <v>Midlands and East</v>
          </cell>
          <cell r="F103"/>
          <cell r="G103" t="str">
            <v>East</v>
          </cell>
          <cell r="P103" t="str">
            <v>D09</v>
          </cell>
          <cell r="Q103" t="str">
            <v>A10</v>
          </cell>
          <cell r="R103" t="str">
            <v>D09A10</v>
          </cell>
          <cell r="S103" t="str">
            <v>D05</v>
          </cell>
          <cell r="T103" t="str">
            <v>A05</v>
          </cell>
          <cell r="U103" t="str">
            <v>D05A05</v>
          </cell>
        </row>
        <row r="104">
          <cell r="B104" t="str">
            <v>06N</v>
          </cell>
          <cell r="E104" t="str">
            <v>Midlands and East</v>
          </cell>
          <cell r="F104"/>
          <cell r="G104" t="str">
            <v>Central Midlands</v>
          </cell>
          <cell r="P104" t="str">
            <v>D01</v>
          </cell>
          <cell r="Q104" t="str">
            <v>A04</v>
          </cell>
          <cell r="R104" t="str">
            <v>D01A04</v>
          </cell>
          <cell r="S104" t="str">
            <v>D01</v>
          </cell>
          <cell r="T104" t="str">
            <v>A02</v>
          </cell>
          <cell r="U104" t="str">
            <v>D01A02</v>
          </cell>
        </row>
        <row r="105">
          <cell r="B105" t="str">
            <v>06P</v>
          </cell>
          <cell r="E105" t="str">
            <v>Midlands and East</v>
          </cell>
          <cell r="F105"/>
          <cell r="G105" t="str">
            <v>Central Midlands</v>
          </cell>
          <cell r="P105" t="str">
            <v>D08</v>
          </cell>
          <cell r="Q105" t="str">
            <v>A02</v>
          </cell>
          <cell r="R105" t="str">
            <v>D08A02</v>
          </cell>
          <cell r="S105" t="str">
            <v>D04</v>
          </cell>
          <cell r="T105" t="str">
            <v>A01</v>
          </cell>
          <cell r="U105" t="str">
            <v>D04A01</v>
          </cell>
        </row>
        <row r="106">
          <cell r="B106" t="str">
            <v>06Q</v>
          </cell>
          <cell r="E106" t="str">
            <v>Midlands and East</v>
          </cell>
          <cell r="F106"/>
          <cell r="G106" t="str">
            <v>East</v>
          </cell>
          <cell r="P106" t="str">
            <v>D02</v>
          </cell>
          <cell r="Q106" t="str">
            <v>A07</v>
          </cell>
          <cell r="R106" t="str">
            <v>D02A07</v>
          </cell>
          <cell r="S106" t="str">
            <v>D01</v>
          </cell>
          <cell r="T106" t="str">
            <v>A04</v>
          </cell>
          <cell r="U106" t="str">
            <v>D01A04</v>
          </cell>
        </row>
        <row r="107">
          <cell r="B107" t="str">
            <v>06T</v>
          </cell>
          <cell r="E107" t="str">
            <v>Midlands and East</v>
          </cell>
          <cell r="F107"/>
          <cell r="G107" t="str">
            <v>East</v>
          </cell>
          <cell r="P107" t="str">
            <v>D06</v>
          </cell>
          <cell r="Q107" t="str">
            <v>A09</v>
          </cell>
          <cell r="R107" t="str">
            <v>D06A09</v>
          </cell>
          <cell r="S107" t="str">
            <v>D03</v>
          </cell>
          <cell r="T107" t="str">
            <v>A05</v>
          </cell>
          <cell r="U107" t="str">
            <v>D03A05</v>
          </cell>
        </row>
        <row r="108">
          <cell r="B108" t="str">
            <v>06V</v>
          </cell>
          <cell r="E108" t="str">
            <v>Midlands and East</v>
          </cell>
          <cell r="F108"/>
          <cell r="G108" t="str">
            <v>East</v>
          </cell>
          <cell r="P108" t="str">
            <v>D04</v>
          </cell>
          <cell r="Q108" t="str">
            <v>A10</v>
          </cell>
          <cell r="R108" t="str">
            <v>D04A10</v>
          </cell>
          <cell r="S108" t="str">
            <v>D02</v>
          </cell>
          <cell r="T108" t="str">
            <v>A05</v>
          </cell>
          <cell r="U108" t="str">
            <v>D02A05</v>
          </cell>
        </row>
        <row r="109">
          <cell r="B109" t="str">
            <v>06W</v>
          </cell>
          <cell r="E109" t="str">
            <v>Midlands and East</v>
          </cell>
          <cell r="F109"/>
          <cell r="G109" t="str">
            <v>East</v>
          </cell>
          <cell r="P109" t="str">
            <v>D06</v>
          </cell>
          <cell r="Q109" t="str">
            <v>A04</v>
          </cell>
          <cell r="R109" t="str">
            <v>D06A04</v>
          </cell>
          <cell r="S109" t="str">
            <v>D03</v>
          </cell>
          <cell r="T109" t="str">
            <v>A02</v>
          </cell>
          <cell r="U109" t="str">
            <v>D03A02</v>
          </cell>
        </row>
        <row r="110">
          <cell r="B110" t="str">
            <v>06Y</v>
          </cell>
          <cell r="E110" t="str">
            <v>Midlands and East</v>
          </cell>
          <cell r="F110"/>
          <cell r="G110" t="str">
            <v>East</v>
          </cell>
          <cell r="P110" t="str">
            <v>D03</v>
          </cell>
          <cell r="Q110" t="str">
            <v>A09</v>
          </cell>
          <cell r="R110" t="str">
            <v>D03A09</v>
          </cell>
          <cell r="S110" t="str">
            <v>D02</v>
          </cell>
          <cell r="T110" t="str">
            <v>A05</v>
          </cell>
          <cell r="U110" t="str">
            <v>D02A05</v>
          </cell>
        </row>
        <row r="111">
          <cell r="B111" t="str">
            <v>07G</v>
          </cell>
          <cell r="E111" t="str">
            <v>Midlands and East</v>
          </cell>
          <cell r="F111"/>
          <cell r="G111" t="str">
            <v>East</v>
          </cell>
          <cell r="P111" t="str">
            <v>D06</v>
          </cell>
          <cell r="Q111" t="str">
            <v>A03</v>
          </cell>
          <cell r="R111" t="str">
            <v>D06A03</v>
          </cell>
          <cell r="S111" t="str">
            <v>D03</v>
          </cell>
          <cell r="T111" t="str">
            <v>A02</v>
          </cell>
          <cell r="U111" t="str">
            <v>D03A02</v>
          </cell>
        </row>
        <row r="112">
          <cell r="B112" t="str">
            <v>07H</v>
          </cell>
          <cell r="E112" t="str">
            <v>Midlands and East</v>
          </cell>
          <cell r="F112"/>
          <cell r="G112" t="str">
            <v>East</v>
          </cell>
          <cell r="P112" t="str">
            <v>D03</v>
          </cell>
          <cell r="Q112" t="str">
            <v>A05</v>
          </cell>
          <cell r="R112" t="str">
            <v>D03A05</v>
          </cell>
          <cell r="S112" t="str">
            <v>D02</v>
          </cell>
          <cell r="T112" t="str">
            <v>A03</v>
          </cell>
          <cell r="U112" t="str">
            <v>D02A03</v>
          </cell>
        </row>
        <row r="113">
          <cell r="B113" t="str">
            <v>07J</v>
          </cell>
          <cell r="E113" t="str">
            <v>Midlands and East</v>
          </cell>
          <cell r="F113"/>
          <cell r="G113" t="str">
            <v>East</v>
          </cell>
          <cell r="P113" t="str">
            <v>D07</v>
          </cell>
          <cell r="Q113" t="str">
            <v>A10</v>
          </cell>
          <cell r="R113" t="str">
            <v>D07A10</v>
          </cell>
          <cell r="S113" t="str">
            <v>D04</v>
          </cell>
          <cell r="T113" t="str">
            <v>A05</v>
          </cell>
          <cell r="U113" t="str">
            <v>D04A05</v>
          </cell>
        </row>
        <row r="114">
          <cell r="B114" t="str">
            <v>07K</v>
          </cell>
          <cell r="E114" t="str">
            <v>Midlands and East</v>
          </cell>
          <cell r="F114"/>
          <cell r="G114" t="str">
            <v>East</v>
          </cell>
          <cell r="P114" t="str">
            <v>D03</v>
          </cell>
          <cell r="Q114" t="str">
            <v>A09</v>
          </cell>
          <cell r="R114" t="str">
            <v>D03A09</v>
          </cell>
          <cell r="S114" t="str">
            <v>D02</v>
          </cell>
          <cell r="T114" t="str">
            <v>A05</v>
          </cell>
          <cell r="U114" t="str">
            <v>D02A05</v>
          </cell>
        </row>
        <row r="115">
          <cell r="B115" t="str">
            <v>07L</v>
          </cell>
          <cell r="E115" t="str">
            <v>London</v>
          </cell>
          <cell r="F115" t="str">
            <v>Outer London</v>
          </cell>
          <cell r="G115" t="str">
            <v>Outer London</v>
          </cell>
          <cell r="P115" t="str">
            <v>D10</v>
          </cell>
          <cell r="Q115" t="str">
            <v>A01</v>
          </cell>
          <cell r="R115" t="str">
            <v>D10A01</v>
          </cell>
          <cell r="S115" t="str">
            <v>D05</v>
          </cell>
          <cell r="T115" t="str">
            <v>A01</v>
          </cell>
          <cell r="U115" t="str">
            <v>D05A01</v>
          </cell>
        </row>
        <row r="116">
          <cell r="B116" t="str">
            <v>07M</v>
          </cell>
          <cell r="E116" t="str">
            <v>London</v>
          </cell>
          <cell r="F116" t="str">
            <v>Outer London</v>
          </cell>
          <cell r="G116" t="str">
            <v>Outer London</v>
          </cell>
          <cell r="P116" t="str">
            <v>D04</v>
          </cell>
          <cell r="Q116" t="str">
            <v>A02</v>
          </cell>
          <cell r="R116" t="str">
            <v>D04A02</v>
          </cell>
          <cell r="S116" t="str">
            <v>D02</v>
          </cell>
          <cell r="T116" t="str">
            <v>A01</v>
          </cell>
          <cell r="U116" t="str">
            <v>D02A01</v>
          </cell>
        </row>
        <row r="117">
          <cell r="B117" t="str">
            <v>07N</v>
          </cell>
          <cell r="E117" t="str">
            <v>London</v>
          </cell>
          <cell r="F117" t="str">
            <v>Outer London</v>
          </cell>
          <cell r="G117" t="str">
            <v>Outer London</v>
          </cell>
          <cell r="P117" t="str">
            <v>D03</v>
          </cell>
          <cell r="Q117" t="str">
            <v>A04</v>
          </cell>
          <cell r="R117" t="str">
            <v>D03A04</v>
          </cell>
          <cell r="S117" t="str">
            <v>D02</v>
          </cell>
          <cell r="T117" t="str">
            <v>A02</v>
          </cell>
          <cell r="U117" t="str">
            <v>D02A02</v>
          </cell>
        </row>
        <row r="118">
          <cell r="B118" t="str">
            <v>07P</v>
          </cell>
          <cell r="E118" t="str">
            <v>London</v>
          </cell>
          <cell r="F118" t="str">
            <v>Outer London</v>
          </cell>
          <cell r="G118" t="str">
            <v>Outer London</v>
          </cell>
          <cell r="P118" t="str">
            <v>D08</v>
          </cell>
          <cell r="Q118" t="str">
            <v>A01</v>
          </cell>
          <cell r="R118" t="str">
            <v>D08A01</v>
          </cell>
          <cell r="S118" t="str">
            <v>D04</v>
          </cell>
          <cell r="T118" t="str">
            <v>A01</v>
          </cell>
          <cell r="U118" t="str">
            <v>D04A01</v>
          </cell>
        </row>
        <row r="119">
          <cell r="B119" t="str">
            <v>07Q</v>
          </cell>
          <cell r="E119" t="str">
            <v>London</v>
          </cell>
          <cell r="F119" t="str">
            <v>Outer London</v>
          </cell>
          <cell r="G119" t="str">
            <v>Outer London</v>
          </cell>
          <cell r="P119" t="str">
            <v>D03</v>
          </cell>
          <cell r="Q119" t="str">
            <v>A05</v>
          </cell>
          <cell r="R119" t="str">
            <v>D03A05</v>
          </cell>
          <cell r="S119" t="str">
            <v>D02</v>
          </cell>
          <cell r="T119" t="str">
            <v>A03</v>
          </cell>
          <cell r="U119" t="str">
            <v>D02A03</v>
          </cell>
        </row>
        <row r="120">
          <cell r="B120" t="str">
            <v>07R</v>
          </cell>
          <cell r="E120" t="str">
            <v>London</v>
          </cell>
          <cell r="F120" t="str">
            <v>Inner London</v>
          </cell>
          <cell r="G120" t="str">
            <v>Inner London</v>
          </cell>
          <cell r="P120" t="str">
            <v>D07</v>
          </cell>
          <cell r="Q120" t="str">
            <v>A01</v>
          </cell>
          <cell r="R120" t="str">
            <v>D07A01</v>
          </cell>
          <cell r="S120" t="str">
            <v>D04</v>
          </cell>
          <cell r="T120" t="str">
            <v>A01</v>
          </cell>
          <cell r="U120" t="str">
            <v>D04A01</v>
          </cell>
        </row>
        <row r="121">
          <cell r="B121" t="str">
            <v>07T</v>
          </cell>
          <cell r="E121" t="str">
            <v>London</v>
          </cell>
          <cell r="F121" t="str">
            <v>Inner London</v>
          </cell>
          <cell r="G121" t="str">
            <v>Inner London</v>
          </cell>
          <cell r="P121" t="str">
            <v>D10</v>
          </cell>
          <cell r="Q121" t="str">
            <v>A01</v>
          </cell>
          <cell r="R121" t="str">
            <v>D10A01</v>
          </cell>
          <cell r="S121" t="str">
            <v>D05</v>
          </cell>
          <cell r="T121" t="str">
            <v>A01</v>
          </cell>
          <cell r="U121" t="str">
            <v>D05A01</v>
          </cell>
        </row>
        <row r="122">
          <cell r="B122" t="str">
            <v>07V</v>
          </cell>
          <cell r="E122" t="str">
            <v>London</v>
          </cell>
          <cell r="F122" t="str">
            <v>Outer London</v>
          </cell>
          <cell r="G122" t="str">
            <v>Outer London</v>
          </cell>
          <cell r="P122" t="str">
            <v>D07</v>
          </cell>
          <cell r="Q122" t="str">
            <v>A02</v>
          </cell>
          <cell r="R122" t="str">
            <v>D07A02</v>
          </cell>
          <cell r="S122" t="str">
            <v>D04</v>
          </cell>
          <cell r="T122" t="str">
            <v>A01</v>
          </cell>
          <cell r="U122" t="str">
            <v>D04A01</v>
          </cell>
        </row>
        <row r="123">
          <cell r="B123" t="str">
            <v>07W</v>
          </cell>
          <cell r="E123" t="str">
            <v>London</v>
          </cell>
          <cell r="F123" t="str">
            <v>Outer London</v>
          </cell>
          <cell r="G123" t="str">
            <v>Outer London</v>
          </cell>
          <cell r="P123" t="str">
            <v>D07</v>
          </cell>
          <cell r="Q123" t="str">
            <v>A01</v>
          </cell>
          <cell r="R123" t="str">
            <v>D07A01</v>
          </cell>
          <cell r="S123" t="str">
            <v>D04</v>
          </cell>
          <cell r="T123" t="str">
            <v>A01</v>
          </cell>
          <cell r="U123" t="str">
            <v>D04A01</v>
          </cell>
        </row>
        <row r="124">
          <cell r="B124" t="str">
            <v>07X</v>
          </cell>
          <cell r="E124" t="str">
            <v>London</v>
          </cell>
          <cell r="F124" t="str">
            <v>Outer London</v>
          </cell>
          <cell r="G124" t="str">
            <v>Outer London</v>
          </cell>
          <cell r="P124" t="str">
            <v>D08</v>
          </cell>
          <cell r="Q124" t="str">
            <v>A02</v>
          </cell>
          <cell r="R124" t="str">
            <v>D08A02</v>
          </cell>
          <cell r="S124" t="str">
            <v>D04</v>
          </cell>
          <cell r="T124" t="str">
            <v>A01</v>
          </cell>
          <cell r="U124" t="str">
            <v>D04A01</v>
          </cell>
        </row>
        <row r="125">
          <cell r="B125" t="str">
            <v>07Y</v>
          </cell>
          <cell r="E125" t="str">
            <v>London</v>
          </cell>
          <cell r="F125" t="str">
            <v>Outer London</v>
          </cell>
          <cell r="G125" t="str">
            <v>Outer London</v>
          </cell>
          <cell r="P125" t="str">
            <v>D06</v>
          </cell>
          <cell r="Q125" t="str">
            <v>A02</v>
          </cell>
          <cell r="R125" t="str">
            <v>D06A02</v>
          </cell>
          <cell r="S125" t="str">
            <v>D03</v>
          </cell>
          <cell r="T125" t="str">
            <v>A01</v>
          </cell>
          <cell r="U125" t="str">
            <v>D03A01</v>
          </cell>
        </row>
        <row r="126">
          <cell r="B126" t="str">
            <v>08A</v>
          </cell>
          <cell r="E126" t="str">
            <v>London</v>
          </cell>
          <cell r="F126" t="str">
            <v>Inner London</v>
          </cell>
          <cell r="G126" t="str">
            <v>Inner London</v>
          </cell>
          <cell r="P126" t="str">
            <v>D07</v>
          </cell>
          <cell r="Q126" t="str">
            <v>A01</v>
          </cell>
          <cell r="R126" t="str">
            <v>D07A01</v>
          </cell>
          <cell r="S126" t="str">
            <v>D04</v>
          </cell>
          <cell r="T126" t="str">
            <v>A01</v>
          </cell>
          <cell r="U126" t="str">
            <v>D04A01</v>
          </cell>
        </row>
        <row r="127">
          <cell r="B127" t="str">
            <v>08C</v>
          </cell>
          <cell r="E127" t="str">
            <v>London</v>
          </cell>
          <cell r="F127" t="str">
            <v>Inner London</v>
          </cell>
          <cell r="G127" t="str">
            <v>Inner London</v>
          </cell>
          <cell r="P127" t="str">
            <v>D07</v>
          </cell>
          <cell r="Q127" t="str">
            <v>A01</v>
          </cell>
          <cell r="R127" t="str">
            <v>D07A01</v>
          </cell>
          <cell r="S127" t="str">
            <v>D04</v>
          </cell>
          <cell r="T127" t="str">
            <v>A01</v>
          </cell>
          <cell r="U127" t="str">
            <v>D04A01</v>
          </cell>
        </row>
        <row r="128">
          <cell r="B128" t="str">
            <v>08D</v>
          </cell>
          <cell r="E128" t="str">
            <v>London</v>
          </cell>
          <cell r="F128" t="str">
            <v>Outer London</v>
          </cell>
          <cell r="G128" t="str">
            <v>Outer London</v>
          </cell>
          <cell r="P128" t="str">
            <v>D09</v>
          </cell>
          <cell r="Q128" t="str">
            <v>A01</v>
          </cell>
          <cell r="R128" t="str">
            <v>D09A01</v>
          </cell>
          <cell r="S128" t="str">
            <v>D05</v>
          </cell>
          <cell r="T128" t="str">
            <v>A01</v>
          </cell>
          <cell r="U128" t="str">
            <v>D05A01</v>
          </cell>
        </row>
        <row r="129">
          <cell r="B129" t="str">
            <v>08E</v>
          </cell>
          <cell r="E129" t="str">
            <v>London</v>
          </cell>
          <cell r="F129" t="str">
            <v>Outer London</v>
          </cell>
          <cell r="G129" t="str">
            <v>Outer London</v>
          </cell>
          <cell r="P129" t="str">
            <v>D02</v>
          </cell>
          <cell r="Q129" t="str">
            <v>A03</v>
          </cell>
          <cell r="R129" t="str">
            <v>D02A03</v>
          </cell>
          <cell r="S129" t="str">
            <v>D01</v>
          </cell>
          <cell r="T129" t="str">
            <v>A02</v>
          </cell>
          <cell r="U129" t="str">
            <v>D01A02</v>
          </cell>
        </row>
        <row r="130">
          <cell r="B130" t="str">
            <v>08F</v>
          </cell>
          <cell r="E130" t="str">
            <v>London</v>
          </cell>
          <cell r="F130" t="str">
            <v>Outer London</v>
          </cell>
          <cell r="G130" t="str">
            <v>Outer London</v>
          </cell>
          <cell r="P130" t="str">
            <v>D05</v>
          </cell>
          <cell r="Q130" t="str">
            <v>A05</v>
          </cell>
          <cell r="R130" t="str">
            <v>D05A05</v>
          </cell>
          <cell r="S130" t="str">
            <v>D03</v>
          </cell>
          <cell r="T130" t="str">
            <v>A03</v>
          </cell>
          <cell r="U130" t="str">
            <v>D03A03</v>
          </cell>
        </row>
        <row r="131">
          <cell r="B131" t="str">
            <v>08G</v>
          </cell>
          <cell r="E131" t="str">
            <v>London</v>
          </cell>
          <cell r="F131" t="str">
            <v>Outer London</v>
          </cell>
          <cell r="G131" t="str">
            <v>Outer London</v>
          </cell>
          <cell r="P131" t="str">
            <v>D04</v>
          </cell>
          <cell r="Q131" t="str">
            <v>A02</v>
          </cell>
          <cell r="R131" t="str">
            <v>D04A02</v>
          </cell>
          <cell r="S131" t="str">
            <v>D02</v>
          </cell>
          <cell r="T131" t="str">
            <v>A01</v>
          </cell>
          <cell r="U131" t="str">
            <v>D02A01</v>
          </cell>
        </row>
        <row r="132">
          <cell r="B132" t="str">
            <v>08H</v>
          </cell>
          <cell r="E132" t="str">
            <v>London</v>
          </cell>
          <cell r="F132" t="str">
            <v>Inner London</v>
          </cell>
          <cell r="G132" t="str">
            <v>Inner London</v>
          </cell>
          <cell r="P132" t="str">
            <v>D09</v>
          </cell>
          <cell r="Q132" t="str">
            <v>A01</v>
          </cell>
          <cell r="R132" t="str">
            <v>D09A01</v>
          </cell>
          <cell r="S132" t="str">
            <v>D05</v>
          </cell>
          <cell r="T132" t="str">
            <v>A01</v>
          </cell>
          <cell r="U132" t="str">
            <v>D05A01</v>
          </cell>
        </row>
        <row r="133">
          <cell r="B133" t="str">
            <v>08J</v>
          </cell>
          <cell r="E133" t="str">
            <v>London</v>
          </cell>
          <cell r="F133" t="str">
            <v>Outer London</v>
          </cell>
          <cell r="G133" t="str">
            <v>Outer London</v>
          </cell>
          <cell r="P133" t="str">
            <v>D01</v>
          </cell>
          <cell r="Q133" t="str">
            <v>A02</v>
          </cell>
          <cell r="R133" t="str">
            <v>D01A02</v>
          </cell>
          <cell r="S133" t="str">
            <v>D01</v>
          </cell>
          <cell r="T133" t="str">
            <v>A01</v>
          </cell>
          <cell r="U133" t="str">
            <v>D01A01</v>
          </cell>
        </row>
        <row r="134">
          <cell r="B134" t="str">
            <v>08K</v>
          </cell>
          <cell r="E134" t="str">
            <v>London</v>
          </cell>
          <cell r="F134" t="str">
            <v>Inner London</v>
          </cell>
          <cell r="G134" t="str">
            <v>Inner London</v>
          </cell>
          <cell r="P134" t="str">
            <v>D08</v>
          </cell>
          <cell r="Q134" t="str">
            <v>A01</v>
          </cell>
          <cell r="R134" t="str">
            <v>D08A01</v>
          </cell>
          <cell r="S134" t="str">
            <v>D04</v>
          </cell>
          <cell r="T134" t="str">
            <v>A01</v>
          </cell>
          <cell r="U134" t="str">
            <v>D04A01</v>
          </cell>
        </row>
        <row r="135">
          <cell r="B135" t="str">
            <v>08L</v>
          </cell>
          <cell r="E135" t="str">
            <v>London</v>
          </cell>
          <cell r="F135" t="str">
            <v>Inner London</v>
          </cell>
          <cell r="G135" t="str">
            <v>Inner London</v>
          </cell>
          <cell r="P135" t="str">
            <v>D08</v>
          </cell>
          <cell r="Q135" t="str">
            <v>A01</v>
          </cell>
          <cell r="R135" t="str">
            <v>D08A01</v>
          </cell>
          <cell r="S135" t="str">
            <v>D04</v>
          </cell>
          <cell r="T135" t="str">
            <v>A01</v>
          </cell>
          <cell r="U135" t="str">
            <v>D04A01</v>
          </cell>
        </row>
        <row r="136">
          <cell r="B136" t="str">
            <v>08M</v>
          </cell>
          <cell r="E136" t="str">
            <v>London</v>
          </cell>
          <cell r="F136" t="str">
            <v>Inner London</v>
          </cell>
          <cell r="G136" t="str">
            <v>Inner London</v>
          </cell>
          <cell r="P136" t="str">
            <v>D10</v>
          </cell>
          <cell r="Q136" t="str">
            <v>A01</v>
          </cell>
          <cell r="R136" t="str">
            <v>D10A01</v>
          </cell>
          <cell r="S136" t="str">
            <v>D05</v>
          </cell>
          <cell r="T136" t="str">
            <v>A01</v>
          </cell>
          <cell r="U136" t="str">
            <v>D05A01</v>
          </cell>
        </row>
        <row r="137">
          <cell r="B137" t="str">
            <v>08N</v>
          </cell>
          <cell r="E137" t="str">
            <v>London</v>
          </cell>
          <cell r="F137" t="str">
            <v>Outer London</v>
          </cell>
          <cell r="G137" t="str">
            <v>Outer London</v>
          </cell>
          <cell r="P137" t="str">
            <v>D05</v>
          </cell>
          <cell r="Q137" t="str">
            <v>A02</v>
          </cell>
          <cell r="R137" t="str">
            <v>D05A02</v>
          </cell>
          <cell r="S137" t="str">
            <v>D03</v>
          </cell>
          <cell r="T137" t="str">
            <v>A01</v>
          </cell>
          <cell r="U137" t="str">
            <v>D03A01</v>
          </cell>
        </row>
        <row r="138">
          <cell r="B138" t="str">
            <v>08P</v>
          </cell>
          <cell r="E138" t="str">
            <v>London</v>
          </cell>
          <cell r="F138" t="str">
            <v>Outer London</v>
          </cell>
          <cell r="G138" t="str">
            <v>Outer London</v>
          </cell>
          <cell r="P138" t="str">
            <v>D01</v>
          </cell>
          <cell r="Q138" t="str">
            <v>A03</v>
          </cell>
          <cell r="R138" t="str">
            <v>D01A03</v>
          </cell>
          <cell r="S138" t="str">
            <v>D01</v>
          </cell>
          <cell r="T138" t="str">
            <v>A02</v>
          </cell>
          <cell r="U138" t="str">
            <v>D01A02</v>
          </cell>
        </row>
        <row r="139">
          <cell r="B139" t="str">
            <v>08Q</v>
          </cell>
          <cell r="E139" t="str">
            <v>London</v>
          </cell>
          <cell r="F139" t="str">
            <v>Inner London</v>
          </cell>
          <cell r="G139" t="str">
            <v>Inner London</v>
          </cell>
          <cell r="P139" t="str">
            <v>D09</v>
          </cell>
          <cell r="Q139" t="str">
            <v>A01</v>
          </cell>
          <cell r="R139" t="str">
            <v>D09A01</v>
          </cell>
          <cell r="S139" t="str">
            <v>D05</v>
          </cell>
          <cell r="T139" t="str">
            <v>A01</v>
          </cell>
          <cell r="U139" t="str">
            <v>D05A01</v>
          </cell>
        </row>
        <row r="140">
          <cell r="B140" t="str">
            <v>08R</v>
          </cell>
          <cell r="E140" t="str">
            <v>London</v>
          </cell>
          <cell r="F140" t="str">
            <v>Outer London</v>
          </cell>
          <cell r="G140" t="str">
            <v>Outer London</v>
          </cell>
          <cell r="P140" t="str">
            <v>D02</v>
          </cell>
          <cell r="Q140" t="str">
            <v>A02</v>
          </cell>
          <cell r="R140" t="str">
            <v>D02A02</v>
          </cell>
          <cell r="S140" t="str">
            <v>D01</v>
          </cell>
          <cell r="T140" t="str">
            <v>A01</v>
          </cell>
          <cell r="U140" t="str">
            <v>D01A01</v>
          </cell>
        </row>
        <row r="141">
          <cell r="B141" t="str">
            <v>08T</v>
          </cell>
          <cell r="E141" t="str">
            <v>London</v>
          </cell>
          <cell r="F141" t="str">
            <v>Outer London</v>
          </cell>
          <cell r="G141" t="str">
            <v>Outer London</v>
          </cell>
          <cell r="P141" t="str">
            <v>D03</v>
          </cell>
          <cell r="Q141" t="str">
            <v>A03</v>
          </cell>
          <cell r="R141" t="str">
            <v>D03A03</v>
          </cell>
          <cell r="S141" t="str">
            <v>D02</v>
          </cell>
          <cell r="T141" t="str">
            <v>A02</v>
          </cell>
          <cell r="U141" t="str">
            <v>D02A02</v>
          </cell>
        </row>
        <row r="142">
          <cell r="B142" t="str">
            <v>08V</v>
          </cell>
          <cell r="E142" t="str">
            <v>London</v>
          </cell>
          <cell r="F142" t="str">
            <v>Inner London</v>
          </cell>
          <cell r="G142" t="str">
            <v>Inner London</v>
          </cell>
          <cell r="P142" t="str">
            <v>D10</v>
          </cell>
          <cell r="Q142" t="str">
            <v>A01</v>
          </cell>
          <cell r="R142" t="str">
            <v>D10A01</v>
          </cell>
          <cell r="S142" t="str">
            <v>D05</v>
          </cell>
          <cell r="T142" t="str">
            <v>A01</v>
          </cell>
          <cell r="U142" t="str">
            <v>D05A01</v>
          </cell>
        </row>
        <row r="143">
          <cell r="B143" t="str">
            <v>08W</v>
          </cell>
          <cell r="E143" t="str">
            <v>London</v>
          </cell>
          <cell r="F143" t="str">
            <v>Outer London</v>
          </cell>
          <cell r="G143" t="str">
            <v>Outer London</v>
          </cell>
          <cell r="P143" t="str">
            <v>D09</v>
          </cell>
          <cell r="Q143" t="str">
            <v>A01</v>
          </cell>
          <cell r="R143" t="str">
            <v>D09A01</v>
          </cell>
          <cell r="S143" t="str">
            <v>D05</v>
          </cell>
          <cell r="T143" t="str">
            <v>A01</v>
          </cell>
          <cell r="U143" t="str">
            <v>D05A01</v>
          </cell>
        </row>
        <row r="144">
          <cell r="B144" t="str">
            <v>08X</v>
          </cell>
          <cell r="E144" t="str">
            <v>London</v>
          </cell>
          <cell r="F144" t="str">
            <v>Inner London</v>
          </cell>
          <cell r="G144" t="str">
            <v>Inner London</v>
          </cell>
          <cell r="P144" t="str">
            <v>D04</v>
          </cell>
          <cell r="Q144" t="str">
            <v>A01</v>
          </cell>
          <cell r="R144" t="str">
            <v>D04A01</v>
          </cell>
          <cell r="S144" t="str">
            <v>D02</v>
          </cell>
          <cell r="T144" t="str">
            <v>A01</v>
          </cell>
          <cell r="U144" t="str">
            <v>D02A01</v>
          </cell>
        </row>
        <row r="145">
          <cell r="B145" t="str">
            <v>08Y</v>
          </cell>
          <cell r="E145" t="str">
            <v>London</v>
          </cell>
          <cell r="F145" t="str">
            <v>Inner London</v>
          </cell>
          <cell r="G145" t="str">
            <v>Inner London</v>
          </cell>
          <cell r="P145" t="str">
            <v>D07</v>
          </cell>
          <cell r="Q145" t="str">
            <v>A02</v>
          </cell>
          <cell r="R145" t="str">
            <v>D07A02</v>
          </cell>
          <cell r="S145" t="str">
            <v>D04</v>
          </cell>
          <cell r="T145" t="str">
            <v>A01</v>
          </cell>
          <cell r="U145" t="str">
            <v>D04A01</v>
          </cell>
        </row>
        <row r="146">
          <cell r="B146" t="str">
            <v>09A</v>
          </cell>
          <cell r="E146" t="str">
            <v>London</v>
          </cell>
          <cell r="F146" t="str">
            <v>Inner London</v>
          </cell>
          <cell r="G146" t="str">
            <v>Inner London</v>
          </cell>
          <cell r="P146" t="str">
            <v>D07</v>
          </cell>
          <cell r="Q146" t="str">
            <v>A01</v>
          </cell>
          <cell r="R146" t="str">
            <v>D07A01</v>
          </cell>
          <cell r="S146" t="str">
            <v>D04</v>
          </cell>
          <cell r="T146" t="str">
            <v>A01</v>
          </cell>
          <cell r="U146" t="str">
            <v>D04A01</v>
          </cell>
        </row>
        <row r="147">
          <cell r="B147" t="str">
            <v>09C</v>
          </cell>
          <cell r="E147" t="str">
            <v>South East</v>
          </cell>
          <cell r="F147"/>
          <cell r="G147" t="str">
            <v>Kent, Surrey and Sussex</v>
          </cell>
          <cell r="P147" t="str">
            <v>D04</v>
          </cell>
          <cell r="Q147" t="str">
            <v>A06</v>
          </cell>
          <cell r="R147" t="str">
            <v>D04A06</v>
          </cell>
          <cell r="S147" t="str">
            <v>D02</v>
          </cell>
          <cell r="T147" t="str">
            <v>A03</v>
          </cell>
          <cell r="U147" t="str">
            <v>D02A03</v>
          </cell>
        </row>
        <row r="148">
          <cell r="B148" t="str">
            <v>09D</v>
          </cell>
          <cell r="E148" t="str">
            <v>South East</v>
          </cell>
          <cell r="F148"/>
          <cell r="G148" t="str">
            <v>Kent, Surrey and Sussex</v>
          </cell>
          <cell r="P148" t="str">
            <v>D06</v>
          </cell>
          <cell r="Q148" t="str">
            <v>A02</v>
          </cell>
          <cell r="R148" t="str">
            <v>D06A02</v>
          </cell>
          <cell r="S148" t="str">
            <v>D03</v>
          </cell>
          <cell r="T148" t="str">
            <v>A01</v>
          </cell>
          <cell r="U148" t="str">
            <v>D03A01</v>
          </cell>
        </row>
        <row r="149">
          <cell r="B149" t="str">
            <v>09E</v>
          </cell>
          <cell r="E149" t="str">
            <v>South East</v>
          </cell>
          <cell r="F149"/>
          <cell r="G149" t="str">
            <v>Kent, Surrey and Sussex</v>
          </cell>
          <cell r="P149" t="str">
            <v>D03</v>
          </cell>
          <cell r="Q149" t="str">
            <v>A07</v>
          </cell>
          <cell r="R149" t="str">
            <v>D03A07</v>
          </cell>
          <cell r="S149" t="str">
            <v>D02</v>
          </cell>
          <cell r="T149" t="str">
            <v>A04</v>
          </cell>
          <cell r="U149" t="str">
            <v>D02A04</v>
          </cell>
        </row>
        <row r="150">
          <cell r="B150" t="str">
            <v>09F</v>
          </cell>
          <cell r="E150" t="str">
            <v>South East</v>
          </cell>
          <cell r="F150"/>
          <cell r="G150" t="str">
            <v>Kent, Surrey and Sussex</v>
          </cell>
          <cell r="P150" t="str">
            <v>D04</v>
          </cell>
          <cell r="Q150" t="str">
            <v>A10</v>
          </cell>
          <cell r="R150" t="str">
            <v>D04A10</v>
          </cell>
          <cell r="S150" t="str">
            <v>D02</v>
          </cell>
          <cell r="T150" t="str">
            <v>A05</v>
          </cell>
          <cell r="U150" t="str">
            <v>D02A05</v>
          </cell>
        </row>
        <row r="151">
          <cell r="B151" t="str">
            <v>09G</v>
          </cell>
          <cell r="E151" t="str">
            <v>South East</v>
          </cell>
          <cell r="F151"/>
          <cell r="G151" t="str">
            <v>Kent, Surrey and Sussex</v>
          </cell>
          <cell r="P151" t="str">
            <v>D03</v>
          </cell>
          <cell r="Q151" t="str">
            <v>A10</v>
          </cell>
          <cell r="R151" t="str">
            <v>D03A10</v>
          </cell>
          <cell r="S151" t="str">
            <v>D02</v>
          </cell>
          <cell r="T151" t="str">
            <v>A05</v>
          </cell>
          <cell r="U151" t="str">
            <v>D02A05</v>
          </cell>
        </row>
        <row r="152">
          <cell r="B152" t="str">
            <v>09H</v>
          </cell>
          <cell r="E152" t="str">
            <v>South East</v>
          </cell>
          <cell r="F152"/>
          <cell r="G152" t="str">
            <v>Kent, Surrey and Sussex</v>
          </cell>
          <cell r="P152" t="str">
            <v>D04</v>
          </cell>
          <cell r="Q152" t="str">
            <v>A02</v>
          </cell>
          <cell r="R152" t="str">
            <v>D04A02</v>
          </cell>
          <cell r="S152" t="str">
            <v>D02</v>
          </cell>
          <cell r="T152" t="str">
            <v>A01</v>
          </cell>
          <cell r="U152" t="str">
            <v>D02A01</v>
          </cell>
        </row>
        <row r="153">
          <cell r="B153" t="str">
            <v>09J</v>
          </cell>
          <cell r="E153" t="str">
            <v>South East</v>
          </cell>
          <cell r="F153"/>
          <cell r="G153" t="str">
            <v>Kent, Surrey and Sussex</v>
          </cell>
          <cell r="P153" t="str">
            <v>D05</v>
          </cell>
          <cell r="Q153" t="str">
            <v>A04</v>
          </cell>
          <cell r="R153" t="str">
            <v>D05A04</v>
          </cell>
          <cell r="S153" t="str">
            <v>D03</v>
          </cell>
          <cell r="T153" t="str">
            <v>A02</v>
          </cell>
          <cell r="U153" t="str">
            <v>D03A02</v>
          </cell>
        </row>
        <row r="154">
          <cell r="B154" t="str">
            <v>09L</v>
          </cell>
          <cell r="E154" t="str">
            <v>South East</v>
          </cell>
          <cell r="F154"/>
          <cell r="G154" t="str">
            <v>Kent, Surrey and Sussex</v>
          </cell>
          <cell r="P154" t="str">
            <v>D01</v>
          </cell>
          <cell r="Q154" t="str">
            <v>A05</v>
          </cell>
          <cell r="R154" t="str">
            <v>D01A05</v>
          </cell>
          <cell r="S154" t="str">
            <v>D01</v>
          </cell>
          <cell r="T154" t="str">
            <v>A03</v>
          </cell>
          <cell r="U154" t="str">
            <v>D01A03</v>
          </cell>
        </row>
        <row r="155">
          <cell r="B155" t="str">
            <v>09N</v>
          </cell>
          <cell r="E155" t="str">
            <v>South East</v>
          </cell>
          <cell r="F155"/>
          <cell r="G155" t="str">
            <v>Kent, Surrey and Sussex</v>
          </cell>
          <cell r="P155" t="str">
            <v>D01</v>
          </cell>
          <cell r="Q155" t="str">
            <v>A06</v>
          </cell>
          <cell r="R155" t="str">
            <v>D01A06</v>
          </cell>
          <cell r="S155" t="str">
            <v>D01</v>
          </cell>
          <cell r="T155" t="str">
            <v>A03</v>
          </cell>
          <cell r="U155" t="str">
            <v>D01A03</v>
          </cell>
        </row>
        <row r="156">
          <cell r="B156" t="str">
            <v>09P</v>
          </cell>
          <cell r="E156" t="str">
            <v>South East</v>
          </cell>
          <cell r="F156"/>
          <cell r="G156" t="str">
            <v>Kent, Surrey and Sussex</v>
          </cell>
          <cell r="P156" t="str">
            <v>D07</v>
          </cell>
          <cell r="Q156" t="str">
            <v>A10</v>
          </cell>
          <cell r="R156" t="str">
            <v>D07A10</v>
          </cell>
          <cell r="S156" t="str">
            <v>D04</v>
          </cell>
          <cell r="T156" t="str">
            <v>A05</v>
          </cell>
          <cell r="U156" t="str">
            <v>D04A05</v>
          </cell>
        </row>
        <row r="157">
          <cell r="B157" t="str">
            <v>09W</v>
          </cell>
          <cell r="E157" t="str">
            <v>South East</v>
          </cell>
          <cell r="F157"/>
          <cell r="G157" t="str">
            <v>Kent, Surrey and Sussex</v>
          </cell>
          <cell r="P157" t="str">
            <v>D06</v>
          </cell>
          <cell r="Q157" t="str">
            <v>A04</v>
          </cell>
          <cell r="R157" t="str">
            <v>D06A04</v>
          </cell>
          <cell r="S157" t="str">
            <v>D03</v>
          </cell>
          <cell r="T157" t="str">
            <v>A02</v>
          </cell>
          <cell r="U157" t="str">
            <v>D03A02</v>
          </cell>
        </row>
        <row r="158">
          <cell r="B158" t="str">
            <v>09X</v>
          </cell>
          <cell r="E158" t="str">
            <v>South East</v>
          </cell>
          <cell r="F158"/>
          <cell r="G158" t="str">
            <v>Kent, Surrey and Sussex</v>
          </cell>
          <cell r="P158" t="str">
            <v>D01</v>
          </cell>
          <cell r="Q158" t="str">
            <v>A07</v>
          </cell>
          <cell r="R158" t="str">
            <v>D01A07</v>
          </cell>
          <cell r="S158" t="str">
            <v>D01</v>
          </cell>
          <cell r="T158" t="str">
            <v>A04</v>
          </cell>
          <cell r="U158" t="str">
            <v>D01A04</v>
          </cell>
        </row>
        <row r="159">
          <cell r="B159" t="str">
            <v>09Y</v>
          </cell>
          <cell r="E159" t="str">
            <v>South East</v>
          </cell>
          <cell r="F159"/>
          <cell r="G159" t="str">
            <v>Kent, Surrey and Sussex</v>
          </cell>
          <cell r="P159" t="str">
            <v>D01</v>
          </cell>
          <cell r="Q159" t="str">
            <v>A04</v>
          </cell>
          <cell r="R159" t="str">
            <v>D01A04</v>
          </cell>
          <cell r="S159" t="str">
            <v>D01</v>
          </cell>
          <cell r="T159" t="str">
            <v>A02</v>
          </cell>
          <cell r="U159" t="str">
            <v>D01A02</v>
          </cell>
        </row>
        <row r="160">
          <cell r="B160" t="str">
            <v>10A</v>
          </cell>
          <cell r="E160" t="str">
            <v>South East</v>
          </cell>
          <cell r="F160"/>
          <cell r="G160" t="str">
            <v>Kent, Surrey and Sussex</v>
          </cell>
          <cell r="P160" t="str">
            <v>D06</v>
          </cell>
          <cell r="Q160" t="str">
            <v>A09</v>
          </cell>
          <cell r="R160" t="str">
            <v>D06A09</v>
          </cell>
          <cell r="S160" t="str">
            <v>D03</v>
          </cell>
          <cell r="T160" t="str">
            <v>A05</v>
          </cell>
          <cell r="U160" t="str">
            <v>D03A05</v>
          </cell>
        </row>
        <row r="161">
          <cell r="B161" t="str">
            <v>10C</v>
          </cell>
          <cell r="E161" t="str">
            <v>South East</v>
          </cell>
          <cell r="F161"/>
          <cell r="G161" t="str">
            <v>Hampshire, Isle of Wight and Thames Valley</v>
          </cell>
          <cell r="P161" t="str">
            <v>D01</v>
          </cell>
          <cell r="Q161" t="str">
            <v>A06</v>
          </cell>
          <cell r="R161" t="str">
            <v>D01A06</v>
          </cell>
          <cell r="S161" t="str">
            <v>D01</v>
          </cell>
          <cell r="T161" t="str">
            <v>A03</v>
          </cell>
          <cell r="U161" t="str">
            <v>D01A03</v>
          </cell>
        </row>
        <row r="162">
          <cell r="B162" t="str">
            <v>10D</v>
          </cell>
          <cell r="E162" t="str">
            <v>South East</v>
          </cell>
          <cell r="F162"/>
          <cell r="G162" t="str">
            <v>Kent, Surrey and Sussex</v>
          </cell>
          <cell r="P162" t="str">
            <v>D08</v>
          </cell>
          <cell r="Q162" t="str">
            <v>A05</v>
          </cell>
          <cell r="R162" t="str">
            <v>D08A05</v>
          </cell>
          <cell r="S162" t="str">
            <v>D04</v>
          </cell>
          <cell r="T162" t="str">
            <v>A03</v>
          </cell>
          <cell r="U162" t="str">
            <v>D04A03</v>
          </cell>
        </row>
        <row r="163">
          <cell r="B163" t="str">
            <v>10E</v>
          </cell>
          <cell r="E163" t="str">
            <v>South East</v>
          </cell>
          <cell r="F163"/>
          <cell r="G163" t="str">
            <v>Kent, Surrey and Sussex</v>
          </cell>
          <cell r="P163" t="str">
            <v>D09</v>
          </cell>
          <cell r="Q163" t="str">
            <v>A09</v>
          </cell>
          <cell r="R163" t="str">
            <v>D09A09</v>
          </cell>
          <cell r="S163" t="str">
            <v>D05</v>
          </cell>
          <cell r="T163" t="str">
            <v>A05</v>
          </cell>
          <cell r="U163" t="str">
            <v>D05A05</v>
          </cell>
        </row>
        <row r="164">
          <cell r="B164" t="str">
            <v>10J</v>
          </cell>
          <cell r="E164" t="str">
            <v>South East</v>
          </cell>
          <cell r="F164"/>
          <cell r="G164" t="str">
            <v>Hampshire, Isle of Wight and Thames Valley</v>
          </cell>
          <cell r="P164" t="str">
            <v>D01</v>
          </cell>
          <cell r="Q164" t="str">
            <v>A05</v>
          </cell>
          <cell r="R164" t="str">
            <v>D01A05</v>
          </cell>
          <cell r="S164" t="str">
            <v>D01</v>
          </cell>
          <cell r="T164" t="str">
            <v>A03</v>
          </cell>
          <cell r="U164" t="str">
            <v>D01A03</v>
          </cell>
        </row>
        <row r="165">
          <cell r="B165" t="str">
            <v>10K</v>
          </cell>
          <cell r="E165" t="str">
            <v>South East</v>
          </cell>
          <cell r="F165"/>
          <cell r="G165" t="str">
            <v>Hampshire, Isle of Wight and Thames Valley</v>
          </cell>
          <cell r="P165" t="str">
            <v>D02</v>
          </cell>
          <cell r="Q165" t="str">
            <v>A09</v>
          </cell>
          <cell r="R165" t="str">
            <v>D02A09</v>
          </cell>
          <cell r="S165" t="str">
            <v>D01</v>
          </cell>
          <cell r="T165" t="str">
            <v>A05</v>
          </cell>
          <cell r="U165" t="str">
            <v>D01A05</v>
          </cell>
        </row>
        <row r="166">
          <cell r="B166" t="str">
            <v>10L</v>
          </cell>
          <cell r="E166" t="str">
            <v>South East</v>
          </cell>
          <cell r="F166"/>
          <cell r="G166" t="str">
            <v>Hampshire, Isle of Wight and Thames Valley</v>
          </cell>
          <cell r="P166" t="str">
            <v>D06</v>
          </cell>
          <cell r="Q166" t="str">
            <v>A10</v>
          </cell>
          <cell r="R166" t="str">
            <v>D06A10</v>
          </cell>
          <cell r="S166" t="str">
            <v>D03</v>
          </cell>
          <cell r="T166" t="str">
            <v>A05</v>
          </cell>
          <cell r="U166" t="str">
            <v>D03A05</v>
          </cell>
        </row>
        <row r="167">
          <cell r="B167" t="str">
            <v>10Q</v>
          </cell>
          <cell r="E167" t="str">
            <v>South East</v>
          </cell>
          <cell r="F167"/>
          <cell r="G167" t="str">
            <v>Hampshire, Isle of Wight and Thames Valley</v>
          </cell>
          <cell r="P167" t="str">
            <v>D01</v>
          </cell>
          <cell r="Q167" t="str">
            <v>A04</v>
          </cell>
          <cell r="R167" t="str">
            <v>D01A04</v>
          </cell>
          <cell r="S167" t="str">
            <v>D01</v>
          </cell>
          <cell r="T167" t="str">
            <v>A02</v>
          </cell>
          <cell r="U167" t="str">
            <v>D01A02</v>
          </cell>
        </row>
        <row r="168">
          <cell r="B168" t="str">
            <v>10R</v>
          </cell>
          <cell r="E168" t="str">
            <v>South East</v>
          </cell>
          <cell r="F168"/>
          <cell r="G168" t="str">
            <v>Hampshire, Isle of Wight and Thames Valley</v>
          </cell>
          <cell r="P168" t="str">
            <v>D08</v>
          </cell>
          <cell r="Q168" t="str">
            <v>A03</v>
          </cell>
          <cell r="R168" t="str">
            <v>D08A03</v>
          </cell>
          <cell r="S168" t="str">
            <v>D04</v>
          </cell>
          <cell r="T168" t="str">
            <v>A02</v>
          </cell>
          <cell r="U168" t="str">
            <v>D04A02</v>
          </cell>
        </row>
        <row r="169">
          <cell r="B169" t="str">
            <v>10V</v>
          </cell>
          <cell r="E169" t="str">
            <v>South East</v>
          </cell>
          <cell r="F169"/>
          <cell r="G169" t="str">
            <v>Hampshire, Isle of Wight and Thames Valley</v>
          </cell>
          <cell r="P169" t="str">
            <v>D03</v>
          </cell>
          <cell r="Q169" t="str">
            <v>A09</v>
          </cell>
          <cell r="R169" t="str">
            <v>D03A09</v>
          </cell>
          <cell r="S169" t="str">
            <v>D02</v>
          </cell>
          <cell r="T169" t="str">
            <v>A05</v>
          </cell>
          <cell r="U169" t="str">
            <v>D02A05</v>
          </cell>
        </row>
        <row r="170">
          <cell r="B170" t="str">
            <v>10X</v>
          </cell>
          <cell r="E170" t="str">
            <v>South East</v>
          </cell>
          <cell r="F170"/>
          <cell r="G170" t="str">
            <v>Hampshire, Isle of Wight and Thames Valley</v>
          </cell>
          <cell r="P170" t="str">
            <v>D07</v>
          </cell>
          <cell r="Q170" t="str">
            <v>A02</v>
          </cell>
          <cell r="R170" t="str">
            <v>D07A02</v>
          </cell>
          <cell r="S170" t="str">
            <v>D04</v>
          </cell>
          <cell r="T170" t="str">
            <v>A01</v>
          </cell>
          <cell r="U170" t="str">
            <v>D04A01</v>
          </cell>
        </row>
        <row r="171">
          <cell r="B171" t="str">
            <v>11A</v>
          </cell>
          <cell r="E171" t="str">
            <v>South East</v>
          </cell>
          <cell r="F171"/>
          <cell r="G171" t="str">
            <v>Hampshire, Isle of Wight and Thames Valley</v>
          </cell>
          <cell r="P171" t="str">
            <v>D01</v>
          </cell>
          <cell r="Q171" t="str">
            <v>A09</v>
          </cell>
          <cell r="R171" t="str">
            <v>D01A09</v>
          </cell>
          <cell r="S171" t="str">
            <v>D01</v>
          </cell>
          <cell r="T171" t="str">
            <v>A05</v>
          </cell>
          <cell r="U171" t="str">
            <v>D01A05</v>
          </cell>
        </row>
        <row r="172">
          <cell r="B172" t="str">
            <v>11E</v>
          </cell>
          <cell r="E172" t="str">
            <v>South West</v>
          </cell>
          <cell r="F172"/>
          <cell r="G172" t="str">
            <v>South West North</v>
          </cell>
          <cell r="P172" t="str">
            <v>D02</v>
          </cell>
          <cell r="Q172" t="str">
            <v>A06</v>
          </cell>
          <cell r="R172" t="str">
            <v>D02A06</v>
          </cell>
          <cell r="S172" t="str">
            <v>D01</v>
          </cell>
          <cell r="T172" t="str">
            <v>A03</v>
          </cell>
          <cell r="U172" t="str">
            <v>D01A03</v>
          </cell>
        </row>
        <row r="173">
          <cell r="B173" t="str">
            <v>11J</v>
          </cell>
          <cell r="E173" t="str">
            <v>South West</v>
          </cell>
          <cell r="F173"/>
          <cell r="G173" t="str">
            <v>South West South</v>
          </cell>
          <cell r="P173" t="str">
            <v>D03</v>
          </cell>
          <cell r="Q173" t="str">
            <v>A10</v>
          </cell>
          <cell r="R173" t="str">
            <v>D03A10</v>
          </cell>
          <cell r="S173" t="str">
            <v>D02</v>
          </cell>
          <cell r="T173" t="str">
            <v>A05</v>
          </cell>
          <cell r="U173" t="str">
            <v>D02A05</v>
          </cell>
        </row>
        <row r="174">
          <cell r="B174" t="str">
            <v>11M</v>
          </cell>
          <cell r="E174" t="str">
            <v>South West</v>
          </cell>
          <cell r="F174"/>
          <cell r="G174" t="str">
            <v>South West North</v>
          </cell>
          <cell r="P174" t="str">
            <v>D02</v>
          </cell>
          <cell r="Q174" t="str">
            <v>A08</v>
          </cell>
          <cell r="R174" t="str">
            <v>D02A08</v>
          </cell>
          <cell r="S174" t="str">
            <v>D01</v>
          </cell>
          <cell r="T174" t="str">
            <v>A04</v>
          </cell>
          <cell r="U174" t="str">
            <v>D01A04</v>
          </cell>
        </row>
        <row r="175">
          <cell r="B175" t="str">
            <v>11N</v>
          </cell>
          <cell r="E175" t="str">
            <v>South West</v>
          </cell>
          <cell r="F175"/>
          <cell r="G175" t="str">
            <v>South West South</v>
          </cell>
          <cell r="P175" t="str">
            <v>D07</v>
          </cell>
          <cell r="Q175" t="str">
            <v>A10</v>
          </cell>
          <cell r="R175" t="str">
            <v>D07A10</v>
          </cell>
          <cell r="S175" t="str">
            <v>D04</v>
          </cell>
          <cell r="T175" t="str">
            <v>A05</v>
          </cell>
          <cell r="U175" t="str">
            <v>D04A05</v>
          </cell>
        </row>
        <row r="176">
          <cell r="B176" t="str">
            <v>11X</v>
          </cell>
          <cell r="E176" t="str">
            <v>South West</v>
          </cell>
          <cell r="F176"/>
          <cell r="G176" t="str">
            <v>South West South</v>
          </cell>
          <cell r="P176" t="str">
            <v>D04</v>
          </cell>
          <cell r="Q176" t="str">
            <v>A09</v>
          </cell>
          <cell r="R176" t="str">
            <v>D04A09</v>
          </cell>
          <cell r="S176" t="str">
            <v>D02</v>
          </cell>
          <cell r="T176" t="str">
            <v>A05</v>
          </cell>
          <cell r="U176" t="str">
            <v>D02A05</v>
          </cell>
        </row>
        <row r="177">
          <cell r="B177" t="str">
            <v>12D</v>
          </cell>
          <cell r="E177" t="str">
            <v>South West</v>
          </cell>
          <cell r="F177"/>
          <cell r="G177" t="str">
            <v>South West North</v>
          </cell>
          <cell r="P177" t="str">
            <v>D04</v>
          </cell>
          <cell r="Q177" t="str">
            <v>A03</v>
          </cell>
          <cell r="R177" t="str">
            <v>D04A03</v>
          </cell>
          <cell r="S177" t="str">
            <v>D02</v>
          </cell>
          <cell r="T177" t="str">
            <v>A02</v>
          </cell>
          <cell r="U177" t="str">
            <v>D02A02</v>
          </cell>
        </row>
        <row r="178">
          <cell r="B178" t="str">
            <v>12F</v>
          </cell>
          <cell r="E178" t="str">
            <v>North</v>
          </cell>
          <cell r="F178"/>
          <cell r="G178" t="str">
            <v>Cheshire and Merseyside</v>
          </cell>
          <cell r="P178" t="str">
            <v>D08</v>
          </cell>
          <cell r="Q178" t="str">
            <v>A08</v>
          </cell>
          <cell r="R178" t="str">
            <v>D08A08</v>
          </cell>
          <cell r="S178" t="str">
            <v>D04</v>
          </cell>
          <cell r="T178" t="str">
            <v>A04</v>
          </cell>
          <cell r="U178" t="str">
            <v>D04A04</v>
          </cell>
        </row>
        <row r="179">
          <cell r="B179" t="str">
            <v>13T</v>
          </cell>
          <cell r="E179" t="str">
            <v>North</v>
          </cell>
          <cell r="F179"/>
          <cell r="G179" t="str">
            <v>Cumbria and North East</v>
          </cell>
          <cell r="P179" t="str">
            <v>D08</v>
          </cell>
          <cell r="Q179" t="str">
            <v>A03</v>
          </cell>
          <cell r="R179" t="str">
            <v>D08A03</v>
          </cell>
          <cell r="S179" t="str">
            <v>D04</v>
          </cell>
          <cell r="T179" t="str">
            <v>A02</v>
          </cell>
          <cell r="U179" t="str">
            <v>D04A02</v>
          </cell>
        </row>
        <row r="180">
          <cell r="B180" t="str">
            <v>14L</v>
          </cell>
          <cell r="E180" t="str">
            <v>North</v>
          </cell>
          <cell r="F180"/>
          <cell r="G180" t="str">
            <v>Greater Manchester</v>
          </cell>
          <cell r="P180" t="str">
            <v>D10</v>
          </cell>
          <cell r="Q180" t="str">
            <v>A01</v>
          </cell>
          <cell r="R180" t="str">
            <v>D10A01</v>
          </cell>
          <cell r="S180" t="str">
            <v>D05</v>
          </cell>
          <cell r="T180" t="str">
            <v>A01</v>
          </cell>
          <cell r="U180" t="str">
            <v>D05A01</v>
          </cell>
        </row>
        <row r="181">
          <cell r="B181" t="str">
            <v>14Y</v>
          </cell>
          <cell r="E181" t="str">
            <v>South East</v>
          </cell>
          <cell r="F181"/>
          <cell r="G181" t="str">
            <v>Hampshire, Isle of Wight and Thames Valley</v>
          </cell>
          <cell r="P181" t="str">
            <v>D01</v>
          </cell>
          <cell r="Q181" t="str">
            <v>A05</v>
          </cell>
          <cell r="R181" t="str">
            <v>D01A05</v>
          </cell>
          <cell r="S181" t="str">
            <v>D01</v>
          </cell>
          <cell r="T181" t="str">
            <v>A03</v>
          </cell>
          <cell r="U181" t="str">
            <v>D01A03</v>
          </cell>
        </row>
        <row r="182">
          <cell r="B182" t="str">
            <v>15A</v>
          </cell>
          <cell r="E182" t="str">
            <v>South East</v>
          </cell>
          <cell r="F182"/>
          <cell r="G182" t="str">
            <v>Hampshire, Isle of Wight and Thames Valley</v>
          </cell>
          <cell r="P182" t="str">
            <v>D02</v>
          </cell>
          <cell r="Q182" t="str">
            <v>A03</v>
          </cell>
          <cell r="R182" t="str">
            <v>D02A03</v>
          </cell>
          <cell r="S182" t="str">
            <v>D01</v>
          </cell>
          <cell r="T182" t="str">
            <v>A02</v>
          </cell>
          <cell r="U182" t="str">
            <v>D01A02</v>
          </cell>
        </row>
        <row r="183">
          <cell r="B183" t="str">
            <v>15C</v>
          </cell>
          <cell r="E183" t="str">
            <v>South West</v>
          </cell>
          <cell r="F183"/>
          <cell r="G183" t="str">
            <v>South West North</v>
          </cell>
          <cell r="P183" t="str">
            <v>D05</v>
          </cell>
          <cell r="Q183" t="str">
            <v>A04</v>
          </cell>
          <cell r="R183" t="str">
            <v>D05A04</v>
          </cell>
          <cell r="S183" t="str">
            <v>D03</v>
          </cell>
          <cell r="T183" t="str">
            <v>A02</v>
          </cell>
          <cell r="U183" t="str">
            <v>D03A02</v>
          </cell>
        </row>
        <row r="184">
          <cell r="B184" t="str">
            <v>15D</v>
          </cell>
          <cell r="E184" t="str">
            <v>South East</v>
          </cell>
          <cell r="F184"/>
          <cell r="G184" t="str">
            <v>Hampshire, Isle of Wight and Thames Valley</v>
          </cell>
          <cell r="P184" t="str">
            <v>D02</v>
          </cell>
          <cell r="Q184" t="str">
            <v>A02</v>
          </cell>
          <cell r="R184" t="str">
            <v>D02A02</v>
          </cell>
          <cell r="S184" t="str">
            <v>D01</v>
          </cell>
          <cell r="T184" t="str">
            <v>A01</v>
          </cell>
          <cell r="U184" t="str">
            <v>D01A01</v>
          </cell>
        </row>
        <row r="185">
          <cell r="B185" t="str">
            <v>15E</v>
          </cell>
          <cell r="E185" t="str">
            <v>Midlands and East</v>
          </cell>
          <cell r="F185"/>
          <cell r="G185" t="str">
            <v>West Midlands</v>
          </cell>
          <cell r="P185" t="str">
            <v>D10</v>
          </cell>
          <cell r="Q185" t="str">
            <v>A03</v>
          </cell>
          <cell r="R185" t="str">
            <v>D10A03</v>
          </cell>
          <cell r="S185" t="str">
            <v>D05</v>
          </cell>
          <cell r="T185" t="str">
            <v>A02</v>
          </cell>
          <cell r="U185" t="str">
            <v>D05A02</v>
          </cell>
        </row>
        <row r="186">
          <cell r="B186" t="str">
            <v>15F</v>
          </cell>
          <cell r="E186" t="str">
            <v>North</v>
          </cell>
          <cell r="F186"/>
          <cell r="G186" t="str">
            <v>Yorkshire and the Humber</v>
          </cell>
          <cell r="P186" t="str">
            <v>D08</v>
          </cell>
          <cell r="Q186" t="str">
            <v>A03</v>
          </cell>
          <cell r="R186" t="str">
            <v>D08A03</v>
          </cell>
          <cell r="S186" t="str">
            <v>D04</v>
          </cell>
          <cell r="T186" t="str">
            <v>A02</v>
          </cell>
          <cell r="U186" t="str">
            <v>D04A02</v>
          </cell>
        </row>
        <row r="187">
          <cell r="B187" t="str">
            <v>15M</v>
          </cell>
          <cell r="E187" t="str">
            <v>Midlands and East</v>
          </cell>
          <cell r="F187"/>
          <cell r="G187" t="str">
            <v>North Midlands</v>
          </cell>
          <cell r="P187" t="str">
            <v>D06</v>
          </cell>
          <cell r="Q187" t="str">
            <v>A07</v>
          </cell>
          <cell r="R187" t="str">
            <v>D06A07</v>
          </cell>
          <cell r="S187" t="str">
            <v>D03</v>
          </cell>
          <cell r="T187" t="str">
            <v>A04</v>
          </cell>
          <cell r="U187" t="str">
            <v>D03A04</v>
          </cell>
        </row>
        <row r="188">
          <cell r="B188" t="str">
            <v>99A</v>
          </cell>
          <cell r="E188" t="str">
            <v>North</v>
          </cell>
          <cell r="F188"/>
          <cell r="G188" t="str">
            <v>Cheshire and Merseyside</v>
          </cell>
          <cell r="P188" t="str">
            <v>D10</v>
          </cell>
          <cell r="Q188" t="str">
            <v>A03</v>
          </cell>
          <cell r="R188" t="str">
            <v>D10A03</v>
          </cell>
          <cell r="S188" t="str">
            <v>D05</v>
          </cell>
          <cell r="T188" t="str">
            <v>A02</v>
          </cell>
          <cell r="U188" t="str">
            <v>D05A02</v>
          </cell>
        </row>
        <row r="189">
          <cell r="B189" t="str">
            <v>99C</v>
          </cell>
          <cell r="E189" t="str">
            <v>North</v>
          </cell>
          <cell r="F189"/>
          <cell r="G189" t="str">
            <v>Cumbria and North East</v>
          </cell>
          <cell r="P189" t="str">
            <v>D05</v>
          </cell>
          <cell r="Q189" t="str">
            <v>A07</v>
          </cell>
          <cell r="R189" t="str">
            <v>D05A07</v>
          </cell>
          <cell r="S189" t="str">
            <v>D03</v>
          </cell>
          <cell r="T189" t="str">
            <v>A04</v>
          </cell>
          <cell r="U189" t="str">
            <v>D03A04</v>
          </cell>
        </row>
        <row r="190">
          <cell r="B190" t="str">
            <v>99D</v>
          </cell>
          <cell r="E190" t="str">
            <v>Midlands and East</v>
          </cell>
          <cell r="F190"/>
          <cell r="G190" t="str">
            <v>Central Midlands</v>
          </cell>
          <cell r="P190" t="str">
            <v>D02</v>
          </cell>
          <cell r="Q190" t="str">
            <v>A09</v>
          </cell>
          <cell r="R190" t="str">
            <v>D02A09</v>
          </cell>
          <cell r="S190" t="str">
            <v>D01</v>
          </cell>
          <cell r="T190" t="str">
            <v>A05</v>
          </cell>
          <cell r="U190" t="str">
            <v>D01A05</v>
          </cell>
        </row>
        <row r="191">
          <cell r="B191" t="str">
            <v>99E</v>
          </cell>
          <cell r="E191" t="str">
            <v>Midlands and East</v>
          </cell>
          <cell r="F191"/>
          <cell r="G191" t="str">
            <v>East</v>
          </cell>
          <cell r="P191" t="str">
            <v>D05</v>
          </cell>
          <cell r="Q191" t="str">
            <v>A05</v>
          </cell>
          <cell r="R191" t="str">
            <v>D05A05</v>
          </cell>
          <cell r="S191" t="str">
            <v>D03</v>
          </cell>
          <cell r="T191" t="str">
            <v>A03</v>
          </cell>
          <cell r="U191" t="str">
            <v>D03A03</v>
          </cell>
        </row>
        <row r="192">
          <cell r="B192" t="str">
            <v>99F</v>
          </cell>
          <cell r="E192" t="str">
            <v>Midlands and East</v>
          </cell>
          <cell r="F192"/>
          <cell r="G192" t="str">
            <v>East</v>
          </cell>
          <cell r="P192" t="str">
            <v>D02</v>
          </cell>
          <cell r="Q192" t="str">
            <v>A09</v>
          </cell>
          <cell r="R192" t="str">
            <v>D02A09</v>
          </cell>
          <cell r="S192" t="str">
            <v>D01</v>
          </cell>
          <cell r="T192" t="str">
            <v>A05</v>
          </cell>
          <cell r="U192" t="str">
            <v>D01A05</v>
          </cell>
        </row>
        <row r="193">
          <cell r="B193" t="str">
            <v>99G</v>
          </cell>
          <cell r="E193" t="str">
            <v>Midlands and East</v>
          </cell>
          <cell r="F193"/>
          <cell r="G193" t="str">
            <v>East</v>
          </cell>
          <cell r="P193" t="str">
            <v>D07</v>
          </cell>
          <cell r="Q193" t="str">
            <v>A06</v>
          </cell>
          <cell r="R193" t="str">
            <v>D07A06</v>
          </cell>
          <cell r="S193" t="str">
            <v>D04</v>
          </cell>
          <cell r="T193" t="str">
            <v>A03</v>
          </cell>
          <cell r="U193" t="str">
            <v>D04A03</v>
          </cell>
        </row>
        <row r="194">
          <cell r="B194" t="str">
            <v>99H</v>
          </cell>
          <cell r="E194" t="str">
            <v>South East</v>
          </cell>
          <cell r="G194" t="str">
            <v>Kent, Surrey and Sussex</v>
          </cell>
          <cell r="P194" t="str">
            <v>D01</v>
          </cell>
          <cell r="Q194" t="str">
            <v>A07</v>
          </cell>
          <cell r="R194" t="str">
            <v>D01A07</v>
          </cell>
          <cell r="S194" t="str">
            <v>D01</v>
          </cell>
          <cell r="T194" t="str">
            <v>A04</v>
          </cell>
          <cell r="U194" t="str">
            <v>D01A04</v>
          </cell>
        </row>
        <row r="195">
          <cell r="B195" t="str">
            <v>99J</v>
          </cell>
          <cell r="E195" t="str">
            <v>South East</v>
          </cell>
          <cell r="G195" t="str">
            <v>Kent, Surrey and Sussex</v>
          </cell>
          <cell r="P195" t="str">
            <v>D02</v>
          </cell>
          <cell r="Q195" t="str">
            <v>A06</v>
          </cell>
          <cell r="R195" t="str">
            <v>D02A06</v>
          </cell>
          <cell r="S195" t="str">
            <v>D01</v>
          </cell>
          <cell r="T195" t="str">
            <v>A03</v>
          </cell>
          <cell r="U195" t="str">
            <v>D01A03</v>
          </cell>
        </row>
        <row r="196">
          <cell r="B196" t="str">
            <v>99K</v>
          </cell>
          <cell r="E196" t="str">
            <v>South East</v>
          </cell>
          <cell r="G196" t="str">
            <v>Kent, Surrey and Sussex</v>
          </cell>
          <cell r="P196" t="str">
            <v>D02</v>
          </cell>
          <cell r="Q196" t="str">
            <v>A09</v>
          </cell>
          <cell r="R196" t="str">
            <v>D02A09</v>
          </cell>
          <cell r="S196" t="str">
            <v>D01</v>
          </cell>
          <cell r="T196" t="str">
            <v>A05</v>
          </cell>
          <cell r="U196" t="str">
            <v>D01A05</v>
          </cell>
        </row>
        <row r="197">
          <cell r="B197" t="str">
            <v>99M</v>
          </cell>
          <cell r="E197" t="str">
            <v>South East</v>
          </cell>
          <cell r="G197" t="str">
            <v>Hampshire, Isle of Wight and Thames Valley</v>
          </cell>
          <cell r="P197" t="str">
            <v>D01</v>
          </cell>
          <cell r="Q197" t="str">
            <v>A05</v>
          </cell>
          <cell r="R197" t="str">
            <v>D01A05</v>
          </cell>
          <cell r="S197" t="str">
            <v>D01</v>
          </cell>
          <cell r="T197" t="str">
            <v>A03</v>
          </cell>
          <cell r="U197" t="str">
            <v>D01A03</v>
          </cell>
        </row>
        <row r="198">
          <cell r="B198" t="str">
            <v>99N</v>
          </cell>
          <cell r="E198" t="str">
            <v>South West</v>
          </cell>
          <cell r="G198" t="str">
            <v>South West North</v>
          </cell>
          <cell r="P198" t="str">
            <v>D02</v>
          </cell>
          <cell r="Q198" t="str">
            <v>A08</v>
          </cell>
          <cell r="R198" t="str">
            <v>D02A08</v>
          </cell>
          <cell r="S198" t="str">
            <v>D01</v>
          </cell>
          <cell r="T198" t="str">
            <v>A04</v>
          </cell>
          <cell r="U198" t="str">
            <v>D01A04</v>
          </cell>
        </row>
        <row r="199">
          <cell r="B199" t="str">
            <v>99P</v>
          </cell>
          <cell r="E199" t="str">
            <v>South West</v>
          </cell>
          <cell r="G199" t="str">
            <v>South West South</v>
          </cell>
          <cell r="P199" t="str">
            <v>D05</v>
          </cell>
          <cell r="Q199" t="str">
            <v>A09</v>
          </cell>
          <cell r="R199" t="str">
            <v>D05A09</v>
          </cell>
          <cell r="S199" t="str">
            <v>D03</v>
          </cell>
          <cell r="T199" t="str">
            <v>A05</v>
          </cell>
          <cell r="U199" t="str">
            <v>D03A05</v>
          </cell>
        </row>
        <row r="200">
          <cell r="B200" t="str">
            <v>99Q</v>
          </cell>
          <cell r="E200" t="str">
            <v>South West</v>
          </cell>
          <cell r="G200" t="str">
            <v>South West South</v>
          </cell>
          <cell r="P200" t="str">
            <v>D06</v>
          </cell>
          <cell r="Q200" t="str">
            <v>A10</v>
          </cell>
          <cell r="R200" t="str">
            <v>D06A10</v>
          </cell>
          <cell r="S200" t="str">
            <v>D03</v>
          </cell>
          <cell r="T200" t="str">
            <v>A05</v>
          </cell>
          <cell r="U200" t="str">
            <v>D03A05</v>
          </cell>
        </row>
      </sheetData>
      <sheetData sheetId="4">
        <row r="9">
          <cell r="E9">
            <v>108354.66748046875</v>
          </cell>
          <cell r="F9">
            <v>108392.1875</v>
          </cell>
          <cell r="G9">
            <v>108449.640625</v>
          </cell>
          <cell r="H9">
            <v>108477.078125</v>
          </cell>
          <cell r="I9">
            <v>108490.84375</v>
          </cell>
          <cell r="J9">
            <v>108475.96875</v>
          </cell>
        </row>
        <row r="10">
          <cell r="E10">
            <v>292189.83605957031</v>
          </cell>
          <cell r="F10">
            <v>293122.5</v>
          </cell>
          <cell r="G10">
            <v>294087.8125</v>
          </cell>
          <cell r="H10">
            <v>295084.125</v>
          </cell>
          <cell r="I10">
            <v>296002.53125</v>
          </cell>
          <cell r="J10">
            <v>296842.9375</v>
          </cell>
        </row>
        <row r="11">
          <cell r="E11">
            <v>259367.9208984375</v>
          </cell>
          <cell r="F11">
            <v>260056.4375</v>
          </cell>
          <cell r="G11">
            <v>260704.78125</v>
          </cell>
          <cell r="H11">
            <v>261174</v>
          </cell>
          <cell r="I11">
            <v>261762.296875</v>
          </cell>
          <cell r="J11">
            <v>262460.8125</v>
          </cell>
        </row>
        <row r="12">
          <cell r="E12">
            <v>297298.9188079834</v>
          </cell>
          <cell r="F12">
            <v>298132.21875</v>
          </cell>
          <cell r="G12">
            <v>298891.875</v>
          </cell>
          <cell r="H12">
            <v>299587.75</v>
          </cell>
          <cell r="I12">
            <v>300221.375</v>
          </cell>
          <cell r="J12">
            <v>300764.21875</v>
          </cell>
        </row>
        <row r="13">
          <cell r="E13">
            <v>325418</v>
          </cell>
          <cell r="F13">
            <v>325474.59375</v>
          </cell>
          <cell r="G13">
            <v>325564.0625</v>
          </cell>
          <cell r="H13">
            <v>325652.125</v>
          </cell>
          <cell r="I13">
            <v>325740.3125</v>
          </cell>
          <cell r="J13">
            <v>325781.3125</v>
          </cell>
        </row>
        <row r="14">
          <cell r="E14">
            <v>296987.75262069702</v>
          </cell>
          <cell r="F14">
            <v>297279.8125</v>
          </cell>
          <cell r="G14">
            <v>297414.375</v>
          </cell>
          <cell r="H14">
            <v>297457.03125</v>
          </cell>
          <cell r="I14">
            <v>297528.96875</v>
          </cell>
          <cell r="J14">
            <v>297502.90625</v>
          </cell>
        </row>
        <row r="15">
          <cell r="E15">
            <v>157204.24853515625</v>
          </cell>
          <cell r="F15">
            <v>157356.140625</v>
          </cell>
          <cell r="G15">
            <v>157527.421875</v>
          </cell>
          <cell r="H15">
            <v>157706.65625</v>
          </cell>
          <cell r="I15">
            <v>157875.640625</v>
          </cell>
          <cell r="J15">
            <v>158029.90625</v>
          </cell>
        </row>
        <row r="16">
          <cell r="E16">
            <v>284072.08127784729</v>
          </cell>
          <cell r="F16">
            <v>284309.3125</v>
          </cell>
          <cell r="G16">
            <v>284521.125</v>
          </cell>
          <cell r="H16">
            <v>284736.65625</v>
          </cell>
          <cell r="I16">
            <v>284950.625</v>
          </cell>
          <cell r="J16">
            <v>285102.71875</v>
          </cell>
        </row>
        <row r="17">
          <cell r="E17">
            <v>175120.75170898438</v>
          </cell>
          <cell r="F17">
            <v>175157.515625</v>
          </cell>
          <cell r="G17">
            <v>175171.625</v>
          </cell>
          <cell r="H17">
            <v>175123.546875</v>
          </cell>
          <cell r="I17">
            <v>175059.828125</v>
          </cell>
          <cell r="J17">
            <v>174947.40625</v>
          </cell>
        </row>
        <row r="18">
          <cell r="E18">
            <v>173468.50117397308</v>
          </cell>
          <cell r="F18">
            <v>173096.546875</v>
          </cell>
          <cell r="G18">
            <v>172778.25</v>
          </cell>
          <cell r="H18">
            <v>172451.375</v>
          </cell>
          <cell r="I18">
            <v>172164.8125</v>
          </cell>
          <cell r="J18">
            <v>171872.28125</v>
          </cell>
        </row>
        <row r="19">
          <cell r="E19">
            <v>309358.24694824219</v>
          </cell>
          <cell r="F19">
            <v>310601.6875</v>
          </cell>
          <cell r="G19">
            <v>311766.75</v>
          </cell>
          <cell r="H19">
            <v>312848.8125</v>
          </cell>
          <cell r="I19">
            <v>313833.6875</v>
          </cell>
          <cell r="J19">
            <v>314693.71875</v>
          </cell>
        </row>
        <row r="20">
          <cell r="E20">
            <v>204179.50073242188</v>
          </cell>
          <cell r="F20">
            <v>204868.28125</v>
          </cell>
          <cell r="G20">
            <v>205557.65625</v>
          </cell>
          <cell r="H20">
            <v>206201.6875</v>
          </cell>
          <cell r="I20">
            <v>206811.75</v>
          </cell>
          <cell r="J20">
            <v>207373.1875</v>
          </cell>
        </row>
        <row r="21">
          <cell r="E21">
            <v>183604.58435058594</v>
          </cell>
          <cell r="F21">
            <v>184909.5625</v>
          </cell>
          <cell r="G21">
            <v>186178.53125</v>
          </cell>
          <cell r="H21">
            <v>187455.0625</v>
          </cell>
          <cell r="I21">
            <v>188646.0625</v>
          </cell>
          <cell r="J21">
            <v>189732.125</v>
          </cell>
        </row>
        <row r="22">
          <cell r="E22">
            <v>255302.4150390625</v>
          </cell>
          <cell r="F22">
            <v>256758.234375</v>
          </cell>
          <cell r="G22">
            <v>258134.734375</v>
          </cell>
          <cell r="H22">
            <v>259393.0625</v>
          </cell>
          <cell r="I22">
            <v>260564.6875</v>
          </cell>
          <cell r="J22">
            <v>261632.890625</v>
          </cell>
        </row>
        <row r="23">
          <cell r="E23">
            <v>382164.08624267578</v>
          </cell>
          <cell r="F23">
            <v>382499.5625</v>
          </cell>
          <cell r="G23">
            <v>382833.375</v>
          </cell>
          <cell r="H23">
            <v>383179.65625</v>
          </cell>
          <cell r="I23">
            <v>383372.625</v>
          </cell>
          <cell r="J23">
            <v>383509.125</v>
          </cell>
        </row>
        <row r="24">
          <cell r="E24">
            <v>208597.41194677353</v>
          </cell>
          <cell r="F24">
            <v>209256.765625</v>
          </cell>
          <cell r="G24">
            <v>209983.75</v>
          </cell>
          <cell r="H24">
            <v>210671.90625</v>
          </cell>
          <cell r="I24">
            <v>211367.828125</v>
          </cell>
          <cell r="J24">
            <v>211983.75</v>
          </cell>
        </row>
        <row r="25">
          <cell r="E25">
            <v>233537.333984375</v>
          </cell>
          <cell r="F25">
            <v>234477.703125</v>
          </cell>
          <cell r="G25">
            <v>235364.390625</v>
          </cell>
          <cell r="H25">
            <v>236209.796875</v>
          </cell>
          <cell r="I25">
            <v>236985.09375</v>
          </cell>
          <cell r="J25">
            <v>237655.25</v>
          </cell>
        </row>
        <row r="26">
          <cell r="E26">
            <v>209211.58392333984</v>
          </cell>
          <cell r="F26">
            <v>209249.015625</v>
          </cell>
          <cell r="G26">
            <v>209231.71875</v>
          </cell>
          <cell r="H26">
            <v>209111.484375</v>
          </cell>
          <cell r="I26">
            <v>209021.90625</v>
          </cell>
          <cell r="J26">
            <v>208953.40625</v>
          </cell>
        </row>
        <row r="27">
          <cell r="E27">
            <v>131379.166015625</v>
          </cell>
          <cell r="F27">
            <v>131605.6875</v>
          </cell>
          <cell r="G27">
            <v>131833.640625</v>
          </cell>
          <cell r="H27">
            <v>132053.203125</v>
          </cell>
          <cell r="I27">
            <v>132256.265625</v>
          </cell>
          <cell r="J27">
            <v>132445.78125</v>
          </cell>
        </row>
        <row r="28">
          <cell r="E28">
            <v>272953.16479492188</v>
          </cell>
          <cell r="F28">
            <v>275610.5</v>
          </cell>
          <cell r="G28">
            <v>278114.5</v>
          </cell>
          <cell r="H28">
            <v>280451.75</v>
          </cell>
          <cell r="I28">
            <v>282634.25</v>
          </cell>
          <cell r="J28">
            <v>284661.875</v>
          </cell>
        </row>
        <row r="29">
          <cell r="E29">
            <v>324183.16345214844</v>
          </cell>
          <cell r="F29">
            <v>323764.0625</v>
          </cell>
          <cell r="G29">
            <v>323354.90625</v>
          </cell>
          <cell r="H29">
            <v>322940.9375</v>
          </cell>
          <cell r="I29">
            <v>322521.5</v>
          </cell>
          <cell r="J29">
            <v>322059.09375</v>
          </cell>
        </row>
        <row r="30">
          <cell r="E30">
            <v>165151.58276367188</v>
          </cell>
          <cell r="F30">
            <v>165618.96875</v>
          </cell>
          <cell r="G30">
            <v>166135.671875</v>
          </cell>
          <cell r="H30">
            <v>166636.78125</v>
          </cell>
          <cell r="I30">
            <v>167131.125</v>
          </cell>
          <cell r="J30">
            <v>167623.1875</v>
          </cell>
        </row>
        <row r="31">
          <cell r="E31">
            <v>345955.67114257813</v>
          </cell>
          <cell r="F31">
            <v>346843</v>
          </cell>
          <cell r="G31">
            <v>347573.9375</v>
          </cell>
          <cell r="H31">
            <v>348167.625</v>
          </cell>
          <cell r="I31">
            <v>348893.9375</v>
          </cell>
          <cell r="J31">
            <v>349661.28125</v>
          </cell>
        </row>
        <row r="32">
          <cell r="E32">
            <v>185925.41552734375</v>
          </cell>
          <cell r="F32">
            <v>186311.0625</v>
          </cell>
          <cell r="G32">
            <v>186706.96875</v>
          </cell>
          <cell r="H32">
            <v>187151.71875</v>
          </cell>
          <cell r="I32">
            <v>187566.8125</v>
          </cell>
          <cell r="J32">
            <v>187958.15625</v>
          </cell>
        </row>
        <row r="33">
          <cell r="E33">
            <v>155093.08374023438</v>
          </cell>
          <cell r="F33">
            <v>155182.25</v>
          </cell>
          <cell r="G33">
            <v>155277.4375</v>
          </cell>
          <cell r="H33">
            <v>155438.515625</v>
          </cell>
          <cell r="I33">
            <v>155548.953125</v>
          </cell>
          <cell r="J33">
            <v>155685.9375</v>
          </cell>
        </row>
        <row r="34">
          <cell r="E34">
            <v>125038.33166503906</v>
          </cell>
          <cell r="F34">
            <v>125268.4765625</v>
          </cell>
          <cell r="G34">
            <v>125542.484375</v>
          </cell>
          <cell r="H34">
            <v>125805.15625</v>
          </cell>
          <cell r="I34">
            <v>126104.796875</v>
          </cell>
          <cell r="J34">
            <v>126395.96875</v>
          </cell>
        </row>
        <row r="35">
          <cell r="E35">
            <v>312021.74751663208</v>
          </cell>
          <cell r="F35">
            <v>313465.75</v>
          </cell>
          <cell r="G35">
            <v>314968.75</v>
          </cell>
          <cell r="H35">
            <v>316512.0625</v>
          </cell>
          <cell r="I35">
            <v>318037.1875</v>
          </cell>
          <cell r="J35">
            <v>319476.125</v>
          </cell>
        </row>
        <row r="36">
          <cell r="E36">
            <v>197589.50048828125</v>
          </cell>
          <cell r="F36">
            <v>198154.4375</v>
          </cell>
          <cell r="G36">
            <v>198715.859375</v>
          </cell>
          <cell r="H36">
            <v>199263.546875</v>
          </cell>
          <cell r="I36">
            <v>199834.59375</v>
          </cell>
          <cell r="J36">
            <v>200353.046875</v>
          </cell>
        </row>
        <row r="37">
          <cell r="E37">
            <v>247904.74877929688</v>
          </cell>
          <cell r="F37">
            <v>248556.28125</v>
          </cell>
          <cell r="G37">
            <v>249223.8125</v>
          </cell>
          <cell r="H37">
            <v>249879.5625</v>
          </cell>
          <cell r="I37">
            <v>250518.5625</v>
          </cell>
          <cell r="J37">
            <v>251105.359375</v>
          </cell>
        </row>
        <row r="38">
          <cell r="E38">
            <v>242027.00146484375</v>
          </cell>
          <cell r="F38">
            <v>243556.875</v>
          </cell>
          <cell r="G38">
            <v>245133.5625</v>
          </cell>
          <cell r="H38">
            <v>246695.3125</v>
          </cell>
          <cell r="I38">
            <v>248209.3125</v>
          </cell>
          <cell r="J38">
            <v>249686.25</v>
          </cell>
        </row>
        <row r="39">
          <cell r="E39">
            <v>107018.25</v>
          </cell>
          <cell r="F39">
            <v>107292.4375</v>
          </cell>
          <cell r="G39">
            <v>107566.421875</v>
          </cell>
          <cell r="H39">
            <v>107859.390625</v>
          </cell>
          <cell r="I39">
            <v>108122.484375</v>
          </cell>
          <cell r="J39">
            <v>108345.4375</v>
          </cell>
        </row>
        <row r="40">
          <cell r="E40">
            <v>218209.00561523438</v>
          </cell>
          <cell r="F40">
            <v>219281.65625</v>
          </cell>
          <cell r="G40">
            <v>220369.640625</v>
          </cell>
          <cell r="H40">
            <v>221421.6875</v>
          </cell>
          <cell r="I40">
            <v>222454</v>
          </cell>
          <cell r="J40">
            <v>223407.53125</v>
          </cell>
        </row>
        <row r="41">
          <cell r="E41">
            <v>263907.41619873047</v>
          </cell>
          <cell r="F41">
            <v>264776.84375</v>
          </cell>
          <cell r="G41">
            <v>265597.6875</v>
          </cell>
          <cell r="H41">
            <v>266357.6875</v>
          </cell>
          <cell r="I41">
            <v>267133.375</v>
          </cell>
          <cell r="J41">
            <v>267887.4375</v>
          </cell>
        </row>
        <row r="42">
          <cell r="E42">
            <v>113598.50024414063</v>
          </cell>
          <cell r="F42">
            <v>113720.625</v>
          </cell>
          <cell r="G42">
            <v>113877.375</v>
          </cell>
          <cell r="H42">
            <v>114012.53125</v>
          </cell>
          <cell r="I42">
            <v>114212.703125</v>
          </cell>
          <cell r="J42">
            <v>114388.2109375</v>
          </cell>
        </row>
        <row r="43">
          <cell r="E43">
            <v>327903.66906738281</v>
          </cell>
          <cell r="F43">
            <v>328789.4375</v>
          </cell>
          <cell r="G43">
            <v>329583.8125</v>
          </cell>
          <cell r="H43">
            <v>330294.3125</v>
          </cell>
          <cell r="I43">
            <v>330954.25</v>
          </cell>
          <cell r="J43">
            <v>331514.75</v>
          </cell>
        </row>
        <row r="44">
          <cell r="E44">
            <v>177596.66862010956</v>
          </cell>
          <cell r="F44">
            <v>178249.3125</v>
          </cell>
          <cell r="G44">
            <v>178955.03125</v>
          </cell>
          <cell r="H44">
            <v>179679.0625</v>
          </cell>
          <cell r="I44">
            <v>180360.34375</v>
          </cell>
          <cell r="J44">
            <v>181031.734375</v>
          </cell>
        </row>
        <row r="45">
          <cell r="E45">
            <v>159178.16723632813</v>
          </cell>
          <cell r="F45">
            <v>159702.5</v>
          </cell>
          <cell r="G45">
            <v>160223.21875</v>
          </cell>
          <cell r="H45">
            <v>160710.53125</v>
          </cell>
          <cell r="I45">
            <v>161179.25</v>
          </cell>
          <cell r="J45">
            <v>161620.40625</v>
          </cell>
        </row>
        <row r="46">
          <cell r="E46">
            <v>260349.66607666016</v>
          </cell>
          <cell r="F46">
            <v>262230.9375</v>
          </cell>
          <cell r="G46">
            <v>264060.15625</v>
          </cell>
          <cell r="H46">
            <v>265800.34375</v>
          </cell>
          <cell r="I46">
            <v>267480.9375</v>
          </cell>
          <cell r="J46">
            <v>269068.4375</v>
          </cell>
        </row>
        <row r="47">
          <cell r="E47">
            <v>117382.6669921875</v>
          </cell>
          <cell r="F47">
            <v>117732.3671875</v>
          </cell>
          <cell r="G47">
            <v>118099.2578125</v>
          </cell>
          <cell r="H47">
            <v>118456.671875</v>
          </cell>
          <cell r="I47">
            <v>118797.6484375</v>
          </cell>
          <cell r="J47">
            <v>119119.7421875</v>
          </cell>
        </row>
        <row r="48">
          <cell r="E48">
            <v>333179.24963378906</v>
          </cell>
          <cell r="F48">
            <v>334130.3125</v>
          </cell>
          <cell r="G48">
            <v>334984.21875</v>
          </cell>
          <cell r="H48">
            <v>335719.3125</v>
          </cell>
          <cell r="I48">
            <v>336312.5</v>
          </cell>
          <cell r="J48">
            <v>336869.125</v>
          </cell>
        </row>
        <row r="49">
          <cell r="E49">
            <v>220614.66503953934</v>
          </cell>
          <cell r="F49">
            <v>221396.0625</v>
          </cell>
          <cell r="G49">
            <v>222195.15625</v>
          </cell>
          <cell r="H49">
            <v>222935.90625</v>
          </cell>
          <cell r="I49">
            <v>223652.9375</v>
          </cell>
          <cell r="J49">
            <v>224282.46875</v>
          </cell>
        </row>
        <row r="50">
          <cell r="E50">
            <v>140422.67003250122</v>
          </cell>
          <cell r="F50">
            <v>140352.578125</v>
          </cell>
          <cell r="G50">
            <v>140252.546875</v>
          </cell>
          <cell r="H50">
            <v>140106.984375</v>
          </cell>
          <cell r="I50">
            <v>139954.5</v>
          </cell>
          <cell r="J50">
            <v>139737.625</v>
          </cell>
        </row>
        <row r="51">
          <cell r="E51">
            <v>320731.41687011719</v>
          </cell>
          <cell r="F51">
            <v>321430.5625</v>
          </cell>
          <cell r="G51">
            <v>322119.46875</v>
          </cell>
          <cell r="H51">
            <v>322742.1875</v>
          </cell>
          <cell r="I51">
            <v>323321.6875</v>
          </cell>
          <cell r="J51">
            <v>323822.3125</v>
          </cell>
        </row>
        <row r="52">
          <cell r="E52">
            <v>304284.99792480469</v>
          </cell>
          <cell r="F52">
            <v>304863.65625</v>
          </cell>
          <cell r="G52">
            <v>305466.34375</v>
          </cell>
          <cell r="H52">
            <v>306030.75</v>
          </cell>
          <cell r="I52">
            <v>306600.3125</v>
          </cell>
          <cell r="J52">
            <v>307151.28125</v>
          </cell>
        </row>
        <row r="53">
          <cell r="E53">
            <v>248802.74963378906</v>
          </cell>
          <cell r="F53">
            <v>249965.9375</v>
          </cell>
          <cell r="G53">
            <v>251006.78125</v>
          </cell>
          <cell r="H53">
            <v>251959.515625</v>
          </cell>
          <cell r="I53">
            <v>252882.71875</v>
          </cell>
          <cell r="J53">
            <v>253765.15625</v>
          </cell>
        </row>
        <row r="54">
          <cell r="E54">
            <v>144071.99926757813</v>
          </cell>
          <cell r="F54">
            <v>144023.375</v>
          </cell>
          <cell r="G54">
            <v>144107.09375</v>
          </cell>
          <cell r="H54">
            <v>144141.25</v>
          </cell>
          <cell r="I54">
            <v>144168.25</v>
          </cell>
          <cell r="J54">
            <v>144181.875</v>
          </cell>
        </row>
        <row r="55">
          <cell r="E55">
            <v>163132.0810546875</v>
          </cell>
          <cell r="F55">
            <v>163245.0625</v>
          </cell>
          <cell r="G55">
            <v>163361.4375</v>
          </cell>
          <cell r="H55">
            <v>163420</v>
          </cell>
          <cell r="I55">
            <v>163457.59375</v>
          </cell>
          <cell r="J55">
            <v>163536.34375</v>
          </cell>
        </row>
        <row r="56">
          <cell r="E56">
            <v>299081.3346862793</v>
          </cell>
          <cell r="F56">
            <v>299668.03125</v>
          </cell>
          <cell r="G56">
            <v>300221.8125</v>
          </cell>
          <cell r="H56">
            <v>300771.90625</v>
          </cell>
          <cell r="I56">
            <v>301211.5</v>
          </cell>
          <cell r="J56">
            <v>301602.59375</v>
          </cell>
        </row>
        <row r="57">
          <cell r="E57">
            <v>169648.75170898438</v>
          </cell>
          <cell r="F57">
            <v>169562.078125</v>
          </cell>
          <cell r="G57">
            <v>169500.15625</v>
          </cell>
          <cell r="H57">
            <v>169391.1875</v>
          </cell>
          <cell r="I57">
            <v>169266.1875</v>
          </cell>
          <cell r="J57">
            <v>169122.828125</v>
          </cell>
        </row>
        <row r="58">
          <cell r="E58">
            <v>193733.75102114677</v>
          </cell>
          <cell r="F58">
            <v>194611.96875</v>
          </cell>
          <cell r="G58">
            <v>195498.4375</v>
          </cell>
          <cell r="H58">
            <v>196266.046875</v>
          </cell>
          <cell r="I58">
            <v>196989.609375</v>
          </cell>
          <cell r="J58">
            <v>197670.6875</v>
          </cell>
        </row>
        <row r="59">
          <cell r="E59">
            <v>177178.1650390625</v>
          </cell>
          <cell r="F59">
            <v>177652.984375</v>
          </cell>
          <cell r="G59">
            <v>178117.21875</v>
          </cell>
          <cell r="H59">
            <v>178564.71875</v>
          </cell>
          <cell r="I59">
            <v>178958.21875</v>
          </cell>
          <cell r="J59">
            <v>179307.4375</v>
          </cell>
        </row>
        <row r="60">
          <cell r="E60">
            <v>263162.83093261719</v>
          </cell>
          <cell r="F60">
            <v>263993.09375</v>
          </cell>
          <cell r="G60">
            <v>264819.25</v>
          </cell>
          <cell r="H60">
            <v>265637.28125</v>
          </cell>
          <cell r="I60">
            <v>266398.0625</v>
          </cell>
          <cell r="J60">
            <v>267122.5625</v>
          </cell>
        </row>
        <row r="61">
          <cell r="E61">
            <v>120479.5810546875</v>
          </cell>
          <cell r="F61">
            <v>120626.71875</v>
          </cell>
          <cell r="G61">
            <v>120801.65625</v>
          </cell>
          <cell r="H61">
            <v>120953.375</v>
          </cell>
          <cell r="I61">
            <v>121109.2734375</v>
          </cell>
          <cell r="J61">
            <v>121247.1875</v>
          </cell>
        </row>
        <row r="62">
          <cell r="E62">
            <v>601173.15856933594</v>
          </cell>
          <cell r="F62">
            <v>604647.125</v>
          </cell>
          <cell r="G62">
            <v>607792.6875</v>
          </cell>
          <cell r="H62">
            <v>610593</v>
          </cell>
          <cell r="I62">
            <v>613445.25</v>
          </cell>
          <cell r="J62">
            <v>616304.875</v>
          </cell>
        </row>
        <row r="63">
          <cell r="E63">
            <v>357151.74291992188</v>
          </cell>
          <cell r="F63">
            <v>358916.4375</v>
          </cell>
          <cell r="G63">
            <v>360500</v>
          </cell>
          <cell r="H63">
            <v>361942.90625</v>
          </cell>
          <cell r="I63">
            <v>363417.84375</v>
          </cell>
          <cell r="J63">
            <v>364988.4375</v>
          </cell>
        </row>
        <row r="64">
          <cell r="E64">
            <v>373747.33666992188</v>
          </cell>
          <cell r="F64">
            <v>375745.53125</v>
          </cell>
          <cell r="G64">
            <v>377694.125</v>
          </cell>
          <cell r="H64">
            <v>379592.1875</v>
          </cell>
          <cell r="I64">
            <v>381399.6875</v>
          </cell>
          <cell r="J64">
            <v>383065.875</v>
          </cell>
        </row>
        <row r="65">
          <cell r="E65">
            <v>250451.33483886719</v>
          </cell>
          <cell r="F65">
            <v>251486.8125</v>
          </cell>
          <cell r="G65">
            <v>252526.296875</v>
          </cell>
          <cell r="H65">
            <v>253605.703125</v>
          </cell>
          <cell r="I65">
            <v>254547.03125</v>
          </cell>
          <cell r="J65">
            <v>255466.890625</v>
          </cell>
        </row>
        <row r="66">
          <cell r="E66">
            <v>78638.086181640625</v>
          </cell>
          <cell r="F66">
            <v>79913.375</v>
          </cell>
          <cell r="G66">
            <v>81145.171875</v>
          </cell>
          <cell r="H66">
            <v>82345.015625</v>
          </cell>
          <cell r="I66">
            <v>83501.453125</v>
          </cell>
          <cell r="J66">
            <v>84600.1171875</v>
          </cell>
        </row>
        <row r="67">
          <cell r="E67">
            <v>331537.58283996582</v>
          </cell>
          <cell r="F67">
            <v>333199</v>
          </cell>
          <cell r="G67">
            <v>335015.1875</v>
          </cell>
          <cell r="H67">
            <v>336898.34375</v>
          </cell>
          <cell r="I67">
            <v>338844.3125</v>
          </cell>
          <cell r="J67">
            <v>340758.125</v>
          </cell>
        </row>
        <row r="68">
          <cell r="E68">
            <v>406178.91770935059</v>
          </cell>
          <cell r="F68">
            <v>409607.5625</v>
          </cell>
          <cell r="G68">
            <v>412727.875</v>
          </cell>
          <cell r="H68">
            <v>415521.0625</v>
          </cell>
          <cell r="I68">
            <v>418147.4375</v>
          </cell>
          <cell r="J68">
            <v>420660.6875</v>
          </cell>
        </row>
        <row r="69">
          <cell r="E69">
            <v>237516.33752441406</v>
          </cell>
          <cell r="F69">
            <v>238697.65625</v>
          </cell>
          <cell r="G69">
            <v>239817.171875</v>
          </cell>
          <cell r="H69">
            <v>240844.4375</v>
          </cell>
          <cell r="I69">
            <v>241950.1875</v>
          </cell>
          <cell r="J69">
            <v>243125.265625</v>
          </cell>
        </row>
        <row r="70">
          <cell r="E70">
            <v>193960.4169921875</v>
          </cell>
          <cell r="F70">
            <v>195172.625</v>
          </cell>
          <cell r="G70">
            <v>196347.5</v>
          </cell>
          <cell r="H70">
            <v>197463.0625</v>
          </cell>
          <cell r="I70">
            <v>198553.5625</v>
          </cell>
          <cell r="J70">
            <v>199596.0625</v>
          </cell>
        </row>
        <row r="71">
          <cell r="E71">
            <v>294316.6708984375</v>
          </cell>
          <cell r="F71">
            <v>297252.1875</v>
          </cell>
          <cell r="G71">
            <v>300121.75</v>
          </cell>
          <cell r="H71">
            <v>302910.25</v>
          </cell>
          <cell r="I71">
            <v>305531.875</v>
          </cell>
          <cell r="J71">
            <v>308021.09375</v>
          </cell>
        </row>
        <row r="72">
          <cell r="E72">
            <v>685994.91723632813</v>
          </cell>
          <cell r="F72">
            <v>691032.875</v>
          </cell>
          <cell r="G72">
            <v>695931.1875</v>
          </cell>
          <cell r="H72">
            <v>700670.125</v>
          </cell>
          <cell r="I72">
            <v>705242.9375</v>
          </cell>
          <cell r="J72">
            <v>709528.375</v>
          </cell>
        </row>
        <row r="73">
          <cell r="E73">
            <v>135028.08618164063</v>
          </cell>
          <cell r="F73">
            <v>136000.96875</v>
          </cell>
          <cell r="G73">
            <v>136950.875</v>
          </cell>
          <cell r="H73">
            <v>137881.5625</v>
          </cell>
          <cell r="I73">
            <v>138786.6875</v>
          </cell>
          <cell r="J73">
            <v>139660.3125</v>
          </cell>
        </row>
        <row r="74">
          <cell r="E74">
            <v>379334.08333206177</v>
          </cell>
          <cell r="F74">
            <v>381504.375</v>
          </cell>
          <cell r="G74">
            <v>383184.875</v>
          </cell>
          <cell r="H74">
            <v>384540.0625</v>
          </cell>
          <cell r="I74">
            <v>386002.6875</v>
          </cell>
          <cell r="J74">
            <v>387657.1875</v>
          </cell>
        </row>
        <row r="75">
          <cell r="E75">
            <v>152471.7529296875</v>
          </cell>
          <cell r="F75">
            <v>153479.546875</v>
          </cell>
          <cell r="G75">
            <v>154496.78125</v>
          </cell>
          <cell r="H75">
            <v>155536.734375</v>
          </cell>
          <cell r="I75">
            <v>156546.078125</v>
          </cell>
          <cell r="J75">
            <v>157520.875</v>
          </cell>
        </row>
        <row r="76">
          <cell r="E76">
            <v>94123.332763671875</v>
          </cell>
          <cell r="F76">
            <v>94623.328125</v>
          </cell>
          <cell r="G76">
            <v>95121.6640625</v>
          </cell>
          <cell r="H76">
            <v>95606.65625</v>
          </cell>
          <cell r="I76">
            <v>96096.2890625</v>
          </cell>
          <cell r="J76">
            <v>96553.703125</v>
          </cell>
        </row>
        <row r="77">
          <cell r="E77">
            <v>127118.41943359375</v>
          </cell>
          <cell r="F77">
            <v>128001.953125</v>
          </cell>
          <cell r="G77">
            <v>128916.765625</v>
          </cell>
          <cell r="H77">
            <v>129817.625</v>
          </cell>
          <cell r="I77">
            <v>130702.5</v>
          </cell>
          <cell r="J77">
            <v>131573.6875</v>
          </cell>
        </row>
        <row r="78">
          <cell r="E78">
            <v>133650.33349609375</v>
          </cell>
          <cell r="F78">
            <v>134597.28125</v>
          </cell>
          <cell r="G78">
            <v>135580.46875</v>
          </cell>
          <cell r="H78">
            <v>136527.40625</v>
          </cell>
          <cell r="I78">
            <v>137420.75</v>
          </cell>
          <cell r="J78">
            <v>138313.15625</v>
          </cell>
        </row>
        <row r="79">
          <cell r="E79">
            <v>392938.00183105469</v>
          </cell>
          <cell r="F79">
            <v>396364.25</v>
          </cell>
          <cell r="G79">
            <v>399689.625</v>
          </cell>
          <cell r="H79">
            <v>402919.5625</v>
          </cell>
          <cell r="I79">
            <v>406123.09375</v>
          </cell>
          <cell r="J79">
            <v>409296.0625</v>
          </cell>
        </row>
        <row r="80">
          <cell r="E80">
            <v>133195.41455078125</v>
          </cell>
          <cell r="F80">
            <v>133391.125</v>
          </cell>
          <cell r="G80">
            <v>133519.90625</v>
          </cell>
          <cell r="H80">
            <v>133701.59375</v>
          </cell>
          <cell r="I80">
            <v>133863.078125</v>
          </cell>
          <cell r="J80">
            <v>133985.1875</v>
          </cell>
        </row>
        <row r="81">
          <cell r="E81">
            <v>514597.92022705078</v>
          </cell>
          <cell r="F81">
            <v>521674.40625</v>
          </cell>
          <cell r="G81">
            <v>528344.125</v>
          </cell>
          <cell r="H81">
            <v>534572.25</v>
          </cell>
          <cell r="I81">
            <v>540727.25</v>
          </cell>
          <cell r="J81">
            <v>546703.125</v>
          </cell>
        </row>
        <row r="82">
          <cell r="E82">
            <v>319480.24545288086</v>
          </cell>
          <cell r="F82">
            <v>320331.8125</v>
          </cell>
          <cell r="G82">
            <v>321186.375</v>
          </cell>
          <cell r="H82">
            <v>322034.875</v>
          </cell>
          <cell r="I82">
            <v>322859.25</v>
          </cell>
          <cell r="J82">
            <v>323657.90625</v>
          </cell>
        </row>
        <row r="83">
          <cell r="E83">
            <v>142069.916015625</v>
          </cell>
          <cell r="F83">
            <v>142623.875</v>
          </cell>
          <cell r="G83">
            <v>143146.21875</v>
          </cell>
          <cell r="H83">
            <v>143672.5</v>
          </cell>
          <cell r="I83">
            <v>144150.78125</v>
          </cell>
          <cell r="J83">
            <v>144588.703125</v>
          </cell>
        </row>
        <row r="84">
          <cell r="E84">
            <v>187473.50024414063</v>
          </cell>
          <cell r="F84">
            <v>188340.4375</v>
          </cell>
          <cell r="G84">
            <v>189233.078125</v>
          </cell>
          <cell r="H84">
            <v>190084.8125</v>
          </cell>
          <cell r="I84">
            <v>190942.375</v>
          </cell>
          <cell r="J84">
            <v>191742.015625</v>
          </cell>
        </row>
        <row r="85">
          <cell r="E85">
            <v>218066.25219726563</v>
          </cell>
          <cell r="F85">
            <v>218799.09375</v>
          </cell>
          <cell r="G85">
            <v>219545.28125</v>
          </cell>
          <cell r="H85">
            <v>220264.125</v>
          </cell>
          <cell r="I85">
            <v>220962.984375</v>
          </cell>
          <cell r="J85">
            <v>221690.71875</v>
          </cell>
        </row>
        <row r="86">
          <cell r="E86">
            <v>191658.75146484375</v>
          </cell>
          <cell r="F86">
            <v>192349.4375</v>
          </cell>
          <cell r="G86">
            <v>193056.65625</v>
          </cell>
          <cell r="H86">
            <v>193794.265625</v>
          </cell>
          <cell r="I86">
            <v>194543.78125</v>
          </cell>
          <cell r="J86">
            <v>195284.375</v>
          </cell>
        </row>
        <row r="87">
          <cell r="E87">
            <v>177842.75146484375</v>
          </cell>
          <cell r="F87">
            <v>178487.765625</v>
          </cell>
          <cell r="G87">
            <v>179143.15625</v>
          </cell>
          <cell r="H87">
            <v>179792.78125</v>
          </cell>
          <cell r="I87">
            <v>180447.46875</v>
          </cell>
          <cell r="J87">
            <v>181022.609375</v>
          </cell>
        </row>
        <row r="88">
          <cell r="E88">
            <v>571256.65789794922</v>
          </cell>
          <cell r="F88">
            <v>575628.9375</v>
          </cell>
          <cell r="G88">
            <v>579789.375</v>
          </cell>
          <cell r="H88">
            <v>583751.6875</v>
          </cell>
          <cell r="I88">
            <v>587474.25</v>
          </cell>
          <cell r="J88">
            <v>591023.0625</v>
          </cell>
        </row>
        <row r="89">
          <cell r="E89">
            <v>310001.58166503906</v>
          </cell>
          <cell r="F89">
            <v>311223.875</v>
          </cell>
          <cell r="G89">
            <v>312527.375</v>
          </cell>
          <cell r="H89">
            <v>313786.34375</v>
          </cell>
          <cell r="I89">
            <v>315019.0625</v>
          </cell>
          <cell r="J89">
            <v>316252.9375</v>
          </cell>
        </row>
        <row r="90">
          <cell r="E90">
            <v>217891.49946594238</v>
          </cell>
          <cell r="F90">
            <v>218123.328125</v>
          </cell>
          <cell r="G90">
            <v>218447.40625</v>
          </cell>
          <cell r="H90">
            <v>218756.5625</v>
          </cell>
          <cell r="I90">
            <v>219024.84375</v>
          </cell>
          <cell r="J90">
            <v>219228.71875</v>
          </cell>
        </row>
        <row r="91">
          <cell r="E91">
            <v>287548.66461181641</v>
          </cell>
          <cell r="F91">
            <v>288329.125</v>
          </cell>
          <cell r="G91">
            <v>289400.875</v>
          </cell>
          <cell r="H91">
            <v>290531.75</v>
          </cell>
          <cell r="I91">
            <v>291609.40625</v>
          </cell>
          <cell r="J91">
            <v>292492.1875</v>
          </cell>
        </row>
        <row r="92">
          <cell r="E92">
            <v>311742.33544921875</v>
          </cell>
          <cell r="F92">
            <v>313593.1875</v>
          </cell>
          <cell r="G92">
            <v>315466.28125</v>
          </cell>
          <cell r="H92">
            <v>317283.6875</v>
          </cell>
          <cell r="I92">
            <v>319072.6875</v>
          </cell>
          <cell r="J92">
            <v>320802.53125</v>
          </cell>
        </row>
        <row r="93">
          <cell r="E93">
            <v>149033.412109375</v>
          </cell>
          <cell r="F93">
            <v>149500.5</v>
          </cell>
          <cell r="G93">
            <v>150004.234375</v>
          </cell>
          <cell r="H93">
            <v>150473.53125</v>
          </cell>
          <cell r="I93">
            <v>150934</v>
          </cell>
          <cell r="J93">
            <v>151357.890625</v>
          </cell>
        </row>
        <row r="94">
          <cell r="E94">
            <v>291168.83239746094</v>
          </cell>
          <cell r="F94">
            <v>292240</v>
          </cell>
          <cell r="G94">
            <v>293148.125</v>
          </cell>
          <cell r="H94">
            <v>293995</v>
          </cell>
          <cell r="I94">
            <v>294842.5</v>
          </cell>
          <cell r="J94">
            <v>295589</v>
          </cell>
        </row>
        <row r="95">
          <cell r="E95">
            <v>186593.41552734375</v>
          </cell>
          <cell r="F95">
            <v>187726.609375</v>
          </cell>
          <cell r="G95">
            <v>188812.21875</v>
          </cell>
          <cell r="H95">
            <v>189833.40625</v>
          </cell>
          <cell r="I95">
            <v>190842.6875</v>
          </cell>
          <cell r="J95">
            <v>191801.03125</v>
          </cell>
        </row>
        <row r="96">
          <cell r="E96">
            <v>285891.33435058594</v>
          </cell>
          <cell r="F96">
            <v>287643.6875</v>
          </cell>
          <cell r="G96">
            <v>289358.9375</v>
          </cell>
          <cell r="H96">
            <v>291028.75</v>
          </cell>
          <cell r="I96">
            <v>292661.875</v>
          </cell>
          <cell r="J96">
            <v>294240.34375</v>
          </cell>
        </row>
        <row r="97">
          <cell r="E97">
            <v>280643.16400146484</v>
          </cell>
          <cell r="F97">
            <v>282238.0625</v>
          </cell>
          <cell r="G97">
            <v>283758.125</v>
          </cell>
          <cell r="H97">
            <v>285175.65625</v>
          </cell>
          <cell r="I97">
            <v>286551.59375</v>
          </cell>
          <cell r="J97">
            <v>287812.9375</v>
          </cell>
        </row>
        <row r="98">
          <cell r="E98">
            <v>116333.33471679688</v>
          </cell>
          <cell r="F98">
            <v>116725.796875</v>
          </cell>
          <cell r="G98">
            <v>117143.3125</v>
          </cell>
          <cell r="H98">
            <v>117548.75</v>
          </cell>
          <cell r="I98">
            <v>117911.875</v>
          </cell>
          <cell r="J98">
            <v>118259.265625</v>
          </cell>
        </row>
        <row r="99">
          <cell r="E99">
            <v>480292.08276367188</v>
          </cell>
          <cell r="F99">
            <v>486320.96875</v>
          </cell>
          <cell r="G99">
            <v>492199.875</v>
          </cell>
          <cell r="H99">
            <v>497931.125</v>
          </cell>
          <cell r="I99">
            <v>503442.40625</v>
          </cell>
          <cell r="J99">
            <v>508753.4375</v>
          </cell>
        </row>
        <row r="100">
          <cell r="E100">
            <v>967901.83978271484</v>
          </cell>
          <cell r="F100">
            <v>973472.4375</v>
          </cell>
          <cell r="G100">
            <v>978624.0625</v>
          </cell>
          <cell r="H100">
            <v>983454</v>
          </cell>
          <cell r="I100">
            <v>988083.5</v>
          </cell>
          <cell r="J100">
            <v>992432.125</v>
          </cell>
        </row>
        <row r="101">
          <cell r="E101">
            <v>598378.24904632568</v>
          </cell>
          <cell r="F101">
            <v>603318.875</v>
          </cell>
          <cell r="G101">
            <v>608245.0625</v>
          </cell>
          <cell r="H101">
            <v>613067.4375</v>
          </cell>
          <cell r="I101">
            <v>617798</v>
          </cell>
          <cell r="J101">
            <v>622377.375</v>
          </cell>
        </row>
        <row r="102">
          <cell r="E102">
            <v>407773.1640625</v>
          </cell>
          <cell r="F102">
            <v>409731.90625</v>
          </cell>
          <cell r="G102">
            <v>411776.53125</v>
          </cell>
          <cell r="H102">
            <v>413861.6875</v>
          </cell>
          <cell r="I102">
            <v>415892.8125</v>
          </cell>
          <cell r="J102">
            <v>417783.125</v>
          </cell>
        </row>
        <row r="103">
          <cell r="E103">
            <v>239834.41975784302</v>
          </cell>
          <cell r="F103">
            <v>240583.375</v>
          </cell>
          <cell r="G103">
            <v>241371.125</v>
          </cell>
          <cell r="H103">
            <v>242140.625</v>
          </cell>
          <cell r="I103">
            <v>242885.5625</v>
          </cell>
          <cell r="J103">
            <v>243632.0625</v>
          </cell>
        </row>
        <row r="104">
          <cell r="E104">
            <v>646355.75421142578</v>
          </cell>
          <cell r="F104">
            <v>651355.75</v>
          </cell>
          <cell r="G104">
            <v>656279.25</v>
          </cell>
          <cell r="H104">
            <v>661256.5</v>
          </cell>
          <cell r="I104">
            <v>665965.0625</v>
          </cell>
          <cell r="J104">
            <v>670354.25</v>
          </cell>
        </row>
        <row r="105">
          <cell r="E105">
            <v>234034.251953125</v>
          </cell>
          <cell r="F105">
            <v>236174.59375</v>
          </cell>
          <cell r="G105">
            <v>238103.296875</v>
          </cell>
          <cell r="H105">
            <v>239908.109375</v>
          </cell>
          <cell r="I105">
            <v>241516.59375</v>
          </cell>
          <cell r="J105">
            <v>242997.84375</v>
          </cell>
        </row>
        <row r="106">
          <cell r="E106">
            <v>391510.001953125</v>
          </cell>
          <cell r="F106">
            <v>393605.25</v>
          </cell>
          <cell r="G106">
            <v>395722.8125</v>
          </cell>
          <cell r="H106">
            <v>397889.4375</v>
          </cell>
          <cell r="I106">
            <v>399975.65625</v>
          </cell>
          <cell r="J106">
            <v>402065.0625</v>
          </cell>
        </row>
        <row r="107">
          <cell r="E107">
            <v>351813.58211326599</v>
          </cell>
          <cell r="F107">
            <v>355431.3125</v>
          </cell>
          <cell r="G107">
            <v>359002.8125</v>
          </cell>
          <cell r="H107">
            <v>362455.78125</v>
          </cell>
          <cell r="I107">
            <v>365919.3125</v>
          </cell>
          <cell r="J107">
            <v>369316.75</v>
          </cell>
        </row>
        <row r="108">
          <cell r="E108">
            <v>173764.16845703125</v>
          </cell>
          <cell r="F108">
            <v>174474.546875</v>
          </cell>
          <cell r="G108">
            <v>175179.875</v>
          </cell>
          <cell r="H108">
            <v>175923.09375</v>
          </cell>
          <cell r="I108">
            <v>176687.609375</v>
          </cell>
          <cell r="J108">
            <v>177440.375</v>
          </cell>
        </row>
        <row r="109">
          <cell r="E109">
            <v>235861.92057037354</v>
          </cell>
          <cell r="F109">
            <v>237093.515625</v>
          </cell>
          <cell r="G109">
            <v>238141.71875</v>
          </cell>
          <cell r="H109">
            <v>239075.65625</v>
          </cell>
          <cell r="I109">
            <v>240052.09375</v>
          </cell>
          <cell r="J109">
            <v>241057.828125</v>
          </cell>
        </row>
        <row r="110">
          <cell r="E110">
            <v>228211.0830078125</v>
          </cell>
          <cell r="F110">
            <v>230298.28125</v>
          </cell>
          <cell r="G110">
            <v>232384.46875</v>
          </cell>
          <cell r="H110">
            <v>234526.75</v>
          </cell>
          <cell r="I110">
            <v>236620.125</v>
          </cell>
          <cell r="J110">
            <v>238623.671875</v>
          </cell>
        </row>
        <row r="111">
          <cell r="E111">
            <v>176522.3330078125</v>
          </cell>
          <cell r="F111">
            <v>178554.9375</v>
          </cell>
          <cell r="G111">
            <v>180604.5625</v>
          </cell>
          <cell r="H111">
            <v>182607.109375</v>
          </cell>
          <cell r="I111">
            <v>184554.375</v>
          </cell>
          <cell r="J111">
            <v>186438.09375</v>
          </cell>
        </row>
        <row r="112">
          <cell r="E112">
            <v>313283.41552734375</v>
          </cell>
          <cell r="F112">
            <v>316014.28125</v>
          </cell>
          <cell r="G112">
            <v>318751.09375</v>
          </cell>
          <cell r="H112">
            <v>321457</v>
          </cell>
          <cell r="I112">
            <v>324123.21875</v>
          </cell>
          <cell r="J112">
            <v>326655.53125</v>
          </cell>
        </row>
        <row r="113">
          <cell r="E113">
            <v>175842.08203125</v>
          </cell>
          <cell r="F113">
            <v>176762.8125</v>
          </cell>
          <cell r="G113">
            <v>177701.8125</v>
          </cell>
          <cell r="H113">
            <v>178607.328125</v>
          </cell>
          <cell r="I113">
            <v>179520.9375</v>
          </cell>
          <cell r="J113">
            <v>180433.140625</v>
          </cell>
        </row>
        <row r="114">
          <cell r="E114">
            <v>250879.66259765625</v>
          </cell>
          <cell r="F114">
            <v>252258.15625</v>
          </cell>
          <cell r="G114">
            <v>253729.046875</v>
          </cell>
          <cell r="H114">
            <v>255215.78125</v>
          </cell>
          <cell r="I114">
            <v>256610.453125</v>
          </cell>
          <cell r="J114">
            <v>257935.40625</v>
          </cell>
        </row>
        <row r="115">
          <cell r="E115">
            <v>224031.66444396973</v>
          </cell>
          <cell r="F115">
            <v>227890.296875</v>
          </cell>
          <cell r="G115">
            <v>231530.3125</v>
          </cell>
          <cell r="H115">
            <v>235011.34375</v>
          </cell>
          <cell r="I115">
            <v>238261.5625</v>
          </cell>
          <cell r="J115">
            <v>241310.453125</v>
          </cell>
        </row>
        <row r="116">
          <cell r="E116">
            <v>423732.57261180878</v>
          </cell>
          <cell r="F116">
            <v>428645.75</v>
          </cell>
          <cell r="G116">
            <v>433326.53125</v>
          </cell>
          <cell r="H116">
            <v>437661.96875</v>
          </cell>
          <cell r="I116">
            <v>441642.9375</v>
          </cell>
          <cell r="J116">
            <v>445286.75</v>
          </cell>
        </row>
        <row r="117">
          <cell r="E117">
            <v>241442.50463867188</v>
          </cell>
          <cell r="F117">
            <v>243943.6875</v>
          </cell>
          <cell r="G117">
            <v>246476.640625</v>
          </cell>
          <cell r="H117">
            <v>248993.375</v>
          </cell>
          <cell r="I117">
            <v>251494.125</v>
          </cell>
          <cell r="J117">
            <v>253957.0625</v>
          </cell>
        </row>
        <row r="118">
          <cell r="E118">
            <v>381905.08129882813</v>
          </cell>
          <cell r="F118">
            <v>383764.34375</v>
          </cell>
          <cell r="G118">
            <v>385367</v>
          </cell>
          <cell r="H118">
            <v>386772.15625</v>
          </cell>
          <cell r="I118">
            <v>387949.21875</v>
          </cell>
          <cell r="J118">
            <v>388845.3125</v>
          </cell>
        </row>
        <row r="119">
          <cell r="E119">
            <v>349360.75073242188</v>
          </cell>
          <cell r="F119">
            <v>353043.375</v>
          </cell>
          <cell r="G119">
            <v>356784.1875</v>
          </cell>
          <cell r="H119">
            <v>360567.53125</v>
          </cell>
          <cell r="I119">
            <v>364165.25</v>
          </cell>
          <cell r="J119">
            <v>367658.8125</v>
          </cell>
        </row>
        <row r="120">
          <cell r="E120">
            <v>284025.75010299683</v>
          </cell>
          <cell r="F120">
            <v>287746.65625</v>
          </cell>
          <cell r="G120">
            <v>290829.90625</v>
          </cell>
          <cell r="H120">
            <v>293392.75</v>
          </cell>
          <cell r="I120">
            <v>295595.875</v>
          </cell>
          <cell r="J120">
            <v>297470.6875</v>
          </cell>
        </row>
        <row r="121">
          <cell r="E121">
            <v>319028.99714660645</v>
          </cell>
          <cell r="F121">
            <v>323519.0625</v>
          </cell>
          <cell r="G121">
            <v>327826.5</v>
          </cell>
          <cell r="H121">
            <v>331951.25</v>
          </cell>
          <cell r="I121">
            <v>335825.71875</v>
          </cell>
          <cell r="J121">
            <v>339441.25</v>
          </cell>
        </row>
        <row r="122">
          <cell r="E122">
            <v>412238.41619873047</v>
          </cell>
          <cell r="F122">
            <v>415648.125</v>
          </cell>
          <cell r="G122">
            <v>418991.6875</v>
          </cell>
          <cell r="H122">
            <v>422190.90625</v>
          </cell>
          <cell r="I122">
            <v>425217.75</v>
          </cell>
          <cell r="J122">
            <v>428077.25</v>
          </cell>
        </row>
        <row r="123">
          <cell r="E123">
            <v>437491.41586303711</v>
          </cell>
          <cell r="F123">
            <v>438184.875</v>
          </cell>
          <cell r="G123">
            <v>438781.71875</v>
          </cell>
          <cell r="H123">
            <v>439261.75</v>
          </cell>
          <cell r="I123">
            <v>439611</v>
          </cell>
          <cell r="J123">
            <v>439834.375</v>
          </cell>
        </row>
        <row r="124">
          <cell r="E124">
            <v>339923.580078125</v>
          </cell>
          <cell r="F124">
            <v>343347.5625</v>
          </cell>
          <cell r="G124">
            <v>346657</v>
          </cell>
          <cell r="H124">
            <v>349809.375</v>
          </cell>
          <cell r="I124">
            <v>352776.875</v>
          </cell>
          <cell r="J124">
            <v>355528.28125</v>
          </cell>
        </row>
        <row r="125">
          <cell r="E125">
            <v>316827.41741943359</v>
          </cell>
          <cell r="F125">
            <v>318917.875</v>
          </cell>
          <cell r="G125">
            <v>320845.8125</v>
          </cell>
          <cell r="H125">
            <v>322603.25</v>
          </cell>
          <cell r="I125">
            <v>324125.59375</v>
          </cell>
          <cell r="J125">
            <v>325430.625</v>
          </cell>
        </row>
        <row r="126">
          <cell r="E126">
            <v>296353.24816131592</v>
          </cell>
          <cell r="F126">
            <v>300540.5</v>
          </cell>
          <cell r="G126">
            <v>304522.375</v>
          </cell>
          <cell r="H126">
            <v>308253.96875</v>
          </cell>
          <cell r="I126">
            <v>311805.4375</v>
          </cell>
          <cell r="J126">
            <v>315172.125</v>
          </cell>
        </row>
        <row r="127">
          <cell r="E127">
            <v>239940.24328613281</v>
          </cell>
          <cell r="F127">
            <v>239545.84375</v>
          </cell>
          <cell r="G127">
            <v>239128.890625</v>
          </cell>
          <cell r="H127">
            <v>238742.609375</v>
          </cell>
          <cell r="I127">
            <v>238384.3125</v>
          </cell>
          <cell r="J127">
            <v>237964.484375</v>
          </cell>
        </row>
        <row r="128">
          <cell r="E128">
            <v>318493.83821725845</v>
          </cell>
          <cell r="F128">
            <v>321680.5625</v>
          </cell>
          <cell r="G128">
            <v>324594.0625</v>
          </cell>
          <cell r="H128">
            <v>327288.625</v>
          </cell>
          <cell r="I128">
            <v>329761.8125</v>
          </cell>
          <cell r="J128">
            <v>331944.4375</v>
          </cell>
        </row>
        <row r="129">
          <cell r="E129">
            <v>267267.66491699219</v>
          </cell>
          <cell r="F129">
            <v>268365.625</v>
          </cell>
          <cell r="G129">
            <v>269424.5</v>
          </cell>
          <cell r="H129">
            <v>270413.25</v>
          </cell>
          <cell r="I129">
            <v>271209.5625</v>
          </cell>
          <cell r="J129">
            <v>271902.1875</v>
          </cell>
        </row>
        <row r="130">
          <cell r="E130">
            <v>278062.16650390625</v>
          </cell>
          <cell r="F130">
            <v>281514.65625</v>
          </cell>
          <cell r="G130">
            <v>284984.5</v>
          </cell>
          <cell r="H130">
            <v>288470.59375</v>
          </cell>
          <cell r="I130">
            <v>291887.28125</v>
          </cell>
          <cell r="J130">
            <v>295243.6875</v>
          </cell>
        </row>
        <row r="131">
          <cell r="E131">
            <v>312904.00268554688</v>
          </cell>
          <cell r="F131">
            <v>316898.25</v>
          </cell>
          <cell r="G131">
            <v>320584.9375</v>
          </cell>
          <cell r="H131">
            <v>324011.6875</v>
          </cell>
          <cell r="I131">
            <v>327147.875</v>
          </cell>
          <cell r="J131">
            <v>330050.9375</v>
          </cell>
        </row>
        <row r="132">
          <cell r="E132">
            <v>252448.00146484375</v>
          </cell>
          <cell r="F132">
            <v>255947.1875</v>
          </cell>
          <cell r="G132">
            <v>259082.28125</v>
          </cell>
          <cell r="H132">
            <v>261858.03125</v>
          </cell>
          <cell r="I132">
            <v>264313.28125</v>
          </cell>
          <cell r="J132">
            <v>266425.03125</v>
          </cell>
        </row>
        <row r="133">
          <cell r="E133">
            <v>209554.50017547607</v>
          </cell>
          <cell r="F133">
            <v>212189.8125</v>
          </cell>
          <cell r="G133">
            <v>214617.5625</v>
          </cell>
          <cell r="H133">
            <v>216840.5625</v>
          </cell>
          <cell r="I133">
            <v>218864.765625</v>
          </cell>
          <cell r="J133">
            <v>220785.3125</v>
          </cell>
        </row>
        <row r="134">
          <cell r="E134">
            <v>413713.32934570313</v>
          </cell>
          <cell r="F134">
            <v>416706.75</v>
          </cell>
          <cell r="G134">
            <v>419431.375</v>
          </cell>
          <cell r="H134">
            <v>421847.875</v>
          </cell>
          <cell r="I134">
            <v>423982.5</v>
          </cell>
          <cell r="J134">
            <v>425801.40625</v>
          </cell>
        </row>
        <row r="135">
          <cell r="E135">
            <v>330341.75537109375</v>
          </cell>
          <cell r="F135">
            <v>334478.84375</v>
          </cell>
          <cell r="G135">
            <v>338397.0625</v>
          </cell>
          <cell r="H135">
            <v>342115.71875</v>
          </cell>
          <cell r="I135">
            <v>345633.59375</v>
          </cell>
          <cell r="J135">
            <v>348871.53125</v>
          </cell>
        </row>
        <row r="136">
          <cell r="E136">
            <v>400514.66493988037</v>
          </cell>
          <cell r="F136">
            <v>405949.8125</v>
          </cell>
          <cell r="G136">
            <v>410601.9375</v>
          </cell>
          <cell r="H136">
            <v>414677.0625</v>
          </cell>
          <cell r="I136">
            <v>418245.5625</v>
          </cell>
          <cell r="J136">
            <v>421277.5</v>
          </cell>
        </row>
        <row r="137">
          <cell r="E137">
            <v>320670.83752441406</v>
          </cell>
          <cell r="F137">
            <v>324502.875</v>
          </cell>
          <cell r="G137">
            <v>328112.09375</v>
          </cell>
          <cell r="H137">
            <v>331471.375</v>
          </cell>
          <cell r="I137">
            <v>334617.5</v>
          </cell>
          <cell r="J137">
            <v>337490.875</v>
          </cell>
        </row>
        <row r="138">
          <cell r="E138">
            <v>217734.17114257813</v>
          </cell>
          <cell r="F138">
            <v>219498.4375</v>
          </cell>
          <cell r="G138">
            <v>221206</v>
          </cell>
          <cell r="H138">
            <v>222806.078125</v>
          </cell>
          <cell r="I138">
            <v>224239.25</v>
          </cell>
          <cell r="J138">
            <v>225585.265625</v>
          </cell>
        </row>
        <row r="139">
          <cell r="E139">
            <v>330855.16479873657</v>
          </cell>
          <cell r="F139">
            <v>334416.6875</v>
          </cell>
          <cell r="G139">
            <v>337654.8125</v>
          </cell>
          <cell r="H139">
            <v>340549.5</v>
          </cell>
          <cell r="I139">
            <v>343179.9375</v>
          </cell>
          <cell r="J139">
            <v>345556.84375</v>
          </cell>
        </row>
        <row r="140">
          <cell r="E140">
            <v>225435.25415039063</v>
          </cell>
          <cell r="F140">
            <v>226818.96875</v>
          </cell>
          <cell r="G140">
            <v>228194.5625</v>
          </cell>
          <cell r="H140">
            <v>229528.40625</v>
          </cell>
          <cell r="I140">
            <v>230764.5</v>
          </cell>
          <cell r="J140">
            <v>231862.03125</v>
          </cell>
        </row>
        <row r="141">
          <cell r="E141">
            <v>196403.9951171875</v>
          </cell>
          <cell r="F141">
            <v>198247.3125</v>
          </cell>
          <cell r="G141">
            <v>200119.25</v>
          </cell>
          <cell r="H141">
            <v>201969.25</v>
          </cell>
          <cell r="I141">
            <v>203703.515625</v>
          </cell>
          <cell r="J141">
            <v>205355.390625</v>
          </cell>
        </row>
        <row r="142">
          <cell r="E142">
            <v>324833.74938964844</v>
          </cell>
          <cell r="F142">
            <v>331104.6875</v>
          </cell>
          <cell r="G142">
            <v>336755.5625</v>
          </cell>
          <cell r="H142">
            <v>341834.90625</v>
          </cell>
          <cell r="I142">
            <v>346486.375</v>
          </cell>
          <cell r="J142">
            <v>350654.96875</v>
          </cell>
        </row>
        <row r="143">
          <cell r="E143">
            <v>311576.33331298828</v>
          </cell>
          <cell r="F143">
            <v>314321.09375</v>
          </cell>
          <cell r="G143">
            <v>316882.375</v>
          </cell>
          <cell r="H143">
            <v>319246.5625</v>
          </cell>
          <cell r="I143">
            <v>321376.71875</v>
          </cell>
          <cell r="J143">
            <v>323262.1875</v>
          </cell>
        </row>
        <row r="144">
          <cell r="E144">
            <v>403858.760597229</v>
          </cell>
          <cell r="F144">
            <v>406574.1875</v>
          </cell>
          <cell r="G144">
            <v>408998</v>
          </cell>
          <cell r="H144">
            <v>411126.6875</v>
          </cell>
          <cell r="I144">
            <v>413009.53125</v>
          </cell>
          <cell r="J144">
            <v>414588.75</v>
          </cell>
        </row>
        <row r="145">
          <cell r="E145">
            <v>250220.58605957031</v>
          </cell>
          <cell r="F145">
            <v>250446.09375</v>
          </cell>
          <cell r="G145">
            <v>250522.5625</v>
          </cell>
          <cell r="H145">
            <v>250546.515625</v>
          </cell>
          <cell r="I145">
            <v>250463.65625</v>
          </cell>
          <cell r="J145">
            <v>250286.03125</v>
          </cell>
        </row>
        <row r="146">
          <cell r="E146">
            <v>229468.58055114746</v>
          </cell>
          <cell r="F146">
            <v>231308.875</v>
          </cell>
          <cell r="G146">
            <v>232909.40625</v>
          </cell>
          <cell r="H146">
            <v>234253.84375</v>
          </cell>
          <cell r="I146">
            <v>235275.015625</v>
          </cell>
          <cell r="J146">
            <v>236045.09375</v>
          </cell>
        </row>
        <row r="147">
          <cell r="E147">
            <v>133545.91546630859</v>
          </cell>
          <cell r="F147">
            <v>134913.28125</v>
          </cell>
          <cell r="G147">
            <v>136241.84375</v>
          </cell>
          <cell r="H147">
            <v>137529.625</v>
          </cell>
          <cell r="I147">
            <v>138788.390625</v>
          </cell>
          <cell r="J147">
            <v>140016.703125</v>
          </cell>
        </row>
        <row r="148">
          <cell r="E148">
            <v>317709.16668701172</v>
          </cell>
          <cell r="F148">
            <v>319712.5625</v>
          </cell>
          <cell r="G148">
            <v>321566</v>
          </cell>
          <cell r="H148">
            <v>323240.625</v>
          </cell>
          <cell r="I148">
            <v>324853.5625</v>
          </cell>
          <cell r="J148">
            <v>326410.09375</v>
          </cell>
        </row>
        <row r="149">
          <cell r="E149">
            <v>225725.25122070313</v>
          </cell>
          <cell r="F149">
            <v>227708.875</v>
          </cell>
          <cell r="G149">
            <v>229538.9375</v>
          </cell>
          <cell r="H149">
            <v>231243.75</v>
          </cell>
          <cell r="I149">
            <v>233047.328125</v>
          </cell>
          <cell r="J149">
            <v>234968.34375</v>
          </cell>
        </row>
        <row r="150">
          <cell r="E150">
            <v>196420.08024120331</v>
          </cell>
          <cell r="F150">
            <v>198129.109375</v>
          </cell>
          <cell r="G150">
            <v>199789.375</v>
          </cell>
          <cell r="H150">
            <v>201453.15625</v>
          </cell>
          <cell r="I150">
            <v>203103.09375</v>
          </cell>
          <cell r="J150">
            <v>204745.75</v>
          </cell>
        </row>
        <row r="151">
          <cell r="E151">
            <v>515159.169921875</v>
          </cell>
          <cell r="F151">
            <v>519346.125</v>
          </cell>
          <cell r="G151">
            <v>523524.96875</v>
          </cell>
          <cell r="H151">
            <v>527714.875</v>
          </cell>
          <cell r="I151">
            <v>531866.75</v>
          </cell>
          <cell r="J151">
            <v>535956.875</v>
          </cell>
        </row>
        <row r="152">
          <cell r="E152">
            <v>133480.74755859375</v>
          </cell>
          <cell r="F152">
            <v>134315.828125</v>
          </cell>
          <cell r="G152">
            <v>135115.515625</v>
          </cell>
          <cell r="H152">
            <v>135874.75</v>
          </cell>
          <cell r="I152">
            <v>136575.90625</v>
          </cell>
          <cell r="J152">
            <v>137233.96875</v>
          </cell>
        </row>
        <row r="153">
          <cell r="E153">
            <v>269110.24731445313</v>
          </cell>
          <cell r="F153">
            <v>271700.1875</v>
          </cell>
          <cell r="G153">
            <v>274235.25</v>
          </cell>
          <cell r="H153">
            <v>276750.8125</v>
          </cell>
          <cell r="I153">
            <v>279204.625</v>
          </cell>
          <cell r="J153">
            <v>281594.625</v>
          </cell>
        </row>
        <row r="154">
          <cell r="E154">
            <v>182620.41571044922</v>
          </cell>
          <cell r="F154">
            <v>183940.03125</v>
          </cell>
          <cell r="G154">
            <v>185280.125</v>
          </cell>
          <cell r="H154">
            <v>186638.5</v>
          </cell>
          <cell r="I154">
            <v>187932.59375</v>
          </cell>
          <cell r="J154">
            <v>189173.8125</v>
          </cell>
        </row>
        <row r="155">
          <cell r="E155">
            <v>225634.0859375</v>
          </cell>
          <cell r="F155">
            <v>226834.03125</v>
          </cell>
          <cell r="G155">
            <v>227948</v>
          </cell>
          <cell r="H155">
            <v>229021.34375</v>
          </cell>
          <cell r="I155">
            <v>230016.984375</v>
          </cell>
          <cell r="J155">
            <v>230922</v>
          </cell>
        </row>
        <row r="156">
          <cell r="E156">
            <v>188683.99951267242</v>
          </cell>
          <cell r="F156">
            <v>189923.25</v>
          </cell>
          <cell r="G156">
            <v>191177.5625</v>
          </cell>
          <cell r="H156">
            <v>192509.03125</v>
          </cell>
          <cell r="I156">
            <v>193872.28125</v>
          </cell>
          <cell r="J156">
            <v>195219.4375</v>
          </cell>
        </row>
        <row r="157">
          <cell r="E157">
            <v>299528.00341796875</v>
          </cell>
          <cell r="F157">
            <v>302095.9375</v>
          </cell>
          <cell r="G157">
            <v>304682.5625</v>
          </cell>
          <cell r="H157">
            <v>307258.8125</v>
          </cell>
          <cell r="I157">
            <v>309786.53125</v>
          </cell>
          <cell r="J157">
            <v>312239.15625</v>
          </cell>
        </row>
        <row r="158">
          <cell r="E158">
            <v>240990.58837890625</v>
          </cell>
          <cell r="F158">
            <v>242897.75</v>
          </cell>
          <cell r="G158">
            <v>244893.84375</v>
          </cell>
          <cell r="H158">
            <v>246907.328125</v>
          </cell>
          <cell r="I158">
            <v>248844.328125</v>
          </cell>
          <cell r="J158">
            <v>250708.53125</v>
          </cell>
        </row>
        <row r="159">
          <cell r="E159">
            <v>372157.24578857422</v>
          </cell>
          <cell r="F159">
            <v>374092.875</v>
          </cell>
          <cell r="G159">
            <v>375978.375</v>
          </cell>
          <cell r="H159">
            <v>377786.0625</v>
          </cell>
          <cell r="I159">
            <v>379443.6875</v>
          </cell>
          <cell r="J159">
            <v>381001.59375</v>
          </cell>
        </row>
        <row r="160">
          <cell r="E160">
            <v>206477.25146484375</v>
          </cell>
          <cell r="F160">
            <v>207538.234375</v>
          </cell>
          <cell r="G160">
            <v>208628.875</v>
          </cell>
          <cell r="H160">
            <v>209772.328125</v>
          </cell>
          <cell r="I160">
            <v>210935</v>
          </cell>
          <cell r="J160">
            <v>212064.75</v>
          </cell>
        </row>
        <row r="161">
          <cell r="E161">
            <v>96804.16748046875</v>
          </cell>
          <cell r="F161">
            <v>97135.1953125</v>
          </cell>
          <cell r="G161">
            <v>97507.046875</v>
          </cell>
          <cell r="H161">
            <v>97835.65625</v>
          </cell>
          <cell r="I161">
            <v>98114.6796875</v>
          </cell>
          <cell r="J161">
            <v>98375.65625</v>
          </cell>
        </row>
        <row r="162">
          <cell r="E162">
            <v>113167.08203125</v>
          </cell>
          <cell r="F162">
            <v>114335.75</v>
          </cell>
          <cell r="G162">
            <v>115515.53125</v>
          </cell>
          <cell r="H162">
            <v>116668.421875</v>
          </cell>
          <cell r="I162">
            <v>117802.734375</v>
          </cell>
          <cell r="J162">
            <v>118892.546875</v>
          </cell>
        </row>
        <row r="163">
          <cell r="E163">
            <v>145493.9150390625</v>
          </cell>
          <cell r="F163">
            <v>146794.5625</v>
          </cell>
          <cell r="G163">
            <v>148125.171875</v>
          </cell>
          <cell r="H163">
            <v>149464.4375</v>
          </cell>
          <cell r="I163">
            <v>150796.78125</v>
          </cell>
          <cell r="J163">
            <v>152111.375</v>
          </cell>
        </row>
        <row r="164">
          <cell r="E164">
            <v>226201.33227539063</v>
          </cell>
          <cell r="F164">
            <v>227382.6875</v>
          </cell>
          <cell r="G164">
            <v>228530.703125</v>
          </cell>
          <cell r="H164">
            <v>229643.46875</v>
          </cell>
          <cell r="I164">
            <v>230728.5625</v>
          </cell>
          <cell r="J164">
            <v>231693.875</v>
          </cell>
        </row>
        <row r="165">
          <cell r="E165">
            <v>204854.00341796875</v>
          </cell>
          <cell r="F165">
            <v>205878.6875</v>
          </cell>
          <cell r="G165">
            <v>206927.46875</v>
          </cell>
          <cell r="H165">
            <v>207959.96875</v>
          </cell>
          <cell r="I165">
            <v>208981.4375</v>
          </cell>
          <cell r="J165">
            <v>209961.46875</v>
          </cell>
        </row>
        <row r="166">
          <cell r="E166">
            <v>144499.16479492188</v>
          </cell>
          <cell r="F166">
            <v>145043.375</v>
          </cell>
          <cell r="G166">
            <v>145597.15625</v>
          </cell>
          <cell r="H166">
            <v>146175.921875</v>
          </cell>
          <cell r="I166">
            <v>146765.703125</v>
          </cell>
          <cell r="J166">
            <v>147338.4375</v>
          </cell>
        </row>
        <row r="167">
          <cell r="E167">
            <v>745291.42082214355</v>
          </cell>
          <cell r="F167">
            <v>747848.3125</v>
          </cell>
          <cell r="G167">
            <v>750273.75</v>
          </cell>
          <cell r="H167">
            <v>752421.75</v>
          </cell>
          <cell r="I167">
            <v>754489.25</v>
          </cell>
          <cell r="J167">
            <v>756511.25</v>
          </cell>
        </row>
        <row r="168">
          <cell r="E168">
            <v>230173.17480659485</v>
          </cell>
          <cell r="F168">
            <v>231311.25</v>
          </cell>
          <cell r="G168">
            <v>232324.75</v>
          </cell>
          <cell r="H168">
            <v>233199.9375</v>
          </cell>
          <cell r="I168">
            <v>234095.46875</v>
          </cell>
          <cell r="J168">
            <v>235042.1875</v>
          </cell>
        </row>
        <row r="169">
          <cell r="E169">
            <v>215319.83740234375</v>
          </cell>
          <cell r="F169">
            <v>216374.59375</v>
          </cell>
          <cell r="G169">
            <v>217457.140625</v>
          </cell>
          <cell r="H169">
            <v>218521.34375</v>
          </cell>
          <cell r="I169">
            <v>219544.90625</v>
          </cell>
          <cell r="J169">
            <v>220557.125</v>
          </cell>
        </row>
        <row r="170">
          <cell r="E170">
            <v>286630.24725341797</v>
          </cell>
          <cell r="F170">
            <v>288342.1875</v>
          </cell>
          <cell r="G170">
            <v>289813.3125</v>
          </cell>
          <cell r="H170">
            <v>290995.65625</v>
          </cell>
          <cell r="I170">
            <v>292276.1875</v>
          </cell>
          <cell r="J170">
            <v>293606.125</v>
          </cell>
        </row>
        <row r="171">
          <cell r="E171">
            <v>563241.33819580078</v>
          </cell>
          <cell r="F171">
            <v>566415.25</v>
          </cell>
          <cell r="G171">
            <v>569597.25</v>
          </cell>
          <cell r="H171">
            <v>572752.5</v>
          </cell>
          <cell r="I171">
            <v>575823.25</v>
          </cell>
          <cell r="J171">
            <v>578809.9375</v>
          </cell>
        </row>
        <row r="172">
          <cell r="E172">
            <v>207664.99959182739</v>
          </cell>
          <cell r="F172">
            <v>209078.46875</v>
          </cell>
          <cell r="G172">
            <v>210293.578125</v>
          </cell>
          <cell r="H172">
            <v>211439</v>
          </cell>
          <cell r="I172">
            <v>212651.703125</v>
          </cell>
          <cell r="J172">
            <v>213944.1875</v>
          </cell>
        </row>
        <row r="173">
          <cell r="E173">
            <v>801319.58154296875</v>
          </cell>
          <cell r="F173">
            <v>804863.5625</v>
          </cell>
          <cell r="G173">
            <v>808390.5625</v>
          </cell>
          <cell r="H173">
            <v>811920.5</v>
          </cell>
          <cell r="I173">
            <v>815512.25</v>
          </cell>
          <cell r="J173">
            <v>819186.4375</v>
          </cell>
        </row>
        <row r="174">
          <cell r="E174">
            <v>647166.6636505127</v>
          </cell>
          <cell r="F174">
            <v>651781.125</v>
          </cell>
          <cell r="G174">
            <v>656479.25</v>
          </cell>
          <cell r="H174">
            <v>660995.375</v>
          </cell>
          <cell r="I174">
            <v>665453.4375</v>
          </cell>
          <cell r="J174">
            <v>669808.625</v>
          </cell>
        </row>
        <row r="175">
          <cell r="E175">
            <v>575386.83755493164</v>
          </cell>
          <cell r="F175">
            <v>579195.75</v>
          </cell>
          <cell r="G175">
            <v>583022.5625</v>
          </cell>
          <cell r="H175">
            <v>586774.5</v>
          </cell>
          <cell r="I175">
            <v>590534.5625</v>
          </cell>
          <cell r="J175">
            <v>594219.5</v>
          </cell>
        </row>
        <row r="176">
          <cell r="E176">
            <v>575240.8369140625</v>
          </cell>
          <cell r="F176">
            <v>578764.8125</v>
          </cell>
          <cell r="G176">
            <v>582469.875</v>
          </cell>
          <cell r="H176">
            <v>586146.75</v>
          </cell>
          <cell r="I176">
            <v>589769.875</v>
          </cell>
          <cell r="J176">
            <v>593350.0625</v>
          </cell>
        </row>
        <row r="177">
          <cell r="E177">
            <v>237659.91450500488</v>
          </cell>
          <cell r="F177">
            <v>239149.65625</v>
          </cell>
          <cell r="G177">
            <v>240568.46875</v>
          </cell>
          <cell r="H177">
            <v>241927.0625</v>
          </cell>
          <cell r="I177">
            <v>243210.375</v>
          </cell>
          <cell r="J177">
            <v>244411.71875</v>
          </cell>
        </row>
        <row r="178">
          <cell r="E178">
            <v>336408.41870117188</v>
          </cell>
          <cell r="F178">
            <v>336757.8125</v>
          </cell>
          <cell r="G178">
            <v>337197.96875</v>
          </cell>
          <cell r="H178">
            <v>337632.40625</v>
          </cell>
          <cell r="I178">
            <v>338052.3125</v>
          </cell>
          <cell r="J178">
            <v>338424.6875</v>
          </cell>
        </row>
        <row r="179">
          <cell r="E179">
            <v>525567.0029296875</v>
          </cell>
          <cell r="F179">
            <v>527745.75</v>
          </cell>
          <cell r="G179">
            <v>529457.6875</v>
          </cell>
          <cell r="H179">
            <v>530687.3125</v>
          </cell>
          <cell r="I179">
            <v>531883.9375</v>
          </cell>
          <cell r="J179">
            <v>533125</v>
          </cell>
        </row>
        <row r="180">
          <cell r="E180">
            <v>641324.16796875</v>
          </cell>
          <cell r="F180">
            <v>647873.9375</v>
          </cell>
          <cell r="G180">
            <v>653890.9375</v>
          </cell>
          <cell r="H180">
            <v>659284.125</v>
          </cell>
          <cell r="I180">
            <v>664160.875</v>
          </cell>
          <cell r="J180">
            <v>668885.75</v>
          </cell>
        </row>
        <row r="181">
          <cell r="E181">
            <v>559494.6708984375</v>
          </cell>
          <cell r="F181">
            <v>563792.625</v>
          </cell>
          <cell r="G181">
            <v>568164.25</v>
          </cell>
          <cell r="H181">
            <v>572417.625</v>
          </cell>
          <cell r="I181">
            <v>576432.375</v>
          </cell>
          <cell r="J181">
            <v>580103.125</v>
          </cell>
        </row>
        <row r="182">
          <cell r="E182">
            <v>544245.25732421875</v>
          </cell>
          <cell r="F182">
            <v>547396.375</v>
          </cell>
          <cell r="G182">
            <v>550345.9375</v>
          </cell>
          <cell r="H182">
            <v>553094.125</v>
          </cell>
          <cell r="I182">
            <v>555635</v>
          </cell>
          <cell r="J182">
            <v>558034.875</v>
          </cell>
        </row>
        <row r="183">
          <cell r="E183">
            <v>1008377.1599116325</v>
          </cell>
          <cell r="F183">
            <v>1017741.5</v>
          </cell>
          <cell r="G183">
            <v>1026830</v>
          </cell>
          <cell r="H183">
            <v>1035613.5</v>
          </cell>
          <cell r="I183">
            <v>1044295.375</v>
          </cell>
          <cell r="J183">
            <v>1052867.75</v>
          </cell>
        </row>
        <row r="184">
          <cell r="E184">
            <v>460081.74780273438</v>
          </cell>
          <cell r="F184">
            <v>462630.34375</v>
          </cell>
          <cell r="G184">
            <v>465062.5</v>
          </cell>
          <cell r="H184">
            <v>467395.375</v>
          </cell>
          <cell r="I184">
            <v>469647.59375</v>
          </cell>
          <cell r="J184">
            <v>471660.34375</v>
          </cell>
        </row>
        <row r="185">
          <cell r="E185">
            <v>1310470.4106941223</v>
          </cell>
          <cell r="F185">
            <v>1320167.625</v>
          </cell>
          <cell r="G185">
            <v>1329445</v>
          </cell>
          <cell r="H185">
            <v>1338521.875</v>
          </cell>
          <cell r="I185">
            <v>1347418.625</v>
          </cell>
          <cell r="J185">
            <v>1355927.75</v>
          </cell>
        </row>
        <row r="186">
          <cell r="E186">
            <v>879777.00818443298</v>
          </cell>
          <cell r="F186">
            <v>884667.0625</v>
          </cell>
          <cell r="G186">
            <v>888936.5</v>
          </cell>
          <cell r="H186">
            <v>892733.0625</v>
          </cell>
          <cell r="I186">
            <v>896551.5625</v>
          </cell>
          <cell r="J186">
            <v>900528.75</v>
          </cell>
        </row>
        <row r="187">
          <cell r="E187">
            <v>1049689.4992675781</v>
          </cell>
          <cell r="F187">
            <v>1053807.5</v>
          </cell>
          <cell r="G187">
            <v>1058006.75</v>
          </cell>
          <cell r="H187">
            <v>1062176.125</v>
          </cell>
          <cell r="I187">
            <v>1066289</v>
          </cell>
          <cell r="J187">
            <v>1070236.75</v>
          </cell>
        </row>
        <row r="188">
          <cell r="E188">
            <v>532851.00036621094</v>
          </cell>
          <cell r="F188">
            <v>536622.875</v>
          </cell>
          <cell r="G188">
            <v>540072.5</v>
          </cell>
          <cell r="H188">
            <v>543229</v>
          </cell>
          <cell r="I188">
            <v>546268.6875</v>
          </cell>
          <cell r="J188">
            <v>549220.25</v>
          </cell>
        </row>
        <row r="189">
          <cell r="E189">
            <v>219095.58532714844</v>
          </cell>
          <cell r="F189">
            <v>219720.4375</v>
          </cell>
          <cell r="G189">
            <v>220334</v>
          </cell>
          <cell r="H189">
            <v>220946.0625</v>
          </cell>
          <cell r="I189">
            <v>221540.53125</v>
          </cell>
          <cell r="J189">
            <v>222102.78125</v>
          </cell>
        </row>
        <row r="190">
          <cell r="E190">
            <v>167158.00299072266</v>
          </cell>
          <cell r="F190">
            <v>168384.8125</v>
          </cell>
          <cell r="G190">
            <v>169595.8125</v>
          </cell>
          <cell r="H190">
            <v>170773.859375</v>
          </cell>
          <cell r="I190">
            <v>171979.453125</v>
          </cell>
          <cell r="J190">
            <v>173062.6875</v>
          </cell>
        </row>
        <row r="191">
          <cell r="E191">
            <v>279038.83349609375</v>
          </cell>
          <cell r="F191">
            <v>281462.125</v>
          </cell>
          <cell r="G191">
            <v>283903.5</v>
          </cell>
          <cell r="H191">
            <v>286350.625</v>
          </cell>
          <cell r="I191">
            <v>288745.1875</v>
          </cell>
          <cell r="J191">
            <v>291053.34375</v>
          </cell>
        </row>
        <row r="192">
          <cell r="E192">
            <v>185222.16552734375</v>
          </cell>
          <cell r="F192">
            <v>186162.3125</v>
          </cell>
          <cell r="G192">
            <v>187122.96875</v>
          </cell>
          <cell r="H192">
            <v>188116.6875</v>
          </cell>
          <cell r="I192">
            <v>189104.8125</v>
          </cell>
          <cell r="J192">
            <v>190091.625</v>
          </cell>
        </row>
        <row r="193">
          <cell r="E193">
            <v>188323.41461181641</v>
          </cell>
          <cell r="F193">
            <v>189659.28125</v>
          </cell>
          <cell r="G193">
            <v>191002.90625</v>
          </cell>
          <cell r="H193">
            <v>192351.65625</v>
          </cell>
          <cell r="I193">
            <v>193696.15625</v>
          </cell>
          <cell r="J193">
            <v>195016.71875</v>
          </cell>
        </row>
        <row r="194">
          <cell r="E194">
            <v>307646.0830078125</v>
          </cell>
          <cell r="F194">
            <v>309493.5</v>
          </cell>
          <cell r="G194">
            <v>311412.78125</v>
          </cell>
          <cell r="H194">
            <v>313306.78125</v>
          </cell>
          <cell r="I194">
            <v>315180.0625</v>
          </cell>
          <cell r="J194">
            <v>317002.625</v>
          </cell>
        </row>
        <row r="195">
          <cell r="E195">
            <v>492969.25390625</v>
          </cell>
          <cell r="F195">
            <v>496486.1875</v>
          </cell>
          <cell r="G195">
            <v>500118.6875</v>
          </cell>
          <cell r="H195">
            <v>503703.3125</v>
          </cell>
          <cell r="I195">
            <v>507223.9375</v>
          </cell>
          <cell r="J195">
            <v>510581.8125</v>
          </cell>
        </row>
        <row r="196">
          <cell r="E196">
            <v>170506.7529296875</v>
          </cell>
          <cell r="F196">
            <v>171932.03125</v>
          </cell>
          <cell r="G196">
            <v>173388.34375</v>
          </cell>
          <cell r="H196">
            <v>174816.46875</v>
          </cell>
          <cell r="I196">
            <v>176239.15625</v>
          </cell>
          <cell r="J196">
            <v>177635.71875</v>
          </cell>
        </row>
        <row r="197">
          <cell r="E197">
            <v>227496.57934570313</v>
          </cell>
          <cell r="F197">
            <v>227991</v>
          </cell>
          <cell r="G197">
            <v>228523.125</v>
          </cell>
          <cell r="H197">
            <v>229046.4375</v>
          </cell>
          <cell r="I197">
            <v>229549.03125</v>
          </cell>
          <cell r="J197">
            <v>230019.28125</v>
          </cell>
        </row>
        <row r="198">
          <cell r="E198">
            <v>490466.50248241425</v>
          </cell>
          <cell r="F198">
            <v>495483.46875</v>
          </cell>
          <cell r="G198">
            <v>501744.03125</v>
          </cell>
          <cell r="H198">
            <v>504448.25</v>
          </cell>
          <cell r="I198">
            <v>507042.25</v>
          </cell>
          <cell r="J198">
            <v>509541.90625</v>
          </cell>
        </row>
        <row r="199">
          <cell r="E199">
            <v>931441.84112548828</v>
          </cell>
          <cell r="F199">
            <v>936391.5</v>
          </cell>
          <cell r="G199">
            <v>941125.25</v>
          </cell>
          <cell r="H199">
            <v>945570</v>
          </cell>
          <cell r="I199">
            <v>950072.3125</v>
          </cell>
          <cell r="J199">
            <v>954728.75</v>
          </cell>
        </row>
        <row r="200">
          <cell r="E200">
            <v>293831.33325195313</v>
          </cell>
          <cell r="F200">
            <v>295595.9375</v>
          </cell>
          <cell r="G200">
            <v>297486.0625</v>
          </cell>
          <cell r="H200">
            <v>299367.25</v>
          </cell>
          <cell r="I200">
            <v>301288.5</v>
          </cell>
          <cell r="J200">
            <v>303171</v>
          </cell>
        </row>
      </sheetData>
      <sheetData sheetId="5">
        <row r="5">
          <cell r="I5">
            <v>74185.184232121625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O10" t="str">
            <v>00C</v>
          </cell>
        </row>
      </sheetData>
      <sheetData sheetId="30"/>
      <sheetData sheetId="31"/>
      <sheetData sheetId="32">
        <row r="9">
          <cell r="E9">
            <v>117448.44003280097</v>
          </cell>
        </row>
        <row r="10">
          <cell r="E10">
            <v>349991.58935834427</v>
          </cell>
        </row>
        <row r="11">
          <cell r="E11">
            <v>269265.37495175569</v>
          </cell>
        </row>
        <row r="12">
          <cell r="E12">
            <v>335502.67847672879</v>
          </cell>
        </row>
        <row r="13">
          <cell r="E13">
            <v>369378.50976804702</v>
          </cell>
        </row>
        <row r="14">
          <cell r="E14">
            <v>347614.6301837936</v>
          </cell>
        </row>
        <row r="15">
          <cell r="E15">
            <v>191476.02329063782</v>
          </cell>
        </row>
        <row r="16">
          <cell r="E16">
            <v>332338.89355309965</v>
          </cell>
        </row>
        <row r="17">
          <cell r="E17">
            <v>190516.31151831566</v>
          </cell>
        </row>
        <row r="18">
          <cell r="E18">
            <v>236546.40672312639</v>
          </cell>
        </row>
        <row r="19">
          <cell r="E19">
            <v>331344.41947439814</v>
          </cell>
        </row>
        <row r="20">
          <cell r="E20">
            <v>214300.09082909231</v>
          </cell>
        </row>
        <row r="21">
          <cell r="E21">
            <v>188968.14292106239</v>
          </cell>
        </row>
        <row r="22">
          <cell r="E22">
            <v>268759.21374679793</v>
          </cell>
        </row>
        <row r="23">
          <cell r="E23">
            <v>425625.58907478664</v>
          </cell>
        </row>
        <row r="24">
          <cell r="E24">
            <v>203891.85288535798</v>
          </cell>
        </row>
        <row r="25">
          <cell r="E25">
            <v>263221.20827728463</v>
          </cell>
        </row>
        <row r="26">
          <cell r="E26">
            <v>213034.32913412387</v>
          </cell>
        </row>
        <row r="27">
          <cell r="E27">
            <v>154471.88636319316</v>
          </cell>
        </row>
        <row r="28">
          <cell r="E28">
            <v>308234.67397839495</v>
          </cell>
        </row>
        <row r="29">
          <cell r="E29">
            <v>359298.875403021</v>
          </cell>
        </row>
        <row r="30">
          <cell r="E30">
            <v>208169.29058073115</v>
          </cell>
        </row>
        <row r="31">
          <cell r="E31">
            <v>389860.3917741311</v>
          </cell>
        </row>
        <row r="32">
          <cell r="E32">
            <v>190415.21293852475</v>
          </cell>
        </row>
        <row r="33">
          <cell r="E33">
            <v>185299.05345754916</v>
          </cell>
        </row>
        <row r="34">
          <cell r="E34">
            <v>144347.96744944897</v>
          </cell>
        </row>
        <row r="35">
          <cell r="E35">
            <v>335495.73080238531</v>
          </cell>
        </row>
        <row r="36">
          <cell r="E36">
            <v>237630.11238402702</v>
          </cell>
        </row>
        <row r="37">
          <cell r="E37">
            <v>280853.1674963425</v>
          </cell>
        </row>
        <row r="38">
          <cell r="E38">
            <v>237870.68260715023</v>
          </cell>
        </row>
        <row r="39">
          <cell r="E39">
            <v>110015.60353017446</v>
          </cell>
        </row>
        <row r="40">
          <cell r="E40">
            <v>227299.0292893108</v>
          </cell>
        </row>
        <row r="41">
          <cell r="E41">
            <v>272389.32191217848</v>
          </cell>
        </row>
        <row r="42">
          <cell r="E42">
            <v>121733.01662096111</v>
          </cell>
        </row>
        <row r="43">
          <cell r="E43">
            <v>372145.33490635792</v>
          </cell>
        </row>
        <row r="44">
          <cell r="E44">
            <v>204837.44914536725</v>
          </cell>
        </row>
        <row r="45">
          <cell r="E45">
            <v>167929.00177909571</v>
          </cell>
        </row>
        <row r="46">
          <cell r="E46">
            <v>288006.91717686947</v>
          </cell>
        </row>
        <row r="47">
          <cell r="E47">
            <v>126544.94326361998</v>
          </cell>
        </row>
        <row r="48">
          <cell r="E48">
            <v>350023.30947375618</v>
          </cell>
        </row>
        <row r="49">
          <cell r="E49">
            <v>219180.39433207278</v>
          </cell>
        </row>
        <row r="50">
          <cell r="E50">
            <v>133501.50236061003</v>
          </cell>
        </row>
        <row r="51">
          <cell r="E51">
            <v>349218.76457932318</v>
          </cell>
        </row>
        <row r="52">
          <cell r="E52">
            <v>318226.41381017969</v>
          </cell>
        </row>
        <row r="53">
          <cell r="E53">
            <v>235923.78264315132</v>
          </cell>
        </row>
        <row r="54">
          <cell r="E54">
            <v>143907.99672435998</v>
          </cell>
        </row>
        <row r="55">
          <cell r="E55">
            <v>152605.64182081691</v>
          </cell>
        </row>
        <row r="56">
          <cell r="E56">
            <v>322608.62007324607</v>
          </cell>
        </row>
        <row r="57">
          <cell r="E57">
            <v>182475.66161267864</v>
          </cell>
        </row>
        <row r="58">
          <cell r="E58">
            <v>191626.51119890864</v>
          </cell>
        </row>
        <row r="59">
          <cell r="E59">
            <v>182718.98979042869</v>
          </cell>
        </row>
        <row r="60">
          <cell r="E60">
            <v>280171.03678969602</v>
          </cell>
        </row>
        <row r="61">
          <cell r="E61">
            <v>132704.72722182111</v>
          </cell>
        </row>
        <row r="62">
          <cell r="E62">
            <v>578845.83979674161</v>
          </cell>
        </row>
        <row r="63">
          <cell r="E63">
            <v>320296.6901404672</v>
          </cell>
        </row>
        <row r="64">
          <cell r="E64">
            <v>406430.02163078688</v>
          </cell>
        </row>
        <row r="65">
          <cell r="E65">
            <v>285648.12096502178</v>
          </cell>
        </row>
        <row r="66">
          <cell r="E66">
            <v>79130.975811314231</v>
          </cell>
        </row>
        <row r="67">
          <cell r="E67">
            <v>301030.13978993171</v>
          </cell>
        </row>
        <row r="68">
          <cell r="E68">
            <v>360660.64480868436</v>
          </cell>
        </row>
        <row r="69">
          <cell r="E69">
            <v>227946.5598261994</v>
          </cell>
        </row>
        <row r="70">
          <cell r="E70">
            <v>213327.18411001124</v>
          </cell>
        </row>
        <row r="71">
          <cell r="E71">
            <v>262305.69552279083</v>
          </cell>
        </row>
        <row r="72">
          <cell r="E72">
            <v>640616.06365384348</v>
          </cell>
        </row>
        <row r="73">
          <cell r="E73">
            <v>139263.65907943304</v>
          </cell>
        </row>
        <row r="74">
          <cell r="E74">
            <v>362762.25399362016</v>
          </cell>
        </row>
        <row r="75">
          <cell r="E75">
            <v>154611.90130274708</v>
          </cell>
        </row>
        <row r="76">
          <cell r="E76">
            <v>93106.624792606381</v>
          </cell>
        </row>
        <row r="77">
          <cell r="E77">
            <v>113177.1423372276</v>
          </cell>
        </row>
        <row r="78">
          <cell r="E78">
            <v>128938.93689367994</v>
          </cell>
        </row>
        <row r="79">
          <cell r="E79">
            <v>350061.69483769243</v>
          </cell>
        </row>
        <row r="80">
          <cell r="E80">
            <v>139113.07713557442</v>
          </cell>
        </row>
        <row r="81">
          <cell r="E81">
            <v>488917.00444067724</v>
          </cell>
        </row>
        <row r="82">
          <cell r="E82">
            <v>344307.93737936072</v>
          </cell>
        </row>
        <row r="83">
          <cell r="E83">
            <v>136216.80054672065</v>
          </cell>
        </row>
        <row r="84">
          <cell r="E84">
            <v>189393.55872084404</v>
          </cell>
        </row>
        <row r="85">
          <cell r="E85">
            <v>223022.88141160356</v>
          </cell>
        </row>
        <row r="86">
          <cell r="E86">
            <v>193093.1328010791</v>
          </cell>
        </row>
        <row r="87">
          <cell r="E87">
            <v>170996.40935310096</v>
          </cell>
        </row>
        <row r="88">
          <cell r="E88">
            <v>581939.99142357195</v>
          </cell>
        </row>
        <row r="89">
          <cell r="E89">
            <v>321080.46447218285</v>
          </cell>
        </row>
        <row r="90">
          <cell r="E90">
            <v>217344.09519536103</v>
          </cell>
        </row>
        <row r="91">
          <cell r="E91">
            <v>271849.90091286186</v>
          </cell>
        </row>
        <row r="92">
          <cell r="E92">
            <v>302797.15231824998</v>
          </cell>
        </row>
        <row r="93">
          <cell r="E93">
            <v>146747.81237943628</v>
          </cell>
        </row>
        <row r="94">
          <cell r="E94">
            <v>317709.98392033001</v>
          </cell>
        </row>
        <row r="95">
          <cell r="E95">
            <v>180195.80751740304</v>
          </cell>
        </row>
        <row r="96">
          <cell r="E96">
            <v>303436.21562161244</v>
          </cell>
        </row>
        <row r="97">
          <cell r="E97">
            <v>302207.80248068913</v>
          </cell>
        </row>
        <row r="98">
          <cell r="E98">
            <v>122323.13030226513</v>
          </cell>
        </row>
        <row r="99">
          <cell r="E99">
            <v>453653.46174926282</v>
          </cell>
        </row>
        <row r="100">
          <cell r="E100">
            <v>854002.81278611266</v>
          </cell>
        </row>
        <row r="101">
          <cell r="E101">
            <v>571005.49637159088</v>
          </cell>
        </row>
        <row r="102">
          <cell r="E102">
            <v>396188.46463618701</v>
          </cell>
        </row>
        <row r="103">
          <cell r="E103">
            <v>267996.49748876336</v>
          </cell>
        </row>
        <row r="104">
          <cell r="E104">
            <v>607341.80157095985</v>
          </cell>
        </row>
        <row r="105">
          <cell r="E105">
            <v>228626.70377101263</v>
          </cell>
        </row>
        <row r="106">
          <cell r="E106">
            <v>368126.52400850982</v>
          </cell>
        </row>
        <row r="107">
          <cell r="E107">
            <v>376070.00493760366</v>
          </cell>
        </row>
        <row r="108">
          <cell r="E108">
            <v>187797.56588134187</v>
          </cell>
        </row>
        <row r="109">
          <cell r="E109">
            <v>212526.80354807418</v>
          </cell>
        </row>
        <row r="110">
          <cell r="E110">
            <v>215846.04219396313</v>
          </cell>
        </row>
        <row r="111">
          <cell r="E111">
            <v>165569.0425048683</v>
          </cell>
        </row>
        <row r="112">
          <cell r="E112">
            <v>311110.50983405916</v>
          </cell>
        </row>
        <row r="113">
          <cell r="E113">
            <v>200630.13921395235</v>
          </cell>
        </row>
        <row r="114">
          <cell r="E114">
            <v>249333.32018635416</v>
          </cell>
        </row>
        <row r="115">
          <cell r="E115">
            <v>216027.65868994207</v>
          </cell>
        </row>
        <row r="116">
          <cell r="E116">
            <v>387136.93686047435</v>
          </cell>
        </row>
        <row r="117">
          <cell r="E117">
            <v>245875.34554066823</v>
          </cell>
        </row>
        <row r="118">
          <cell r="E118">
            <v>359371.32182702771</v>
          </cell>
        </row>
        <row r="119">
          <cell r="E119">
            <v>346114.37680101121</v>
          </cell>
        </row>
        <row r="120">
          <cell r="E120">
            <v>259202.85069852544</v>
          </cell>
        </row>
        <row r="121">
          <cell r="E121">
            <v>302838.56732680672</v>
          </cell>
        </row>
        <row r="122">
          <cell r="E122">
            <v>415397.14883529022</v>
          </cell>
        </row>
        <row r="123">
          <cell r="E123">
            <v>406624.43487498106</v>
          </cell>
        </row>
        <row r="124">
          <cell r="E124">
            <v>333918.97447605047</v>
          </cell>
        </row>
        <row r="125">
          <cell r="E125">
            <v>285772.50655340258</v>
          </cell>
        </row>
        <row r="126">
          <cell r="E126">
            <v>293035.46396702022</v>
          </cell>
        </row>
        <row r="127">
          <cell r="E127">
            <v>219842.50848514098</v>
          </cell>
        </row>
        <row r="128">
          <cell r="E128">
            <v>304591.9812966311</v>
          </cell>
        </row>
        <row r="129">
          <cell r="E129">
            <v>242101.95129648122</v>
          </cell>
        </row>
        <row r="130">
          <cell r="E130">
            <v>291730.98792861146</v>
          </cell>
        </row>
        <row r="131">
          <cell r="E131">
            <v>299078.48480957845</v>
          </cell>
        </row>
        <row r="132">
          <cell r="E132">
            <v>261230.27132810725</v>
          </cell>
        </row>
        <row r="133">
          <cell r="E133">
            <v>172479.92345099492</v>
          </cell>
        </row>
        <row r="134">
          <cell r="E134">
            <v>393192.97025379085</v>
          </cell>
        </row>
        <row r="135">
          <cell r="E135">
            <v>331839.4817220234</v>
          </cell>
        </row>
        <row r="136">
          <cell r="E136">
            <v>351926.1992325196</v>
          </cell>
        </row>
        <row r="137">
          <cell r="E137">
            <v>285160.54028213047</v>
          </cell>
        </row>
        <row r="138">
          <cell r="E138">
            <v>180716.62763287069</v>
          </cell>
        </row>
        <row r="139">
          <cell r="E139">
            <v>327075.03830108477</v>
          </cell>
        </row>
        <row r="140">
          <cell r="E140">
            <v>194851.74681401547</v>
          </cell>
        </row>
        <row r="141">
          <cell r="E141">
            <v>191342.822510823</v>
          </cell>
        </row>
        <row r="142">
          <cell r="E142">
            <v>281363.4070132185</v>
          </cell>
        </row>
        <row r="143">
          <cell r="E143">
            <v>300803.06048100075</v>
          </cell>
        </row>
        <row r="144">
          <cell r="E144">
            <v>329955.96278558421</v>
          </cell>
        </row>
        <row r="145">
          <cell r="E145">
            <v>238251.73266361264</v>
          </cell>
        </row>
        <row r="146">
          <cell r="E146">
            <v>201107.71645381101</v>
          </cell>
        </row>
        <row r="147">
          <cell r="E147">
            <v>119115.18737138899</v>
          </cell>
        </row>
        <row r="148">
          <cell r="E148">
            <v>284459.45993781608</v>
          </cell>
        </row>
        <row r="149">
          <cell r="E149">
            <v>214934.91674651636</v>
          </cell>
        </row>
        <row r="150">
          <cell r="E150">
            <v>216515.55608015726</v>
          </cell>
        </row>
        <row r="151">
          <cell r="E151">
            <v>571930.31171141309</v>
          </cell>
        </row>
        <row r="152">
          <cell r="E152">
            <v>126487.85697614153</v>
          </cell>
        </row>
        <row r="153">
          <cell r="E153">
            <v>270258.02076770947</v>
          </cell>
        </row>
        <row r="154">
          <cell r="E154">
            <v>177979.73003590858</v>
          </cell>
        </row>
        <row r="155">
          <cell r="E155">
            <v>200817.06183125882</v>
          </cell>
        </row>
        <row r="156">
          <cell r="E156">
            <v>213882.85960101994</v>
          </cell>
        </row>
        <row r="157">
          <cell r="E157">
            <v>296063.50419910566</v>
          </cell>
        </row>
        <row r="158">
          <cell r="E158">
            <v>220321.48143668266</v>
          </cell>
        </row>
        <row r="159">
          <cell r="E159">
            <v>351019.30889208126</v>
          </cell>
        </row>
        <row r="160">
          <cell r="E160">
            <v>222650.95774980541</v>
          </cell>
        </row>
        <row r="161">
          <cell r="E161">
            <v>92492.76341700078</v>
          </cell>
        </row>
        <row r="162">
          <cell r="E162">
            <v>117904.18536333696</v>
          </cell>
        </row>
        <row r="163">
          <cell r="E163">
            <v>169875.92796816936</v>
          </cell>
        </row>
        <row r="164">
          <cell r="E164">
            <v>208694.04404023796</v>
          </cell>
        </row>
        <row r="165">
          <cell r="E165">
            <v>204171.70343967972</v>
          </cell>
        </row>
        <row r="166">
          <cell r="E166">
            <v>163019.47832654338</v>
          </cell>
        </row>
        <row r="167">
          <cell r="E167">
            <v>640477.61463138182</v>
          </cell>
        </row>
        <row r="168">
          <cell r="E168">
            <v>223130.46189494408</v>
          </cell>
        </row>
        <row r="169">
          <cell r="E169">
            <v>219906.44393754646</v>
          </cell>
        </row>
        <row r="170">
          <cell r="E170">
            <v>277793.52110049827</v>
          </cell>
        </row>
        <row r="171">
          <cell r="E171">
            <v>556862.92489513953</v>
          </cell>
        </row>
        <row r="172">
          <cell r="E172">
            <v>188482.82803966285</v>
          </cell>
        </row>
        <row r="173">
          <cell r="E173">
            <v>841780.4063152076</v>
          </cell>
        </row>
        <row r="174">
          <cell r="E174">
            <v>618185.42600145098</v>
          </cell>
        </row>
        <row r="175">
          <cell r="E175">
            <v>621403.91512325208</v>
          </cell>
        </row>
        <row r="176">
          <cell r="E176">
            <v>596852.20168762526</v>
          </cell>
        </row>
        <row r="177">
          <cell r="E177">
            <v>218645.21883176555</v>
          </cell>
        </row>
        <row r="178">
          <cell r="E178">
            <v>405781.35273295664</v>
          </cell>
        </row>
        <row r="179">
          <cell r="E179">
            <v>566653.20668060565</v>
          </cell>
        </row>
        <row r="180">
          <cell r="E180">
            <v>661026.32399747975</v>
          </cell>
        </row>
        <row r="181">
          <cell r="E181">
            <v>501615.29052896798</v>
          </cell>
        </row>
        <row r="182">
          <cell r="E182">
            <v>455580.14950188145</v>
          </cell>
        </row>
        <row r="183">
          <cell r="E183">
            <v>953152.91256472596</v>
          </cell>
        </row>
        <row r="184">
          <cell r="E184">
            <v>400905.15825363947</v>
          </cell>
        </row>
        <row r="185">
          <cell r="E185">
            <v>1313554.0127879898</v>
          </cell>
        </row>
        <row r="186">
          <cell r="E186">
            <v>865291.84062993212</v>
          </cell>
        </row>
        <row r="187">
          <cell r="E187">
            <v>1063457.1041598422</v>
          </cell>
        </row>
        <row r="188">
          <cell r="E188">
            <v>627329.18254213431</v>
          </cell>
        </row>
        <row r="189">
          <cell r="E189">
            <v>246167.47983997958</v>
          </cell>
        </row>
        <row r="190">
          <cell r="E190">
            <v>167428.82697649891</v>
          </cell>
        </row>
        <row r="191">
          <cell r="E191">
            <v>274611.92290970357</v>
          </cell>
        </row>
        <row r="192">
          <cell r="E192">
            <v>184430.32612890605</v>
          </cell>
        </row>
        <row r="193">
          <cell r="E193">
            <v>198784.77286202184</v>
          </cell>
        </row>
        <row r="194">
          <cell r="E194">
            <v>291862.07207841746</v>
          </cell>
        </row>
        <row r="195">
          <cell r="E195">
            <v>457858.10455077974</v>
          </cell>
        </row>
        <row r="196">
          <cell r="E196">
            <v>166878.23986282464</v>
          </cell>
        </row>
        <row r="197">
          <cell r="E197">
            <v>216945.41012856088</v>
          </cell>
        </row>
        <row r="198">
          <cell r="E198">
            <v>489937.1258255663</v>
          </cell>
        </row>
        <row r="199">
          <cell r="E199">
            <v>950705.91483144253</v>
          </cell>
        </row>
        <row r="200">
          <cell r="E200">
            <v>320230.32851497119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ummary by mandate"/>
      <sheetName val="Summary of Allocations by Geog"/>
      <sheetName val="Allocations"/>
      <sheetName val="final RCA"/>
      <sheetName val="Allocations sort"/>
      <sheetName val="Sheet5"/>
      <sheetName val="Sheet2"/>
      <sheetName val="Sheet1"/>
      <sheetName val="Sheet7"/>
      <sheetName val="CCG Cost Centre - Allocations"/>
      <sheetName val="CB Cost Centre Matrix"/>
      <sheetName val="Mandate Summary"/>
      <sheetName val="Sheet10"/>
      <sheetName val="Sheet9"/>
      <sheetName val="Frontsheet - Worksheet List"/>
      <sheetName val="Mandate Reconciliation"/>
      <sheetName val="Financial Directions"/>
      <sheetName val="Master File"/>
      <sheetName val="Programme Level Detail"/>
      <sheetName val="Report - National"/>
      <sheetName val="Report - By Area Team"/>
      <sheetName val="Report - By CCG"/>
      <sheetName val="Amendment Form"/>
      <sheetName val="Control Log"/>
      <sheetName val="CCG"/>
      <sheetName val="Local Auth"/>
      <sheetName val="DC 2013 05 22"/>
      <sheetName val="PT Rec summary"/>
      <sheetName val="Codes &amp; Organisations"/>
      <sheetName val="Timt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6535291.9199999999</v>
          </cell>
        </row>
      </sheetData>
      <sheetData sheetId="16" refreshError="1"/>
      <sheetData sheetId="17">
        <row r="7">
          <cell r="C7" t="str">
            <v>01C</v>
          </cell>
          <cell r="D7" t="str">
            <v>NHS Eastern Cheshire CCG</v>
          </cell>
          <cell r="E7" t="str">
            <v>AT</v>
          </cell>
          <cell r="F7" t="str">
            <v>Q44</v>
          </cell>
          <cell r="G7" t="str">
            <v>Cheshire, Warrington &amp; Wirral</v>
          </cell>
          <cell r="H7" t="str">
            <v>RT</v>
          </cell>
          <cell r="I7" t="str">
            <v>Y54</v>
          </cell>
          <cell r="J7" t="str">
            <v>North</v>
          </cell>
          <cell r="K7">
            <v>219307</v>
          </cell>
          <cell r="L7">
            <v>4930</v>
          </cell>
          <cell r="AC7">
            <v>224237</v>
          </cell>
        </row>
        <row r="8">
          <cell r="C8" t="str">
            <v>01R</v>
          </cell>
          <cell r="D8" t="str">
            <v>NHS South Cheshire CCG</v>
          </cell>
          <cell r="E8" t="str">
            <v>AT</v>
          </cell>
          <cell r="F8" t="str">
            <v>Q44</v>
          </cell>
          <cell r="G8" t="str">
            <v>Cheshire, Warrington &amp; Wirral</v>
          </cell>
          <cell r="H8" t="str">
            <v>RT</v>
          </cell>
          <cell r="I8" t="str">
            <v>Y54</v>
          </cell>
          <cell r="J8" t="str">
            <v>North</v>
          </cell>
          <cell r="K8">
            <v>193566</v>
          </cell>
          <cell r="L8">
            <v>4260</v>
          </cell>
          <cell r="AC8">
            <v>197826</v>
          </cell>
        </row>
        <row r="9">
          <cell r="C9" t="str">
            <v>02D</v>
          </cell>
          <cell r="D9" t="str">
            <v>NHS Vale Royal CCG</v>
          </cell>
          <cell r="E9" t="str">
            <v>AT</v>
          </cell>
          <cell r="F9" t="str">
            <v>Q44</v>
          </cell>
          <cell r="G9" t="str">
            <v>Cheshire, Warrington &amp; Wirral</v>
          </cell>
          <cell r="H9" t="str">
            <v>RT</v>
          </cell>
          <cell r="I9" t="str">
            <v>Y54</v>
          </cell>
          <cell r="J9" t="str">
            <v>North</v>
          </cell>
          <cell r="K9">
            <v>120033</v>
          </cell>
          <cell r="L9">
            <v>2440</v>
          </cell>
          <cell r="AC9">
            <v>122473</v>
          </cell>
        </row>
        <row r="10">
          <cell r="C10" t="str">
            <v>02E</v>
          </cell>
          <cell r="D10" t="str">
            <v>NHS Warrington CCG</v>
          </cell>
          <cell r="E10" t="str">
            <v>AT</v>
          </cell>
          <cell r="F10" t="str">
            <v>Q44</v>
          </cell>
          <cell r="G10" t="str">
            <v>Cheshire, Warrington &amp; Wirral</v>
          </cell>
          <cell r="H10" t="str">
            <v>RT</v>
          </cell>
          <cell r="I10" t="str">
            <v>Y54</v>
          </cell>
          <cell r="J10" t="str">
            <v>North</v>
          </cell>
          <cell r="K10">
            <v>231588</v>
          </cell>
          <cell r="L10">
            <v>5120</v>
          </cell>
          <cell r="AC10">
            <v>236708</v>
          </cell>
        </row>
        <row r="11">
          <cell r="C11" t="str">
            <v>02F</v>
          </cell>
          <cell r="D11" t="str">
            <v>NHS West Cheshire CCG</v>
          </cell>
          <cell r="E11" t="str">
            <v>AT</v>
          </cell>
          <cell r="F11" t="str">
            <v>Q44</v>
          </cell>
          <cell r="G11" t="str">
            <v>Cheshire, Warrington &amp; Wirral</v>
          </cell>
          <cell r="H11" t="str">
            <v>RT</v>
          </cell>
          <cell r="I11" t="str">
            <v>Y54</v>
          </cell>
          <cell r="J11" t="str">
            <v>North</v>
          </cell>
          <cell r="K11">
            <v>308328</v>
          </cell>
          <cell r="L11">
            <v>6070</v>
          </cell>
          <cell r="AC11">
            <v>314398</v>
          </cell>
        </row>
        <row r="12">
          <cell r="C12" t="str">
            <v>12F</v>
          </cell>
          <cell r="D12" t="str">
            <v>NHS Wirral CCG</v>
          </cell>
          <cell r="E12" t="str">
            <v>AT</v>
          </cell>
          <cell r="F12" t="str">
            <v>Q44</v>
          </cell>
          <cell r="G12" t="str">
            <v>Cheshire, Warrington &amp; Wirral</v>
          </cell>
          <cell r="H12" t="str">
            <v>RT</v>
          </cell>
          <cell r="I12" t="str">
            <v>Y54</v>
          </cell>
          <cell r="J12" t="str">
            <v>North</v>
          </cell>
          <cell r="K12">
            <v>445168</v>
          </cell>
          <cell r="L12">
            <v>8000</v>
          </cell>
          <cell r="AC12">
            <v>453168</v>
          </cell>
        </row>
        <row r="13">
          <cell r="C13" t="str">
            <v>00C</v>
          </cell>
          <cell r="D13" t="str">
            <v>NHS Darlington CCG</v>
          </cell>
          <cell r="E13" t="str">
            <v>AT</v>
          </cell>
          <cell r="F13" t="str">
            <v>Q45</v>
          </cell>
          <cell r="G13" t="str">
            <v>Durham, Darlington &amp; Tees</v>
          </cell>
          <cell r="H13" t="str">
            <v>RT</v>
          </cell>
          <cell r="I13" t="str">
            <v>Y54</v>
          </cell>
          <cell r="J13" t="str">
            <v>North</v>
          </cell>
          <cell r="K13">
            <v>130336</v>
          </cell>
          <cell r="L13">
            <v>2610</v>
          </cell>
          <cell r="AC13">
            <v>132946</v>
          </cell>
        </row>
        <row r="14">
          <cell r="C14" t="str">
            <v>00D</v>
          </cell>
          <cell r="D14" t="str">
            <v>NHS Durham Dales, Easington and Sedgefield CCG</v>
          </cell>
          <cell r="E14" t="str">
            <v>AT</v>
          </cell>
          <cell r="F14" t="str">
            <v>Q45</v>
          </cell>
          <cell r="G14" t="str">
            <v>Durham, Darlington &amp; Tees</v>
          </cell>
          <cell r="H14" t="str">
            <v>RT</v>
          </cell>
          <cell r="I14" t="str">
            <v>Y54</v>
          </cell>
          <cell r="J14" t="str">
            <v>North</v>
          </cell>
          <cell r="K14">
            <v>398372</v>
          </cell>
          <cell r="L14">
            <v>7070</v>
          </cell>
          <cell r="AC14">
            <v>405442</v>
          </cell>
        </row>
        <row r="15">
          <cell r="C15" t="str">
            <v>00J</v>
          </cell>
          <cell r="D15" t="str">
            <v>NHS North Durham CCG</v>
          </cell>
          <cell r="E15" t="str">
            <v>AT</v>
          </cell>
          <cell r="F15" t="str">
            <v>Q45</v>
          </cell>
          <cell r="G15" t="str">
            <v>Durham, Darlington &amp; Tees</v>
          </cell>
          <cell r="H15" t="str">
            <v>RT</v>
          </cell>
          <cell r="I15" t="str">
            <v>Y54</v>
          </cell>
          <cell r="J15" t="str">
            <v>North</v>
          </cell>
          <cell r="K15">
            <v>307439</v>
          </cell>
          <cell r="L15">
            <v>6070</v>
          </cell>
          <cell r="AC15">
            <v>313509</v>
          </cell>
        </row>
        <row r="16">
          <cell r="C16" t="str">
            <v>00K</v>
          </cell>
          <cell r="D16" t="str">
            <v>NHS Hartlepool and Stockton-on-Tees CCG</v>
          </cell>
          <cell r="E16" t="str">
            <v>AT</v>
          </cell>
          <cell r="F16" t="str">
            <v>Q45</v>
          </cell>
          <cell r="G16" t="str">
            <v>Durham, Darlington &amp; Tees</v>
          </cell>
          <cell r="H16" t="str">
            <v>RT</v>
          </cell>
          <cell r="I16" t="str">
            <v>Y54</v>
          </cell>
          <cell r="J16" t="str">
            <v>North</v>
          </cell>
          <cell r="K16">
            <v>362855</v>
          </cell>
          <cell r="L16">
            <v>7140</v>
          </cell>
          <cell r="AC16">
            <v>369995</v>
          </cell>
        </row>
        <row r="17">
          <cell r="C17" t="str">
            <v>00M</v>
          </cell>
          <cell r="D17" t="str">
            <v>NHS South Tees CCG</v>
          </cell>
          <cell r="E17" t="str">
            <v>AT</v>
          </cell>
          <cell r="F17" t="str">
            <v>Q45</v>
          </cell>
          <cell r="G17" t="str">
            <v>Durham, Darlington &amp; Tees</v>
          </cell>
          <cell r="H17" t="str">
            <v>RT</v>
          </cell>
          <cell r="I17" t="str">
            <v>Y54</v>
          </cell>
          <cell r="J17" t="str">
            <v>North</v>
          </cell>
          <cell r="K17">
            <v>383116</v>
          </cell>
          <cell r="L17">
            <v>6850</v>
          </cell>
          <cell r="AC17">
            <v>389966</v>
          </cell>
        </row>
        <row r="18">
          <cell r="C18" t="str">
            <v>00T</v>
          </cell>
          <cell r="D18" t="str">
            <v>NHS Bolton CCG</v>
          </cell>
          <cell r="E18" t="str">
            <v>AT</v>
          </cell>
          <cell r="F18" t="str">
            <v>Q46</v>
          </cell>
          <cell r="G18" t="str">
            <v>Greater Manchester</v>
          </cell>
          <cell r="H18" t="str">
            <v>RT</v>
          </cell>
          <cell r="I18" t="str">
            <v>Y54</v>
          </cell>
          <cell r="J18" t="str">
            <v>North</v>
          </cell>
          <cell r="K18">
            <v>331159</v>
          </cell>
          <cell r="L18">
            <v>7000</v>
          </cell>
          <cell r="AC18">
            <v>338159</v>
          </cell>
        </row>
        <row r="19">
          <cell r="C19" t="str">
            <v>00V</v>
          </cell>
          <cell r="D19" t="str">
            <v>NHS Bury CCG</v>
          </cell>
          <cell r="E19" t="str">
            <v>AT</v>
          </cell>
          <cell r="F19" t="str">
            <v>Q46</v>
          </cell>
          <cell r="G19" t="str">
            <v>Greater Manchester</v>
          </cell>
          <cell r="H19" t="str">
            <v>RT</v>
          </cell>
          <cell r="I19" t="str">
            <v>Y54</v>
          </cell>
          <cell r="J19" t="str">
            <v>North</v>
          </cell>
          <cell r="K19">
            <v>215753</v>
          </cell>
          <cell r="L19">
            <v>4670</v>
          </cell>
          <cell r="AC19">
            <v>220423</v>
          </cell>
        </row>
        <row r="20">
          <cell r="C20" t="str">
            <v>00W</v>
          </cell>
          <cell r="D20" t="str">
            <v>NHS Central Manchester CCG</v>
          </cell>
          <cell r="E20" t="str">
            <v>AT</v>
          </cell>
          <cell r="F20" t="str">
            <v>Q46</v>
          </cell>
          <cell r="G20" t="str">
            <v>Greater Manchester</v>
          </cell>
          <cell r="H20" t="str">
            <v>RT</v>
          </cell>
          <cell r="I20" t="str">
            <v>Y54</v>
          </cell>
          <cell r="J20" t="str">
            <v>North</v>
          </cell>
          <cell r="K20">
            <v>233893</v>
          </cell>
          <cell r="L20">
            <v>5080</v>
          </cell>
          <cell r="AC20">
            <v>238973</v>
          </cell>
        </row>
        <row r="21">
          <cell r="C21" t="str">
            <v>00Y</v>
          </cell>
          <cell r="D21" t="str">
            <v>NHS Oldham CCG</v>
          </cell>
          <cell r="E21" t="str">
            <v>AT</v>
          </cell>
          <cell r="F21" t="str">
            <v>Q46</v>
          </cell>
          <cell r="G21" t="str">
            <v>Greater Manchester</v>
          </cell>
          <cell r="H21" t="str">
            <v>RT</v>
          </cell>
          <cell r="I21" t="str">
            <v>Y54</v>
          </cell>
          <cell r="J21" t="str">
            <v>North</v>
          </cell>
          <cell r="K21">
            <v>295824</v>
          </cell>
          <cell r="L21">
            <v>5770</v>
          </cell>
          <cell r="AC21">
            <v>301594</v>
          </cell>
        </row>
        <row r="22">
          <cell r="C22" t="str">
            <v>01D</v>
          </cell>
          <cell r="D22" t="str">
            <v>NHS Heywood, Middleton &amp; Rochdale CCG</v>
          </cell>
          <cell r="E22" t="str">
            <v>AT</v>
          </cell>
          <cell r="F22" t="str">
            <v>Q46</v>
          </cell>
          <cell r="G22" t="str">
            <v>Greater Manchester</v>
          </cell>
          <cell r="H22" t="str">
            <v>RT</v>
          </cell>
          <cell r="I22" t="str">
            <v>Y54</v>
          </cell>
          <cell r="J22" t="str">
            <v>North</v>
          </cell>
          <cell r="K22">
            <v>268553</v>
          </cell>
          <cell r="L22">
            <v>5310</v>
          </cell>
          <cell r="AC22">
            <v>273863</v>
          </cell>
        </row>
        <row r="23">
          <cell r="C23" t="str">
            <v>01G</v>
          </cell>
          <cell r="D23" t="str">
            <v>NHS Salford CCG</v>
          </cell>
          <cell r="E23" t="str">
            <v>AT</v>
          </cell>
          <cell r="F23" t="str">
            <v>Q46</v>
          </cell>
          <cell r="G23" t="str">
            <v>Greater Manchester</v>
          </cell>
          <cell r="H23" t="str">
            <v>RT</v>
          </cell>
          <cell r="I23" t="str">
            <v>Y54</v>
          </cell>
          <cell r="J23" t="str">
            <v>North</v>
          </cell>
          <cell r="K23">
            <v>321563</v>
          </cell>
          <cell r="L23">
            <v>6050</v>
          </cell>
          <cell r="AC23">
            <v>327613</v>
          </cell>
        </row>
        <row r="24">
          <cell r="C24" t="str">
            <v>01M</v>
          </cell>
          <cell r="D24" t="str">
            <v>NHS North Manchester CCG</v>
          </cell>
          <cell r="E24" t="str">
            <v>AT</v>
          </cell>
          <cell r="F24" t="str">
            <v>Q46</v>
          </cell>
          <cell r="G24" t="str">
            <v>Greater Manchester</v>
          </cell>
          <cell r="H24" t="str">
            <v>RT</v>
          </cell>
          <cell r="I24" t="str">
            <v>Y54</v>
          </cell>
          <cell r="J24" t="str">
            <v>North</v>
          </cell>
          <cell r="K24">
            <v>251571</v>
          </cell>
          <cell r="L24">
            <v>4440</v>
          </cell>
          <cell r="AC24">
            <v>256011</v>
          </cell>
        </row>
        <row r="25">
          <cell r="C25" t="str">
            <v>01N</v>
          </cell>
          <cell r="D25" t="str">
            <v>NHS South Manchester CCG</v>
          </cell>
          <cell r="E25" t="str">
            <v>AT</v>
          </cell>
          <cell r="F25" t="str">
            <v>Q46</v>
          </cell>
          <cell r="G25" t="str">
            <v>Greater Manchester</v>
          </cell>
          <cell r="H25" t="str">
            <v>RT</v>
          </cell>
          <cell r="I25" t="str">
            <v>Y54</v>
          </cell>
          <cell r="J25" t="str">
            <v>North</v>
          </cell>
          <cell r="K25">
            <v>204163</v>
          </cell>
          <cell r="L25">
            <v>3950</v>
          </cell>
          <cell r="AC25">
            <v>208113</v>
          </cell>
        </row>
        <row r="26">
          <cell r="C26" t="str">
            <v>01W</v>
          </cell>
          <cell r="D26" t="str">
            <v>NHS Stockport CCG</v>
          </cell>
          <cell r="E26" t="str">
            <v>AT</v>
          </cell>
          <cell r="F26" t="str">
            <v>Q46</v>
          </cell>
          <cell r="G26" t="str">
            <v>Greater Manchester</v>
          </cell>
          <cell r="H26" t="str">
            <v>RT</v>
          </cell>
          <cell r="I26" t="str">
            <v>Y54</v>
          </cell>
          <cell r="J26" t="str">
            <v>North</v>
          </cell>
          <cell r="K26">
            <v>349988</v>
          </cell>
          <cell r="L26">
            <v>7180</v>
          </cell>
          <cell r="AC26">
            <v>357168</v>
          </cell>
        </row>
        <row r="27">
          <cell r="C27" t="str">
            <v>01Y</v>
          </cell>
          <cell r="D27" t="str">
            <v>NHS Tameside and Glossop CCG</v>
          </cell>
          <cell r="E27" t="str">
            <v>AT</v>
          </cell>
          <cell r="F27" t="str">
            <v>Q46</v>
          </cell>
          <cell r="G27" t="str">
            <v>Greater Manchester</v>
          </cell>
          <cell r="H27" t="str">
            <v>RT</v>
          </cell>
          <cell r="I27" t="str">
            <v>Y54</v>
          </cell>
          <cell r="J27" t="str">
            <v>North</v>
          </cell>
          <cell r="K27">
            <v>305884</v>
          </cell>
          <cell r="L27">
            <v>5810</v>
          </cell>
          <cell r="AC27">
            <v>311694</v>
          </cell>
        </row>
        <row r="28">
          <cell r="C28" t="str">
            <v>02A</v>
          </cell>
          <cell r="D28" t="str">
            <v>NHS Trafford CCG</v>
          </cell>
          <cell r="E28" t="str">
            <v>AT</v>
          </cell>
          <cell r="F28" t="str">
            <v>Q46</v>
          </cell>
          <cell r="G28" t="str">
            <v>Greater Manchester</v>
          </cell>
          <cell r="H28" t="str">
            <v>RT</v>
          </cell>
          <cell r="I28" t="str">
            <v>Y54</v>
          </cell>
          <cell r="J28" t="str">
            <v>North</v>
          </cell>
          <cell r="K28">
            <v>267981</v>
          </cell>
          <cell r="L28">
            <v>5630</v>
          </cell>
          <cell r="AC28">
            <v>273611</v>
          </cell>
        </row>
        <row r="29">
          <cell r="C29" t="str">
            <v>02H</v>
          </cell>
          <cell r="D29" t="str">
            <v>NHS Wigan Borough CCG</v>
          </cell>
          <cell r="E29" t="str">
            <v>AT</v>
          </cell>
          <cell r="F29" t="str">
            <v>Q46</v>
          </cell>
          <cell r="G29" t="str">
            <v>Greater Manchester</v>
          </cell>
          <cell r="H29" t="str">
            <v>RT</v>
          </cell>
          <cell r="I29" t="str">
            <v>Y54</v>
          </cell>
          <cell r="J29" t="str">
            <v>North</v>
          </cell>
          <cell r="K29">
            <v>407316</v>
          </cell>
          <cell r="L29">
            <v>7910</v>
          </cell>
          <cell r="AC29">
            <v>415226</v>
          </cell>
        </row>
        <row r="30">
          <cell r="C30" t="str">
            <v>00Q</v>
          </cell>
          <cell r="D30" t="str">
            <v>NHS Blackburn with Darwen CCG</v>
          </cell>
          <cell r="E30" t="str">
            <v>AT</v>
          </cell>
          <cell r="F30" t="str">
            <v>Q47</v>
          </cell>
          <cell r="G30" t="str">
            <v>Lancashire</v>
          </cell>
          <cell r="H30" t="str">
            <v>RT</v>
          </cell>
          <cell r="I30" t="str">
            <v>Y54</v>
          </cell>
          <cell r="J30" t="str">
            <v>North</v>
          </cell>
          <cell r="K30">
            <v>189152</v>
          </cell>
          <cell r="L30">
            <v>3980</v>
          </cell>
          <cell r="AC30">
            <v>193132</v>
          </cell>
        </row>
        <row r="31">
          <cell r="C31" t="str">
            <v>00R</v>
          </cell>
          <cell r="D31" t="str">
            <v>NHS Blackpool CCG</v>
          </cell>
          <cell r="E31" t="str">
            <v>AT</v>
          </cell>
          <cell r="F31" t="str">
            <v>Q47</v>
          </cell>
          <cell r="G31" t="str">
            <v>Lancashire</v>
          </cell>
          <cell r="H31" t="str">
            <v>RT</v>
          </cell>
          <cell r="I31" t="str">
            <v>Y54</v>
          </cell>
          <cell r="J31" t="str">
            <v>North</v>
          </cell>
          <cell r="K31">
            <v>222925</v>
          </cell>
          <cell r="L31">
            <v>3950</v>
          </cell>
          <cell r="AC31">
            <v>226875</v>
          </cell>
        </row>
        <row r="32">
          <cell r="C32" t="str">
            <v>00X</v>
          </cell>
          <cell r="D32" t="str">
            <v>NHS Chorley and South Ribble CCG</v>
          </cell>
          <cell r="E32" t="str">
            <v>AT</v>
          </cell>
          <cell r="F32" t="str">
            <v>Q47</v>
          </cell>
          <cell r="G32" t="str">
            <v>Lancashire</v>
          </cell>
          <cell r="H32" t="str">
            <v>RT</v>
          </cell>
          <cell r="I32" t="str">
            <v>Y54</v>
          </cell>
          <cell r="J32" t="str">
            <v>North</v>
          </cell>
          <cell r="K32">
            <v>213438</v>
          </cell>
          <cell r="L32">
            <v>4280</v>
          </cell>
          <cell r="AC32">
            <v>217718</v>
          </cell>
        </row>
        <row r="33">
          <cell r="C33" t="str">
            <v>01A</v>
          </cell>
          <cell r="D33" t="str">
            <v>NHS East Lancashire CCG</v>
          </cell>
          <cell r="E33" t="str">
            <v>AT</v>
          </cell>
          <cell r="F33" t="str">
            <v>Q47</v>
          </cell>
          <cell r="G33" t="str">
            <v>Lancashire</v>
          </cell>
          <cell r="H33" t="str">
            <v>RT</v>
          </cell>
          <cell r="I33" t="str">
            <v>Y54</v>
          </cell>
          <cell r="J33" t="str">
            <v>North</v>
          </cell>
          <cell r="K33">
            <v>473501</v>
          </cell>
          <cell r="L33">
            <v>8880</v>
          </cell>
          <cell r="AC33">
            <v>482381</v>
          </cell>
        </row>
        <row r="34">
          <cell r="C34" t="str">
            <v>01E</v>
          </cell>
          <cell r="D34" t="str">
            <v>NHS Greater Preston CCG</v>
          </cell>
          <cell r="E34" t="str">
            <v>AT</v>
          </cell>
          <cell r="F34" t="str">
            <v>Q47</v>
          </cell>
          <cell r="G34" t="str">
            <v>Lancashire</v>
          </cell>
          <cell r="H34" t="str">
            <v>RT</v>
          </cell>
          <cell r="I34" t="str">
            <v>Y54</v>
          </cell>
          <cell r="J34" t="str">
            <v>North</v>
          </cell>
          <cell r="K34">
            <v>242376</v>
          </cell>
          <cell r="L34">
            <v>5040</v>
          </cell>
          <cell r="AC34">
            <v>247416</v>
          </cell>
        </row>
        <row r="35">
          <cell r="C35" t="str">
            <v>01K</v>
          </cell>
          <cell r="D35" t="str">
            <v>NHS Lancashire North CCG</v>
          </cell>
          <cell r="E35" t="str">
            <v>AT</v>
          </cell>
          <cell r="F35" t="str">
            <v>Q47</v>
          </cell>
          <cell r="G35" t="str">
            <v>Lancashire</v>
          </cell>
          <cell r="H35" t="str">
            <v>RT</v>
          </cell>
          <cell r="I35" t="str">
            <v>Y54</v>
          </cell>
          <cell r="J35" t="str">
            <v>North</v>
          </cell>
          <cell r="K35">
            <v>193315</v>
          </cell>
          <cell r="L35">
            <v>3730</v>
          </cell>
          <cell r="AC35">
            <v>197045</v>
          </cell>
        </row>
        <row r="36">
          <cell r="C36" t="str">
            <v>02G</v>
          </cell>
          <cell r="D36" t="str">
            <v>NHS West Lancashire CCG</v>
          </cell>
          <cell r="E36" t="str">
            <v>AT</v>
          </cell>
          <cell r="F36" t="str">
            <v>Q47</v>
          </cell>
          <cell r="G36" t="str">
            <v>Lancashire</v>
          </cell>
          <cell r="H36" t="str">
            <v>RT</v>
          </cell>
          <cell r="I36" t="str">
            <v>Y54</v>
          </cell>
          <cell r="J36" t="str">
            <v>North</v>
          </cell>
          <cell r="K36">
            <v>127486</v>
          </cell>
          <cell r="L36">
            <v>2680</v>
          </cell>
          <cell r="AC36">
            <v>130166</v>
          </cell>
        </row>
        <row r="37">
          <cell r="C37" t="str">
            <v>02M</v>
          </cell>
          <cell r="D37" t="str">
            <v>NHS Fylde &amp; Wyre CCG</v>
          </cell>
          <cell r="E37" t="str">
            <v>AT</v>
          </cell>
          <cell r="F37" t="str">
            <v>Q47</v>
          </cell>
          <cell r="G37" t="str">
            <v>Lancashire</v>
          </cell>
          <cell r="H37" t="str">
            <v>RT</v>
          </cell>
          <cell r="I37" t="str">
            <v>Y54</v>
          </cell>
          <cell r="J37" t="str">
            <v>North</v>
          </cell>
          <cell r="K37">
            <v>196071</v>
          </cell>
          <cell r="L37">
            <v>3630</v>
          </cell>
          <cell r="AC37">
            <v>199701</v>
          </cell>
        </row>
        <row r="38">
          <cell r="C38" t="str">
            <v>01F</v>
          </cell>
          <cell r="D38" t="str">
            <v>NHS Halton CCG</v>
          </cell>
          <cell r="E38" t="str">
            <v>AT</v>
          </cell>
          <cell r="F38" t="str">
            <v>Q48</v>
          </cell>
          <cell r="G38" t="str">
            <v>Merseyside</v>
          </cell>
          <cell r="H38" t="str">
            <v>RT</v>
          </cell>
          <cell r="I38" t="str">
            <v>Y54</v>
          </cell>
          <cell r="J38" t="str">
            <v>North</v>
          </cell>
          <cell r="K38">
            <v>176657</v>
          </cell>
          <cell r="L38">
            <v>3100</v>
          </cell>
          <cell r="AC38">
            <v>179757</v>
          </cell>
        </row>
        <row r="39">
          <cell r="C39" t="str">
            <v>01J</v>
          </cell>
          <cell r="D39" t="str">
            <v>NHS Knowsley CCG</v>
          </cell>
          <cell r="E39" t="str">
            <v>AT</v>
          </cell>
          <cell r="F39" t="str">
            <v>Q48</v>
          </cell>
          <cell r="G39" t="str">
            <v>Merseyside</v>
          </cell>
          <cell r="H39" t="str">
            <v>RT</v>
          </cell>
          <cell r="I39" t="str">
            <v>Y54</v>
          </cell>
          <cell r="J39" t="str">
            <v>North</v>
          </cell>
          <cell r="K39">
            <v>241456</v>
          </cell>
          <cell r="L39">
            <v>3730</v>
          </cell>
          <cell r="AC39">
            <v>245186</v>
          </cell>
        </row>
        <row r="40">
          <cell r="C40" t="str">
            <v>01T</v>
          </cell>
          <cell r="D40" t="str">
            <v>NHS South Sefton CCG</v>
          </cell>
          <cell r="E40" t="str">
            <v>AT</v>
          </cell>
          <cell r="F40" t="str">
            <v>Q48</v>
          </cell>
          <cell r="G40" t="str">
            <v>Merseyside</v>
          </cell>
          <cell r="H40" t="str">
            <v>RT</v>
          </cell>
          <cell r="I40" t="str">
            <v>Y54</v>
          </cell>
          <cell r="J40" t="str">
            <v>North</v>
          </cell>
          <cell r="K40">
            <v>234963</v>
          </cell>
          <cell r="L40">
            <v>3680</v>
          </cell>
          <cell r="AC40">
            <v>238643</v>
          </cell>
        </row>
        <row r="41">
          <cell r="C41" t="str">
            <v>01V</v>
          </cell>
          <cell r="D41" t="str">
            <v>NHS Southport and Formby CCG</v>
          </cell>
          <cell r="E41" t="str">
            <v>AT</v>
          </cell>
          <cell r="F41" t="str">
            <v>Q48</v>
          </cell>
          <cell r="G41" t="str">
            <v>Merseyside</v>
          </cell>
          <cell r="H41" t="str">
            <v>RT</v>
          </cell>
          <cell r="I41" t="str">
            <v>Y54</v>
          </cell>
          <cell r="J41" t="str">
            <v>North</v>
          </cell>
          <cell r="K41">
            <v>155791</v>
          </cell>
          <cell r="L41">
            <v>2980</v>
          </cell>
          <cell r="AC41">
            <v>158771</v>
          </cell>
        </row>
        <row r="42">
          <cell r="C42" t="str">
            <v>01X</v>
          </cell>
          <cell r="D42" t="str">
            <v>NHS St Helens CCG</v>
          </cell>
          <cell r="E42" t="str">
            <v>AT</v>
          </cell>
          <cell r="F42" t="str">
            <v>Q48</v>
          </cell>
          <cell r="G42" t="str">
            <v>Merseyside</v>
          </cell>
          <cell r="H42" t="str">
            <v>RT</v>
          </cell>
          <cell r="I42" t="str">
            <v>Y54</v>
          </cell>
          <cell r="J42" t="str">
            <v>North</v>
          </cell>
          <cell r="K42">
            <v>262206</v>
          </cell>
          <cell r="L42">
            <v>4670</v>
          </cell>
          <cell r="AC42">
            <v>266876</v>
          </cell>
        </row>
        <row r="43">
          <cell r="C43" t="str">
            <v>99A</v>
          </cell>
          <cell r="D43" t="str">
            <v>NHS Liverpool CCG</v>
          </cell>
          <cell r="E43" t="str">
            <v>AT</v>
          </cell>
          <cell r="F43" t="str">
            <v>Q48</v>
          </cell>
          <cell r="G43" t="str">
            <v>Merseyside</v>
          </cell>
          <cell r="H43" t="str">
            <v>RT</v>
          </cell>
          <cell r="I43" t="str">
            <v>Y54</v>
          </cell>
          <cell r="J43" t="str">
            <v>North</v>
          </cell>
          <cell r="K43">
            <v>703032</v>
          </cell>
          <cell r="L43">
            <v>11800</v>
          </cell>
          <cell r="AC43">
            <v>714832</v>
          </cell>
        </row>
        <row r="44">
          <cell r="C44" t="str">
            <v>00F</v>
          </cell>
          <cell r="D44" t="str">
            <v>NHS Gateshead CCG</v>
          </cell>
          <cell r="E44" t="str">
            <v>AT</v>
          </cell>
          <cell r="F44" t="str">
            <v>Q49</v>
          </cell>
          <cell r="G44" t="str">
            <v>Cumbria, Northumb, Tyne &amp; Wear</v>
          </cell>
          <cell r="H44" t="str">
            <v>RT</v>
          </cell>
          <cell r="I44" t="str">
            <v>Y54</v>
          </cell>
          <cell r="J44" t="str">
            <v>North</v>
          </cell>
          <cell r="K44">
            <v>280751</v>
          </cell>
          <cell r="L44">
            <v>5100</v>
          </cell>
          <cell r="AC44">
            <v>285851</v>
          </cell>
        </row>
        <row r="45">
          <cell r="C45" t="str">
            <v>00G</v>
          </cell>
          <cell r="D45" t="str">
            <v>NHS Newcastle North and East CCG</v>
          </cell>
          <cell r="E45" t="str">
            <v>AT</v>
          </cell>
          <cell r="F45" t="str">
            <v>Q49</v>
          </cell>
          <cell r="G45" t="str">
            <v>Cumbria, Northumb, Tyne &amp; Wear</v>
          </cell>
          <cell r="H45" t="str">
            <v>RT</v>
          </cell>
          <cell r="I45" t="str">
            <v>Y54</v>
          </cell>
          <cell r="J45" t="str">
            <v>North</v>
          </cell>
          <cell r="K45">
            <v>170135</v>
          </cell>
          <cell r="L45">
            <v>3670</v>
          </cell>
          <cell r="AC45">
            <v>173805</v>
          </cell>
        </row>
        <row r="46">
          <cell r="C46" t="str">
            <v>00H</v>
          </cell>
          <cell r="D46" t="str">
            <v>NHS Newcastle West CCG</v>
          </cell>
          <cell r="E46" t="str">
            <v>AT</v>
          </cell>
          <cell r="F46" t="str">
            <v>Q49</v>
          </cell>
          <cell r="G46" t="str">
            <v>Cumbria, Northumb, Tyne &amp; Wear</v>
          </cell>
          <cell r="H46" t="str">
            <v>RT</v>
          </cell>
          <cell r="I46" t="str">
            <v>Y54</v>
          </cell>
          <cell r="J46" t="str">
            <v>North</v>
          </cell>
          <cell r="K46">
            <v>179457</v>
          </cell>
          <cell r="L46">
            <v>3190</v>
          </cell>
          <cell r="AC46">
            <v>182647</v>
          </cell>
        </row>
        <row r="47">
          <cell r="C47" t="str">
            <v>00L</v>
          </cell>
          <cell r="D47" t="str">
            <v>NHS Northumberland CCG</v>
          </cell>
          <cell r="E47" t="str">
            <v>AT</v>
          </cell>
          <cell r="F47" t="str">
            <v>Q49</v>
          </cell>
          <cell r="G47" t="str">
            <v>Cumbria, Northumb, Tyne &amp; Wear</v>
          </cell>
          <cell r="H47" t="str">
            <v>RT</v>
          </cell>
          <cell r="I47" t="str">
            <v>Y54</v>
          </cell>
          <cell r="J47" t="str">
            <v>North</v>
          </cell>
          <cell r="K47">
            <v>409740</v>
          </cell>
          <cell r="L47">
            <v>7960</v>
          </cell>
          <cell r="AC47">
            <v>417700</v>
          </cell>
        </row>
        <row r="48">
          <cell r="C48" t="str">
            <v>00N</v>
          </cell>
          <cell r="D48" t="str">
            <v>NHS South Tyneside CCG</v>
          </cell>
          <cell r="E48" t="str">
            <v>AT</v>
          </cell>
          <cell r="F48" t="str">
            <v>Q49</v>
          </cell>
          <cell r="G48" t="str">
            <v>Cumbria, Northumb, Tyne &amp; Wear</v>
          </cell>
          <cell r="H48" t="str">
            <v>RT</v>
          </cell>
          <cell r="I48" t="str">
            <v>Y54</v>
          </cell>
          <cell r="J48" t="str">
            <v>North</v>
          </cell>
          <cell r="K48">
            <v>222276</v>
          </cell>
          <cell r="L48">
            <v>3720</v>
          </cell>
          <cell r="AC48">
            <v>225996</v>
          </cell>
        </row>
        <row r="49">
          <cell r="C49" t="str">
            <v>00P</v>
          </cell>
          <cell r="D49" t="str">
            <v>NHS Sunderland CCG</v>
          </cell>
          <cell r="E49" t="str">
            <v>AT</v>
          </cell>
          <cell r="F49" t="str">
            <v>Q49</v>
          </cell>
          <cell r="G49" t="str">
            <v>Cumbria, Northumb, Tyne &amp; Wear</v>
          </cell>
          <cell r="H49" t="str">
            <v>RT</v>
          </cell>
          <cell r="I49" t="str">
            <v>Y54</v>
          </cell>
          <cell r="J49" t="str">
            <v>North</v>
          </cell>
          <cell r="K49">
            <v>408290</v>
          </cell>
          <cell r="L49">
            <v>6770</v>
          </cell>
          <cell r="AC49">
            <v>415060</v>
          </cell>
        </row>
        <row r="50">
          <cell r="C50" t="str">
            <v>01H</v>
          </cell>
          <cell r="D50" t="str">
            <v>NHS Cumbria CCG</v>
          </cell>
          <cell r="E50" t="str">
            <v>AT</v>
          </cell>
          <cell r="F50" t="str">
            <v>Q49</v>
          </cell>
          <cell r="G50" t="str">
            <v>Cumbria, Northumb, Tyne &amp; Wear</v>
          </cell>
          <cell r="H50" t="str">
            <v>RT</v>
          </cell>
          <cell r="I50" t="str">
            <v>Y54</v>
          </cell>
          <cell r="J50" t="str">
            <v>North</v>
          </cell>
          <cell r="K50">
            <v>692122</v>
          </cell>
          <cell r="L50">
            <v>12800</v>
          </cell>
          <cell r="AC50">
            <v>704922</v>
          </cell>
        </row>
        <row r="51">
          <cell r="C51" t="str">
            <v>99C</v>
          </cell>
          <cell r="D51" t="str">
            <v>NHS North Tyneside CCG</v>
          </cell>
          <cell r="E51" t="str">
            <v>AT</v>
          </cell>
          <cell r="F51" t="str">
            <v>Q49</v>
          </cell>
          <cell r="G51" t="str">
            <v>Cumbria, Northumb, Tyne &amp; Wear</v>
          </cell>
          <cell r="H51" t="str">
            <v>RT</v>
          </cell>
          <cell r="I51" t="str">
            <v>Y54</v>
          </cell>
          <cell r="J51" t="str">
            <v>North</v>
          </cell>
          <cell r="K51">
            <v>281507</v>
          </cell>
          <cell r="L51">
            <v>5280</v>
          </cell>
          <cell r="AC51">
            <v>286787</v>
          </cell>
        </row>
        <row r="52">
          <cell r="C52" t="str">
            <v>02Y</v>
          </cell>
          <cell r="D52" t="str">
            <v>NHS East Riding of Yorkshire CCG</v>
          </cell>
          <cell r="E52" t="str">
            <v>AT</v>
          </cell>
          <cell r="F52" t="str">
            <v>Q50</v>
          </cell>
          <cell r="G52" t="str">
            <v>North Yorkshire and The Humber</v>
          </cell>
          <cell r="H52" t="str">
            <v>RT</v>
          </cell>
          <cell r="I52" t="str">
            <v>Y54</v>
          </cell>
          <cell r="J52" t="str">
            <v>North</v>
          </cell>
          <cell r="K52">
            <v>342974</v>
          </cell>
          <cell r="L52">
            <v>7410</v>
          </cell>
          <cell r="AC52">
            <v>350384</v>
          </cell>
        </row>
        <row r="53">
          <cell r="C53" t="str">
            <v>03D</v>
          </cell>
          <cell r="D53" t="str">
            <v>NHS Hambleton, Richmondshire and Whitby CCG</v>
          </cell>
          <cell r="E53" t="str">
            <v>AT</v>
          </cell>
          <cell r="F53" t="str">
            <v>Q50</v>
          </cell>
          <cell r="G53" t="str">
            <v>North Yorkshire and The Humber</v>
          </cell>
          <cell r="H53" t="str">
            <v>RT</v>
          </cell>
          <cell r="I53" t="str">
            <v>Y54</v>
          </cell>
          <cell r="J53" t="str">
            <v>North</v>
          </cell>
          <cell r="K53">
            <v>169381</v>
          </cell>
          <cell r="L53">
            <v>3560</v>
          </cell>
          <cell r="AC53">
            <v>172941</v>
          </cell>
        </row>
        <row r="54">
          <cell r="C54" t="str">
            <v>03E</v>
          </cell>
          <cell r="D54" t="str">
            <v>NHS Harrogate and Rural District CCG</v>
          </cell>
          <cell r="E54" t="str">
            <v>AT</v>
          </cell>
          <cell r="F54" t="str">
            <v>Q50</v>
          </cell>
          <cell r="G54" t="str">
            <v>North Yorkshire and The Humber</v>
          </cell>
          <cell r="H54" t="str">
            <v>RT</v>
          </cell>
          <cell r="I54" t="str">
            <v>Y54</v>
          </cell>
          <cell r="J54" t="str">
            <v>North</v>
          </cell>
          <cell r="K54">
            <v>173328</v>
          </cell>
          <cell r="L54">
            <v>3820</v>
          </cell>
          <cell r="AC54">
            <v>177148</v>
          </cell>
        </row>
        <row r="55">
          <cell r="C55" t="str">
            <v>03F</v>
          </cell>
          <cell r="D55" t="str">
            <v>NHS Hull CCG</v>
          </cell>
          <cell r="E55" t="str">
            <v>AT</v>
          </cell>
          <cell r="F55" t="str">
            <v>Q50</v>
          </cell>
          <cell r="G55" t="str">
            <v>North Yorkshire and The Humber</v>
          </cell>
          <cell r="H55" t="str">
            <v>RT</v>
          </cell>
          <cell r="I55" t="str">
            <v>Y54</v>
          </cell>
          <cell r="J55" t="str">
            <v>North</v>
          </cell>
          <cell r="K55">
            <v>347615</v>
          </cell>
          <cell r="L55">
            <v>7020</v>
          </cell>
          <cell r="AC55">
            <v>354635</v>
          </cell>
        </row>
        <row r="56">
          <cell r="C56" t="str">
            <v>03H</v>
          </cell>
          <cell r="D56" t="str">
            <v>NHS North East Lincolnshire CCG</v>
          </cell>
          <cell r="E56" t="str">
            <v>AT</v>
          </cell>
          <cell r="F56" t="str">
            <v>Q50</v>
          </cell>
          <cell r="G56" t="str">
            <v>North Yorkshire and The Humber</v>
          </cell>
          <cell r="H56" t="str">
            <v>RT</v>
          </cell>
          <cell r="I56" t="str">
            <v>Y54</v>
          </cell>
          <cell r="J56" t="str">
            <v>North</v>
          </cell>
          <cell r="K56">
            <v>201337</v>
          </cell>
          <cell r="L56">
            <v>4100</v>
          </cell>
          <cell r="AC56">
            <v>205437</v>
          </cell>
        </row>
        <row r="57">
          <cell r="C57" t="str">
            <v>03K</v>
          </cell>
          <cell r="D57" t="str">
            <v>NHS North Lincolnshire CCG</v>
          </cell>
          <cell r="E57" t="str">
            <v>AT</v>
          </cell>
          <cell r="F57" t="str">
            <v>Q50</v>
          </cell>
          <cell r="G57" t="str">
            <v>North Yorkshire and The Humber</v>
          </cell>
          <cell r="H57" t="str">
            <v>RT</v>
          </cell>
          <cell r="I57" t="str">
            <v>Y54</v>
          </cell>
          <cell r="J57" t="str">
            <v>North</v>
          </cell>
          <cell r="K57">
            <v>195881</v>
          </cell>
          <cell r="L57">
            <v>4230</v>
          </cell>
          <cell r="AC57">
            <v>200111</v>
          </cell>
        </row>
        <row r="58">
          <cell r="C58" t="str">
            <v>03M</v>
          </cell>
          <cell r="D58" t="str">
            <v>NHS Scarborough and Ryedale CCG</v>
          </cell>
          <cell r="E58" t="str">
            <v>AT</v>
          </cell>
          <cell r="F58" t="str">
            <v>Q50</v>
          </cell>
          <cell r="G58" t="str">
            <v>North Yorkshire and The Humber</v>
          </cell>
          <cell r="H58" t="str">
            <v>RT</v>
          </cell>
          <cell r="I58" t="str">
            <v>Y54</v>
          </cell>
          <cell r="J58" t="str">
            <v>North</v>
          </cell>
          <cell r="K58">
            <v>145696</v>
          </cell>
          <cell r="L58">
            <v>2850</v>
          </cell>
          <cell r="AC58">
            <v>148546</v>
          </cell>
        </row>
        <row r="59">
          <cell r="C59" t="str">
            <v>03Q</v>
          </cell>
          <cell r="D59" t="str">
            <v>NHS Vale of York CCG</v>
          </cell>
          <cell r="E59" t="str">
            <v>AT</v>
          </cell>
          <cell r="F59" t="str">
            <v>Q50</v>
          </cell>
          <cell r="G59" t="str">
            <v>North Yorkshire and The Humber</v>
          </cell>
          <cell r="H59" t="str">
            <v>RT</v>
          </cell>
          <cell r="I59" t="str">
            <v>Y54</v>
          </cell>
          <cell r="J59" t="str">
            <v>North</v>
          </cell>
          <cell r="K59">
            <v>357831</v>
          </cell>
          <cell r="L59">
            <v>8330</v>
          </cell>
          <cell r="AC59">
            <v>366161</v>
          </cell>
        </row>
        <row r="60">
          <cell r="C60" t="str">
            <v>02P</v>
          </cell>
          <cell r="D60" t="str">
            <v>NHS Barnsley CCG</v>
          </cell>
          <cell r="E60" t="str">
            <v>AT</v>
          </cell>
          <cell r="F60" t="str">
            <v>Q51</v>
          </cell>
          <cell r="G60" t="str">
            <v>South Yorkshire and Bassetlaw</v>
          </cell>
          <cell r="H60" t="str">
            <v>RT</v>
          </cell>
          <cell r="I60" t="str">
            <v>Y54</v>
          </cell>
          <cell r="J60" t="str">
            <v>North</v>
          </cell>
          <cell r="K60">
            <v>343604</v>
          </cell>
          <cell r="L60">
            <v>6100</v>
          </cell>
          <cell r="AC60">
            <v>349704</v>
          </cell>
        </row>
        <row r="61">
          <cell r="C61" t="str">
            <v>02Q</v>
          </cell>
          <cell r="D61" t="str">
            <v>NHS Bassetlaw CCG</v>
          </cell>
          <cell r="E61" t="str">
            <v>AT</v>
          </cell>
          <cell r="F61" t="str">
            <v>Q51</v>
          </cell>
          <cell r="G61" t="str">
            <v>South Yorkshire and Bassetlaw</v>
          </cell>
          <cell r="H61" t="str">
            <v>RT</v>
          </cell>
          <cell r="I61" t="str">
            <v>Y54</v>
          </cell>
          <cell r="J61" t="str">
            <v>North</v>
          </cell>
          <cell r="K61">
            <v>141839</v>
          </cell>
          <cell r="L61">
            <v>2750</v>
          </cell>
          <cell r="AC61">
            <v>144589</v>
          </cell>
        </row>
        <row r="62">
          <cell r="C62" t="str">
            <v>02X</v>
          </cell>
          <cell r="D62" t="str">
            <v>NHS Doncaster CCG</v>
          </cell>
          <cell r="E62" t="str">
            <v>AT</v>
          </cell>
          <cell r="F62" t="str">
            <v>Q51</v>
          </cell>
          <cell r="G62" t="str">
            <v>South Yorkshire and Bassetlaw</v>
          </cell>
          <cell r="H62" t="str">
            <v>RT</v>
          </cell>
          <cell r="I62" t="str">
            <v>Y54</v>
          </cell>
          <cell r="J62" t="str">
            <v>North</v>
          </cell>
          <cell r="K62">
            <v>409957</v>
          </cell>
          <cell r="L62">
            <v>7680</v>
          </cell>
          <cell r="AC62">
            <v>417637</v>
          </cell>
        </row>
        <row r="63">
          <cell r="C63" t="str">
            <v>03L</v>
          </cell>
          <cell r="D63" t="str">
            <v>NHS Rotherham CCG</v>
          </cell>
          <cell r="E63" t="str">
            <v>AT</v>
          </cell>
          <cell r="F63" t="str">
            <v>Q51</v>
          </cell>
          <cell r="G63" t="str">
            <v>South Yorkshire and Bassetlaw</v>
          </cell>
          <cell r="H63" t="str">
            <v>RT</v>
          </cell>
          <cell r="I63" t="str">
            <v>Y54</v>
          </cell>
          <cell r="J63" t="str">
            <v>North</v>
          </cell>
          <cell r="K63">
            <v>329086</v>
          </cell>
          <cell r="L63">
            <v>6200</v>
          </cell>
          <cell r="AC63">
            <v>335286</v>
          </cell>
        </row>
        <row r="64">
          <cell r="C64" t="str">
            <v>03N</v>
          </cell>
          <cell r="D64" t="str">
            <v>NHS Sheffield CCG</v>
          </cell>
          <cell r="E64" t="str">
            <v>AT</v>
          </cell>
          <cell r="F64" t="str">
            <v>Q51</v>
          </cell>
          <cell r="G64" t="str">
            <v>South Yorkshire and Bassetlaw</v>
          </cell>
          <cell r="H64" t="str">
            <v>RT</v>
          </cell>
          <cell r="I64" t="str">
            <v>Y54</v>
          </cell>
          <cell r="J64" t="str">
            <v>North</v>
          </cell>
          <cell r="K64">
            <v>690869</v>
          </cell>
          <cell r="L64">
            <v>14070</v>
          </cell>
          <cell r="AC64">
            <v>704939</v>
          </cell>
        </row>
        <row r="65">
          <cell r="C65" t="str">
            <v>02N</v>
          </cell>
          <cell r="D65" t="str">
            <v>NHS Airedale, Wharfedale and Craven CCG</v>
          </cell>
          <cell r="E65" t="str">
            <v>AT</v>
          </cell>
          <cell r="F65" t="str">
            <v>Q52</v>
          </cell>
          <cell r="G65" t="str">
            <v>West Yorkshire</v>
          </cell>
          <cell r="H65" t="str">
            <v>RT</v>
          </cell>
          <cell r="I65" t="str">
            <v>Y54</v>
          </cell>
          <cell r="J65" t="str">
            <v>North</v>
          </cell>
          <cell r="K65">
            <v>182619</v>
          </cell>
          <cell r="L65">
            <v>3750</v>
          </cell>
          <cell r="AC65">
            <v>186369</v>
          </cell>
        </row>
        <row r="66">
          <cell r="C66" t="str">
            <v>02R</v>
          </cell>
          <cell r="D66" t="str">
            <v>NHS Bradford Districts CCG</v>
          </cell>
          <cell r="E66" t="str">
            <v>AT</v>
          </cell>
          <cell r="F66" t="str">
            <v>Q52</v>
          </cell>
          <cell r="G66" t="str">
            <v>West Yorkshire</v>
          </cell>
          <cell r="H66" t="str">
            <v>RT</v>
          </cell>
          <cell r="I66" t="str">
            <v>Y54</v>
          </cell>
          <cell r="J66" t="str">
            <v>North</v>
          </cell>
          <cell r="K66">
            <v>390718</v>
          </cell>
          <cell r="L66">
            <v>7930</v>
          </cell>
          <cell r="AC66">
            <v>398648</v>
          </cell>
        </row>
        <row r="67">
          <cell r="C67" t="str">
            <v>02T</v>
          </cell>
          <cell r="D67" t="str">
            <v>NHS Calderdale CCG</v>
          </cell>
          <cell r="E67" t="str">
            <v>AT</v>
          </cell>
          <cell r="F67" t="str">
            <v>Q52</v>
          </cell>
          <cell r="G67" t="str">
            <v>West Yorkshire</v>
          </cell>
          <cell r="H67" t="str">
            <v>RT</v>
          </cell>
          <cell r="I67" t="str">
            <v>Y54</v>
          </cell>
          <cell r="J67" t="str">
            <v>North</v>
          </cell>
          <cell r="K67">
            <v>255642</v>
          </cell>
          <cell r="L67">
            <v>5190</v>
          </cell>
          <cell r="AC67">
            <v>260832</v>
          </cell>
        </row>
        <row r="68">
          <cell r="C68" t="str">
            <v>02V</v>
          </cell>
          <cell r="D68" t="str">
            <v>NHS Leeds North CCG</v>
          </cell>
          <cell r="E68" t="str">
            <v>AT</v>
          </cell>
          <cell r="F68" t="str">
            <v>Q52</v>
          </cell>
          <cell r="G68" t="str">
            <v>West Yorkshire</v>
          </cell>
          <cell r="H68" t="str">
            <v>RT</v>
          </cell>
          <cell r="I68" t="str">
            <v>Y54</v>
          </cell>
          <cell r="J68" t="str">
            <v>North</v>
          </cell>
          <cell r="K68">
            <v>231390</v>
          </cell>
          <cell r="L68">
            <v>4810</v>
          </cell>
          <cell r="AC68">
            <v>236200</v>
          </cell>
        </row>
        <row r="69">
          <cell r="C69" t="str">
            <v>02W</v>
          </cell>
          <cell r="D69" t="str">
            <v>NHS Bradford City CCG</v>
          </cell>
          <cell r="E69" t="str">
            <v>AT</v>
          </cell>
          <cell r="F69" t="str">
            <v>Q52</v>
          </cell>
          <cell r="G69" t="str">
            <v>West Yorkshire</v>
          </cell>
          <cell r="H69" t="str">
            <v>RT</v>
          </cell>
          <cell r="I69" t="str">
            <v>Y54</v>
          </cell>
          <cell r="J69" t="str">
            <v>North</v>
          </cell>
          <cell r="K69">
            <v>113864</v>
          </cell>
          <cell r="L69">
            <v>2850</v>
          </cell>
          <cell r="AC69">
            <v>116714</v>
          </cell>
        </row>
        <row r="70">
          <cell r="C70" t="str">
            <v>03A</v>
          </cell>
          <cell r="D70" t="str">
            <v>NHS Greater Huddersfield CCG</v>
          </cell>
          <cell r="E70" t="str">
            <v>AT</v>
          </cell>
          <cell r="F70" t="str">
            <v>Q52</v>
          </cell>
          <cell r="G70" t="str">
            <v>West Yorkshire</v>
          </cell>
          <cell r="H70" t="str">
            <v>RT</v>
          </cell>
          <cell r="I70" t="str">
            <v>Y54</v>
          </cell>
          <cell r="J70" t="str">
            <v>North</v>
          </cell>
          <cell r="K70">
            <v>268794</v>
          </cell>
          <cell r="L70">
            <v>5900</v>
          </cell>
          <cell r="AC70">
            <v>274694</v>
          </cell>
        </row>
        <row r="71">
          <cell r="C71" t="str">
            <v>03C</v>
          </cell>
          <cell r="D71" t="str">
            <v>NHS Leeds West CCG</v>
          </cell>
          <cell r="E71" t="str">
            <v>AT</v>
          </cell>
          <cell r="F71" t="str">
            <v>Q52</v>
          </cell>
          <cell r="G71" t="str">
            <v>West Yorkshire</v>
          </cell>
          <cell r="H71" t="str">
            <v>RT</v>
          </cell>
          <cell r="I71" t="str">
            <v>Y54</v>
          </cell>
          <cell r="J71" t="str">
            <v>North</v>
          </cell>
          <cell r="K71">
            <v>381136</v>
          </cell>
          <cell r="L71">
            <v>8510</v>
          </cell>
          <cell r="AC71">
            <v>389646</v>
          </cell>
        </row>
        <row r="72">
          <cell r="C72" t="str">
            <v>03G</v>
          </cell>
          <cell r="D72" t="str">
            <v>NHS Leeds South and East CCG</v>
          </cell>
          <cell r="E72" t="str">
            <v>AT</v>
          </cell>
          <cell r="F72" t="str">
            <v>Q52</v>
          </cell>
          <cell r="G72" t="str">
            <v>West Yorkshire</v>
          </cell>
          <cell r="H72" t="str">
            <v>RT</v>
          </cell>
          <cell r="I72" t="str">
            <v>Y54</v>
          </cell>
          <cell r="J72" t="str">
            <v>North</v>
          </cell>
          <cell r="K72">
            <v>341016</v>
          </cell>
          <cell r="L72">
            <v>6190</v>
          </cell>
          <cell r="AC72">
            <v>347206</v>
          </cell>
        </row>
        <row r="73">
          <cell r="C73" t="str">
            <v>03J</v>
          </cell>
          <cell r="D73" t="str">
            <v>NHS North Kirklees CCG</v>
          </cell>
          <cell r="E73" t="str">
            <v>AT</v>
          </cell>
          <cell r="F73" t="str">
            <v>Q52</v>
          </cell>
          <cell r="G73" t="str">
            <v>West Yorkshire</v>
          </cell>
          <cell r="H73" t="str">
            <v>RT</v>
          </cell>
          <cell r="I73" t="str">
            <v>Y54</v>
          </cell>
          <cell r="J73" t="str">
            <v>North</v>
          </cell>
          <cell r="K73">
            <v>215541</v>
          </cell>
          <cell r="L73">
            <v>4570</v>
          </cell>
          <cell r="AC73">
            <v>220111</v>
          </cell>
        </row>
        <row r="74">
          <cell r="C74" t="str">
            <v>03R</v>
          </cell>
          <cell r="D74" t="str">
            <v xml:space="preserve">NHS Wakefield CCG </v>
          </cell>
          <cell r="E74" t="str">
            <v>AT</v>
          </cell>
          <cell r="F74" t="str">
            <v>Q52</v>
          </cell>
          <cell r="G74" t="str">
            <v>West Yorkshire</v>
          </cell>
          <cell r="H74" t="str">
            <v>RT</v>
          </cell>
          <cell r="I74" t="str">
            <v>Y54</v>
          </cell>
          <cell r="J74" t="str">
            <v>North</v>
          </cell>
          <cell r="K74">
            <v>450210</v>
          </cell>
          <cell r="L74">
            <v>8580</v>
          </cell>
          <cell r="AC74">
            <v>458790</v>
          </cell>
        </row>
        <row r="75">
          <cell r="C75" t="str">
            <v>05A</v>
          </cell>
          <cell r="D75" t="str">
            <v>NHS Coventry and Rugby CCG</v>
          </cell>
          <cell r="E75" t="str">
            <v>AT</v>
          </cell>
          <cell r="F75" t="str">
            <v>Q53</v>
          </cell>
          <cell r="G75" t="str">
            <v>Arden, Herefordshire &amp; Worcestershire</v>
          </cell>
          <cell r="H75" t="str">
            <v>RT</v>
          </cell>
          <cell r="I75" t="str">
            <v>Y55</v>
          </cell>
          <cell r="J75" t="str">
            <v>Midlands &amp; East</v>
          </cell>
          <cell r="K75">
            <v>508914</v>
          </cell>
          <cell r="L75">
            <v>11110</v>
          </cell>
          <cell r="AC75">
            <v>520024</v>
          </cell>
        </row>
        <row r="76">
          <cell r="C76" t="str">
            <v>05F</v>
          </cell>
          <cell r="D76" t="str">
            <v>NHS Herefordshire CCG</v>
          </cell>
          <cell r="E76" t="str">
            <v>AT</v>
          </cell>
          <cell r="F76" t="str">
            <v>Q53</v>
          </cell>
          <cell r="G76" t="str">
            <v>Arden, Herefordshire &amp; Worcestershire</v>
          </cell>
          <cell r="H76" t="str">
            <v>RT</v>
          </cell>
          <cell r="I76" t="str">
            <v>Y55</v>
          </cell>
          <cell r="J76" t="str">
            <v>Midlands &amp; East</v>
          </cell>
          <cell r="K76">
            <v>204218</v>
          </cell>
          <cell r="L76">
            <v>4570</v>
          </cell>
          <cell r="AC76">
            <v>208788</v>
          </cell>
        </row>
        <row r="77">
          <cell r="C77" t="str">
            <v>05H</v>
          </cell>
          <cell r="D77" t="str">
            <v>NHS Warwickshire North CCG</v>
          </cell>
          <cell r="E77" t="str">
            <v>AT</v>
          </cell>
          <cell r="F77" t="str">
            <v>Q53</v>
          </cell>
          <cell r="G77" t="str">
            <v>Arden, Herefordshire &amp; Worcestershire</v>
          </cell>
          <cell r="H77" t="str">
            <v>RT</v>
          </cell>
          <cell r="I77" t="str">
            <v>Y55</v>
          </cell>
          <cell r="J77" t="str">
            <v>Midlands &amp; East</v>
          </cell>
          <cell r="K77">
            <v>194730</v>
          </cell>
          <cell r="L77">
            <v>4480</v>
          </cell>
          <cell r="AC77">
            <v>199210</v>
          </cell>
        </row>
        <row r="78">
          <cell r="C78" t="str">
            <v>05J</v>
          </cell>
          <cell r="D78" t="str">
            <v>NHS Redditch and Bromsgrove CCG</v>
          </cell>
          <cell r="E78" t="str">
            <v>AT</v>
          </cell>
          <cell r="F78" t="str">
            <v>Q53</v>
          </cell>
          <cell r="G78" t="str">
            <v>Arden, Herefordshire &amp; Worcestershire</v>
          </cell>
          <cell r="H78" t="str">
            <v>RT</v>
          </cell>
          <cell r="I78" t="str">
            <v>Y55</v>
          </cell>
          <cell r="J78" t="str">
            <v>Midlands &amp; East</v>
          </cell>
          <cell r="K78">
            <v>178071</v>
          </cell>
          <cell r="L78">
            <v>4220</v>
          </cell>
          <cell r="AC78">
            <v>182291</v>
          </cell>
        </row>
        <row r="79">
          <cell r="C79" t="str">
            <v>05R</v>
          </cell>
          <cell r="D79" t="str">
            <v>NHS South Warwickshire CCG</v>
          </cell>
          <cell r="E79" t="str">
            <v>AT</v>
          </cell>
          <cell r="F79" t="str">
            <v>Q53</v>
          </cell>
          <cell r="G79" t="str">
            <v>Arden, Herefordshire &amp; Worcestershire</v>
          </cell>
          <cell r="H79" t="str">
            <v>RT</v>
          </cell>
          <cell r="I79" t="str">
            <v>Y55</v>
          </cell>
          <cell r="J79" t="str">
            <v>Midlands &amp; East</v>
          </cell>
          <cell r="K79">
            <v>284644</v>
          </cell>
          <cell r="L79">
            <v>6590</v>
          </cell>
          <cell r="AC79">
            <v>291234</v>
          </cell>
        </row>
        <row r="80">
          <cell r="C80" t="str">
            <v>05T</v>
          </cell>
          <cell r="D80" t="str">
            <v>NHS South Worcestershire CCG</v>
          </cell>
          <cell r="E80" t="str">
            <v>AT</v>
          </cell>
          <cell r="F80" t="str">
            <v>Q53</v>
          </cell>
          <cell r="G80" t="str">
            <v>Arden, Herefordshire &amp; Worcestershire</v>
          </cell>
          <cell r="H80" t="str">
            <v>RT</v>
          </cell>
          <cell r="I80" t="str">
            <v>Y55</v>
          </cell>
          <cell r="J80" t="str">
            <v>Midlands &amp; East</v>
          </cell>
          <cell r="K80">
            <v>299572</v>
          </cell>
          <cell r="L80">
            <v>7130</v>
          </cell>
          <cell r="AC80">
            <v>306702</v>
          </cell>
        </row>
        <row r="81">
          <cell r="C81" t="str">
            <v>06D</v>
          </cell>
          <cell r="D81" t="str">
            <v>NHS Wyre Forest CCG</v>
          </cell>
          <cell r="E81" t="str">
            <v>AT</v>
          </cell>
          <cell r="F81" t="str">
            <v>Q53</v>
          </cell>
          <cell r="G81" t="str">
            <v>Arden, Herefordshire &amp; Worcestershire</v>
          </cell>
          <cell r="H81" t="str">
            <v>RT</v>
          </cell>
          <cell r="I81" t="str">
            <v>Y55</v>
          </cell>
          <cell r="J81" t="str">
            <v>Midlands &amp; East</v>
          </cell>
          <cell r="K81">
            <v>124639</v>
          </cell>
          <cell r="L81">
            <v>2730</v>
          </cell>
          <cell r="AC81">
            <v>127369</v>
          </cell>
        </row>
        <row r="82">
          <cell r="C82" t="str">
            <v>04X</v>
          </cell>
          <cell r="D82" t="str">
            <v>NHS Birmingham South and Central CCG</v>
          </cell>
          <cell r="E82" t="str">
            <v>AT</v>
          </cell>
          <cell r="F82" t="str">
            <v>Q54</v>
          </cell>
          <cell r="G82" t="str">
            <v>Birmingham and the Black Country</v>
          </cell>
          <cell r="H82" t="str">
            <v>RT</v>
          </cell>
          <cell r="I82" t="str">
            <v>Y55</v>
          </cell>
          <cell r="J82" t="str">
            <v>Midlands &amp; East</v>
          </cell>
          <cell r="K82">
            <v>263060</v>
          </cell>
          <cell r="L82">
            <v>5750</v>
          </cell>
          <cell r="AC82">
            <v>268810</v>
          </cell>
        </row>
        <row r="83">
          <cell r="C83" t="str">
            <v>05C</v>
          </cell>
          <cell r="D83" t="str">
            <v>NHS Dudley CCG</v>
          </cell>
          <cell r="E83" t="str">
            <v>AT</v>
          </cell>
          <cell r="F83" t="str">
            <v>Q54</v>
          </cell>
          <cell r="G83" t="str">
            <v>Birmingham and the Black Country</v>
          </cell>
          <cell r="H83" t="str">
            <v>RT</v>
          </cell>
          <cell r="I83" t="str">
            <v>Y55</v>
          </cell>
          <cell r="J83" t="str">
            <v>Midlands &amp; East</v>
          </cell>
          <cell r="K83">
            <v>360311</v>
          </cell>
          <cell r="L83">
            <v>7710</v>
          </cell>
          <cell r="AC83">
            <v>368021</v>
          </cell>
        </row>
        <row r="84">
          <cell r="C84" t="str">
            <v>05L</v>
          </cell>
          <cell r="D84" t="str">
            <v>NHS Sandwell and West Birmingham CCG</v>
          </cell>
          <cell r="E84" t="str">
            <v>AT</v>
          </cell>
          <cell r="F84" t="str">
            <v>Q54</v>
          </cell>
          <cell r="G84" t="str">
            <v>Birmingham and the Black Country</v>
          </cell>
          <cell r="H84" t="str">
            <v>RT</v>
          </cell>
          <cell r="I84" t="str">
            <v>Y55</v>
          </cell>
          <cell r="J84" t="str">
            <v>Midlands &amp; East</v>
          </cell>
          <cell r="K84">
            <v>588573</v>
          </cell>
          <cell r="L84">
            <v>12690</v>
          </cell>
          <cell r="AC84">
            <v>601263</v>
          </cell>
        </row>
        <row r="85">
          <cell r="C85" t="str">
            <v>05P</v>
          </cell>
          <cell r="D85" t="str">
            <v>NHS Solihull CCG</v>
          </cell>
          <cell r="E85" t="str">
            <v>AT</v>
          </cell>
          <cell r="F85" t="str">
            <v>Q54</v>
          </cell>
          <cell r="G85" t="str">
            <v>Birmingham and the Black Country</v>
          </cell>
          <cell r="H85" t="str">
            <v>RT</v>
          </cell>
          <cell r="I85" t="str">
            <v>Y55</v>
          </cell>
          <cell r="J85" t="str">
            <v>Midlands &amp; East</v>
          </cell>
          <cell r="K85">
            <v>260227</v>
          </cell>
          <cell r="L85">
            <v>5650</v>
          </cell>
          <cell r="AC85">
            <v>265877</v>
          </cell>
        </row>
        <row r="86">
          <cell r="C86" t="str">
            <v>05Y</v>
          </cell>
          <cell r="D86" t="str">
            <v>NHS Walsall CCG</v>
          </cell>
          <cell r="E86" t="str">
            <v>AT</v>
          </cell>
          <cell r="F86" t="str">
            <v>Q54</v>
          </cell>
          <cell r="G86" t="str">
            <v>Birmingham and the Black Country</v>
          </cell>
          <cell r="H86" t="str">
            <v>RT</v>
          </cell>
          <cell r="I86" t="str">
            <v>Y55</v>
          </cell>
          <cell r="J86" t="str">
            <v>Midlands &amp; East</v>
          </cell>
          <cell r="K86">
            <v>339100</v>
          </cell>
          <cell r="L86">
            <v>6630</v>
          </cell>
          <cell r="AC86">
            <v>345730</v>
          </cell>
        </row>
        <row r="87">
          <cell r="C87" t="str">
            <v>06A</v>
          </cell>
          <cell r="D87" t="str">
            <v>NHS Wolverhampton CCG</v>
          </cell>
          <cell r="E87" t="str">
            <v>AT</v>
          </cell>
          <cell r="F87" t="str">
            <v>Q54</v>
          </cell>
          <cell r="G87" t="str">
            <v>Birmingham and the Black Country</v>
          </cell>
          <cell r="H87" t="str">
            <v>RT</v>
          </cell>
          <cell r="I87" t="str">
            <v>Y55</v>
          </cell>
          <cell r="J87" t="str">
            <v>Midlands &amp; East</v>
          </cell>
          <cell r="K87">
            <v>310143</v>
          </cell>
          <cell r="L87">
            <v>6290</v>
          </cell>
          <cell r="AC87">
            <v>316433</v>
          </cell>
        </row>
        <row r="88">
          <cell r="C88" t="str">
            <v>13P</v>
          </cell>
          <cell r="D88" t="str">
            <v>NHS Birmingham CrossCity CCG</v>
          </cell>
          <cell r="E88" t="str">
            <v>AT</v>
          </cell>
          <cell r="F88" t="str">
            <v>Q54</v>
          </cell>
          <cell r="G88" t="str">
            <v>Birmingham and the Black Country</v>
          </cell>
          <cell r="H88" t="str">
            <v>RT</v>
          </cell>
          <cell r="I88" t="str">
            <v>Y55</v>
          </cell>
          <cell r="J88" t="str">
            <v>Midlands &amp; East</v>
          </cell>
          <cell r="K88">
            <v>841714</v>
          </cell>
          <cell r="L88">
            <v>17190</v>
          </cell>
          <cell r="AC88">
            <v>858904</v>
          </cell>
        </row>
        <row r="89">
          <cell r="C89" t="str">
            <v>03X</v>
          </cell>
          <cell r="D89" t="str">
            <v>NHS Erewash CCG</v>
          </cell>
          <cell r="E89" t="str">
            <v>AT</v>
          </cell>
          <cell r="F89" t="str">
            <v>Q55</v>
          </cell>
          <cell r="G89" t="str">
            <v>Derbyshire and Nottinghamshire</v>
          </cell>
          <cell r="H89" t="str">
            <v>RT</v>
          </cell>
          <cell r="I89" t="str">
            <v>Y55</v>
          </cell>
          <cell r="J89" t="str">
            <v>Midlands &amp; East</v>
          </cell>
          <cell r="K89">
            <v>107151</v>
          </cell>
          <cell r="L89">
            <v>2400</v>
          </cell>
          <cell r="AC89">
            <v>109551</v>
          </cell>
        </row>
        <row r="90">
          <cell r="C90" t="str">
            <v>03Y</v>
          </cell>
          <cell r="D90" t="str">
            <v>NHS Hardwick CCG</v>
          </cell>
          <cell r="E90" t="str">
            <v>AT</v>
          </cell>
          <cell r="F90" t="str">
            <v>Q55</v>
          </cell>
          <cell r="G90" t="str">
            <v>Derbyshire and Nottinghamshire</v>
          </cell>
          <cell r="H90" t="str">
            <v>RT</v>
          </cell>
          <cell r="I90" t="str">
            <v>Y55</v>
          </cell>
          <cell r="J90" t="str">
            <v>Midlands &amp; East</v>
          </cell>
          <cell r="K90">
            <v>131600</v>
          </cell>
          <cell r="L90">
            <v>2520</v>
          </cell>
          <cell r="AC90">
            <v>134120</v>
          </cell>
        </row>
        <row r="91">
          <cell r="C91" t="str">
            <v>04E</v>
          </cell>
          <cell r="D91" t="str">
            <v>NHS Mansfield &amp; Ashfield CCG</v>
          </cell>
          <cell r="E91" t="str">
            <v>AT</v>
          </cell>
          <cell r="F91" t="str">
            <v>Q55</v>
          </cell>
          <cell r="G91" t="str">
            <v>Derbyshire and Nottinghamshire</v>
          </cell>
          <cell r="H91" t="str">
            <v>RT</v>
          </cell>
          <cell r="I91" t="str">
            <v>Y55</v>
          </cell>
          <cell r="J91" t="str">
            <v>Midlands &amp; East</v>
          </cell>
          <cell r="K91">
            <v>226289</v>
          </cell>
          <cell r="L91">
            <v>4540</v>
          </cell>
          <cell r="AC91">
            <v>230829</v>
          </cell>
        </row>
        <row r="92">
          <cell r="C92" t="str">
            <v>04H</v>
          </cell>
          <cell r="D92" t="str">
            <v>NHS Newark &amp; Sherwood CCG</v>
          </cell>
          <cell r="E92" t="str">
            <v>AT</v>
          </cell>
          <cell r="F92" t="str">
            <v>Q55</v>
          </cell>
          <cell r="G92" t="str">
            <v>Derbyshire and Nottinghamshire</v>
          </cell>
          <cell r="H92" t="str">
            <v>RT</v>
          </cell>
          <cell r="I92" t="str">
            <v>Y55</v>
          </cell>
          <cell r="J92" t="str">
            <v>Midlands &amp; East</v>
          </cell>
          <cell r="K92">
            <v>144993</v>
          </cell>
          <cell r="L92">
            <v>3150</v>
          </cell>
          <cell r="AC92">
            <v>148143</v>
          </cell>
        </row>
        <row r="93">
          <cell r="C93" t="str">
            <v>04J</v>
          </cell>
          <cell r="D93" t="str">
            <v>NHS North Derbyshire CCG</v>
          </cell>
          <cell r="E93" t="str">
            <v>AT</v>
          </cell>
          <cell r="F93" t="str">
            <v>Q55</v>
          </cell>
          <cell r="G93" t="str">
            <v>Derbyshire and Nottinghamshire</v>
          </cell>
          <cell r="H93" t="str">
            <v>RT</v>
          </cell>
          <cell r="I93" t="str">
            <v>Y55</v>
          </cell>
          <cell r="J93" t="str">
            <v>Midlands &amp; East</v>
          </cell>
          <cell r="K93">
            <v>363165</v>
          </cell>
          <cell r="L93">
            <v>7110</v>
          </cell>
          <cell r="AC93">
            <v>370275</v>
          </cell>
        </row>
        <row r="94">
          <cell r="C94" t="str">
            <v>04K</v>
          </cell>
          <cell r="D94" t="str">
            <v>NHS Nottingham City CCG</v>
          </cell>
          <cell r="E94" t="str">
            <v>AT</v>
          </cell>
          <cell r="F94" t="str">
            <v>Q55</v>
          </cell>
          <cell r="G94" t="str">
            <v>Derbyshire and Nottinghamshire</v>
          </cell>
          <cell r="H94" t="str">
            <v>RT</v>
          </cell>
          <cell r="I94" t="str">
            <v>Y55</v>
          </cell>
          <cell r="J94" t="str">
            <v>Midlands &amp; East</v>
          </cell>
          <cell r="K94">
            <v>383618</v>
          </cell>
          <cell r="L94">
            <v>8250</v>
          </cell>
          <cell r="AC94">
            <v>391868</v>
          </cell>
        </row>
        <row r="95">
          <cell r="C95" t="str">
            <v>04L</v>
          </cell>
          <cell r="D95" t="str">
            <v>NHS Nottingham North &amp; East CCG</v>
          </cell>
          <cell r="E95" t="str">
            <v>AT</v>
          </cell>
          <cell r="F95" t="str">
            <v>Q55</v>
          </cell>
          <cell r="G95" t="str">
            <v>Derbyshire and Nottinghamshire</v>
          </cell>
          <cell r="H95" t="str">
            <v>RT</v>
          </cell>
          <cell r="I95" t="str">
            <v>Y55</v>
          </cell>
          <cell r="J95" t="str">
            <v>Midlands &amp; East</v>
          </cell>
          <cell r="K95">
            <v>161503</v>
          </cell>
          <cell r="L95">
            <v>3570</v>
          </cell>
          <cell r="AC95">
            <v>165073</v>
          </cell>
        </row>
        <row r="96">
          <cell r="C96" t="str">
            <v>04M</v>
          </cell>
          <cell r="D96" t="str">
            <v>NHS Nottingham West CCG</v>
          </cell>
          <cell r="E96" t="str">
            <v>AT</v>
          </cell>
          <cell r="F96" t="str">
            <v>Q55</v>
          </cell>
          <cell r="G96" t="str">
            <v>Derbyshire and Nottinghamshire</v>
          </cell>
          <cell r="H96" t="str">
            <v>RT</v>
          </cell>
          <cell r="I96" t="str">
            <v>Y55</v>
          </cell>
          <cell r="J96" t="str">
            <v>Midlands &amp; East</v>
          </cell>
          <cell r="K96">
            <v>100895</v>
          </cell>
          <cell r="L96">
            <v>2250</v>
          </cell>
          <cell r="AC96">
            <v>103145</v>
          </cell>
        </row>
        <row r="97">
          <cell r="C97" t="str">
            <v>04N</v>
          </cell>
          <cell r="D97" t="str">
            <v>NHS Rushcliffe CCG</v>
          </cell>
          <cell r="E97" t="str">
            <v>AT</v>
          </cell>
          <cell r="F97" t="str">
            <v>Q55</v>
          </cell>
          <cell r="G97" t="str">
            <v>Derbyshire and Nottinghamshire</v>
          </cell>
          <cell r="H97" t="str">
            <v>RT</v>
          </cell>
          <cell r="I97" t="str">
            <v>Y55</v>
          </cell>
          <cell r="J97" t="str">
            <v>Midlands &amp; East</v>
          </cell>
          <cell r="K97">
            <v>122227</v>
          </cell>
          <cell r="L97">
            <v>3040</v>
          </cell>
          <cell r="AC97">
            <v>125267</v>
          </cell>
        </row>
        <row r="98">
          <cell r="C98" t="str">
            <v>04R</v>
          </cell>
          <cell r="D98" t="str">
            <v>NHS Southern Derbyshire CCG</v>
          </cell>
          <cell r="E98" t="str">
            <v>AT</v>
          </cell>
          <cell r="F98" t="str">
            <v>Q55</v>
          </cell>
          <cell r="G98" t="str">
            <v>Derbyshire and Nottinghamshire</v>
          </cell>
          <cell r="H98" t="str">
            <v>RT</v>
          </cell>
          <cell r="I98" t="str">
            <v>Y55</v>
          </cell>
          <cell r="J98" t="str">
            <v>Midlands &amp; East</v>
          </cell>
          <cell r="K98">
            <v>598115</v>
          </cell>
          <cell r="L98">
            <v>12970</v>
          </cell>
          <cell r="AC98">
            <v>611085</v>
          </cell>
        </row>
        <row r="99">
          <cell r="C99" t="str">
            <v>06H</v>
          </cell>
          <cell r="D99" t="str">
            <v>NHS Cambridgeshire and Peterborough CCG</v>
          </cell>
          <cell r="E99" t="str">
            <v>AT</v>
          </cell>
          <cell r="F99" t="str">
            <v>Q56</v>
          </cell>
          <cell r="G99" t="str">
            <v>East Anglia</v>
          </cell>
          <cell r="H99" t="str">
            <v>RT</v>
          </cell>
          <cell r="I99" t="str">
            <v>Y55</v>
          </cell>
          <cell r="J99" t="str">
            <v>Midlands &amp; East</v>
          </cell>
          <cell r="K99">
            <v>853942</v>
          </cell>
          <cell r="L99">
            <v>20800</v>
          </cell>
          <cell r="AC99">
            <v>874742</v>
          </cell>
        </row>
        <row r="100">
          <cell r="C100" t="str">
            <v>06L</v>
          </cell>
          <cell r="D100" t="str">
            <v>NHS Ipswich and East Suffolk CCG</v>
          </cell>
          <cell r="E100" t="str">
            <v>AT</v>
          </cell>
          <cell r="F100" t="str">
            <v>Q56</v>
          </cell>
          <cell r="G100" t="str">
            <v>East Anglia</v>
          </cell>
          <cell r="H100" t="str">
            <v>RT</v>
          </cell>
          <cell r="I100" t="str">
            <v>Y55</v>
          </cell>
          <cell r="J100" t="str">
            <v>Midlands &amp; East</v>
          </cell>
          <cell r="K100">
            <v>392450</v>
          </cell>
          <cell r="L100">
            <v>9600</v>
          </cell>
          <cell r="AC100">
            <v>402050</v>
          </cell>
        </row>
        <row r="101">
          <cell r="C101" t="str">
            <v>06M</v>
          </cell>
          <cell r="D101" t="str">
            <v>NHS Great Yarmouth &amp; Waveney CCG</v>
          </cell>
          <cell r="E101" t="str">
            <v>AT</v>
          </cell>
          <cell r="F101" t="str">
            <v>Q56</v>
          </cell>
          <cell r="G101" t="str">
            <v>East Anglia</v>
          </cell>
          <cell r="H101" t="str">
            <v>RT</v>
          </cell>
          <cell r="I101" t="str">
            <v>Y55</v>
          </cell>
          <cell r="J101" t="str">
            <v>Midlands &amp; East</v>
          </cell>
          <cell r="K101">
            <v>291814</v>
          </cell>
          <cell r="L101">
            <v>5630</v>
          </cell>
          <cell r="AC101">
            <v>297444</v>
          </cell>
        </row>
        <row r="102">
          <cell r="C102" t="str">
            <v>06V</v>
          </cell>
          <cell r="D102" t="str">
            <v>NHS North Norfolk CCG</v>
          </cell>
          <cell r="E102" t="str">
            <v>AT</v>
          </cell>
          <cell r="F102" t="str">
            <v>Q56</v>
          </cell>
          <cell r="G102" t="str">
            <v>East Anglia</v>
          </cell>
          <cell r="H102" t="str">
            <v>RT</v>
          </cell>
          <cell r="I102" t="str">
            <v>Y55</v>
          </cell>
          <cell r="J102" t="str">
            <v>Midlands &amp; East</v>
          </cell>
          <cell r="K102">
            <v>205393</v>
          </cell>
          <cell r="L102">
            <v>4180</v>
          </cell>
          <cell r="AC102">
            <v>209573</v>
          </cell>
        </row>
        <row r="103">
          <cell r="C103" t="str">
            <v>06W</v>
          </cell>
          <cell r="D103" t="str">
            <v>NHS Norwich CCG</v>
          </cell>
          <cell r="E103" t="str">
            <v>AT</v>
          </cell>
          <cell r="F103" t="str">
            <v>Q56</v>
          </cell>
          <cell r="G103" t="str">
            <v>East Anglia</v>
          </cell>
          <cell r="H103" t="str">
            <v>RT</v>
          </cell>
          <cell r="I103" t="str">
            <v>Y55</v>
          </cell>
          <cell r="J103" t="str">
            <v>Midlands &amp; East</v>
          </cell>
          <cell r="K103">
            <v>209621</v>
          </cell>
          <cell r="L103">
            <v>5010</v>
          </cell>
          <cell r="AC103">
            <v>214631</v>
          </cell>
        </row>
        <row r="104">
          <cell r="C104" t="str">
            <v>06Y</v>
          </cell>
          <cell r="D104" t="str">
            <v>NHS South Norfolk CCG</v>
          </cell>
          <cell r="E104" t="str">
            <v>AT</v>
          </cell>
          <cell r="F104" t="str">
            <v>Q56</v>
          </cell>
          <cell r="G104" t="str">
            <v>East Anglia</v>
          </cell>
          <cell r="H104" t="str">
            <v>RT</v>
          </cell>
          <cell r="I104" t="str">
            <v>Y55</v>
          </cell>
          <cell r="J104" t="str">
            <v>Midlands &amp; East</v>
          </cell>
          <cell r="K104">
            <v>234253</v>
          </cell>
          <cell r="L104">
            <v>5580</v>
          </cell>
          <cell r="AC104">
            <v>239833</v>
          </cell>
        </row>
        <row r="105">
          <cell r="C105" t="str">
            <v>07J</v>
          </cell>
          <cell r="D105" t="str">
            <v>NHS West Norfolk CCG</v>
          </cell>
          <cell r="E105" t="str">
            <v>AT</v>
          </cell>
          <cell r="F105" t="str">
            <v>Q56</v>
          </cell>
          <cell r="G105" t="str">
            <v>East Anglia</v>
          </cell>
          <cell r="H105" t="str">
            <v>RT</v>
          </cell>
          <cell r="I105" t="str">
            <v>Y55</v>
          </cell>
          <cell r="J105" t="str">
            <v>Midlands &amp; East</v>
          </cell>
          <cell r="K105">
            <v>207604</v>
          </cell>
          <cell r="L105">
            <v>4080</v>
          </cell>
          <cell r="AC105">
            <v>211684</v>
          </cell>
        </row>
        <row r="106">
          <cell r="C106" t="str">
            <v>07K</v>
          </cell>
          <cell r="D106" t="str">
            <v>NHS West Suffolk CCG</v>
          </cell>
          <cell r="E106" t="str">
            <v>AT</v>
          </cell>
          <cell r="F106" t="str">
            <v>Q56</v>
          </cell>
          <cell r="G106" t="str">
            <v>East Anglia</v>
          </cell>
          <cell r="H106" t="str">
            <v>RT</v>
          </cell>
          <cell r="I106" t="str">
            <v>Y55</v>
          </cell>
          <cell r="J106" t="str">
            <v>Midlands &amp; East</v>
          </cell>
          <cell r="K106">
            <v>263037</v>
          </cell>
          <cell r="L106">
            <v>5920</v>
          </cell>
          <cell r="AC106">
            <v>268957</v>
          </cell>
        </row>
        <row r="107">
          <cell r="C107" t="str">
            <v>06Q</v>
          </cell>
          <cell r="D107" t="str">
            <v>NHS Mid Essex CCG</v>
          </cell>
          <cell r="E107" t="str">
            <v>AT</v>
          </cell>
          <cell r="F107" t="str">
            <v>Q57</v>
          </cell>
          <cell r="G107" t="str">
            <v>Essex</v>
          </cell>
          <cell r="H107" t="str">
            <v>RT</v>
          </cell>
          <cell r="I107" t="str">
            <v>Y55</v>
          </cell>
          <cell r="J107" t="str">
            <v>Midlands &amp; East</v>
          </cell>
          <cell r="K107">
            <v>368029</v>
          </cell>
          <cell r="L107">
            <v>9300</v>
          </cell>
          <cell r="AC107">
            <v>377329</v>
          </cell>
        </row>
        <row r="108">
          <cell r="C108" t="str">
            <v>06T</v>
          </cell>
          <cell r="D108" t="str">
            <v>NHS North East Essex CCG</v>
          </cell>
          <cell r="E108" t="str">
            <v>AT</v>
          </cell>
          <cell r="F108" t="str">
            <v>Q57</v>
          </cell>
          <cell r="G108" t="str">
            <v>Essex</v>
          </cell>
          <cell r="H108" t="str">
            <v>RT</v>
          </cell>
          <cell r="I108" t="str">
            <v>Y55</v>
          </cell>
          <cell r="J108" t="str">
            <v>Midlands &amp; East</v>
          </cell>
          <cell r="K108">
            <v>388790</v>
          </cell>
          <cell r="L108">
            <v>7940</v>
          </cell>
          <cell r="AC108">
            <v>396730</v>
          </cell>
        </row>
        <row r="109">
          <cell r="C109" t="str">
            <v>07G</v>
          </cell>
          <cell r="D109" t="str">
            <v>NHS Thurrock CCG</v>
          </cell>
          <cell r="E109" t="str">
            <v>AT</v>
          </cell>
          <cell r="F109" t="str">
            <v>Q57</v>
          </cell>
          <cell r="G109" t="str">
            <v>Essex</v>
          </cell>
          <cell r="H109" t="str">
            <v>RT</v>
          </cell>
          <cell r="I109" t="str">
            <v>Y55</v>
          </cell>
          <cell r="J109" t="str">
            <v>Midlands &amp; East</v>
          </cell>
          <cell r="K109">
            <v>175282</v>
          </cell>
          <cell r="L109">
            <v>4100</v>
          </cell>
          <cell r="AC109">
            <v>179382</v>
          </cell>
        </row>
        <row r="110">
          <cell r="C110" t="str">
            <v>07H</v>
          </cell>
          <cell r="D110" t="str">
            <v>NHS West Essex CCG</v>
          </cell>
          <cell r="E110" t="str">
            <v>AT</v>
          </cell>
          <cell r="F110" t="str">
            <v>Q57</v>
          </cell>
          <cell r="G110" t="str">
            <v>Essex</v>
          </cell>
          <cell r="H110" t="str">
            <v>RT</v>
          </cell>
          <cell r="I110" t="str">
            <v>Y55</v>
          </cell>
          <cell r="J110" t="str">
            <v>Midlands &amp; East</v>
          </cell>
          <cell r="K110">
            <v>310407</v>
          </cell>
          <cell r="L110">
            <v>7000</v>
          </cell>
          <cell r="AC110">
            <v>317407</v>
          </cell>
        </row>
        <row r="111">
          <cell r="C111" t="str">
            <v>99E</v>
          </cell>
          <cell r="D111" t="str">
            <v>NHS Basildon and Brentwood CCG</v>
          </cell>
          <cell r="E111" t="str">
            <v>AT</v>
          </cell>
          <cell r="F111" t="str">
            <v>Q57</v>
          </cell>
          <cell r="G111" t="str">
            <v>Essex</v>
          </cell>
          <cell r="H111" t="str">
            <v>RT</v>
          </cell>
          <cell r="I111" t="str">
            <v>Y55</v>
          </cell>
          <cell r="J111" t="str">
            <v>Midlands &amp; East</v>
          </cell>
          <cell r="K111">
            <v>292064</v>
          </cell>
          <cell r="L111">
            <v>6390</v>
          </cell>
          <cell r="AC111">
            <v>298454</v>
          </cell>
        </row>
        <row r="112">
          <cell r="C112" t="str">
            <v>99F</v>
          </cell>
          <cell r="D112" t="str">
            <v>NHS Castle Point, Rayleigh and Rochford CCG</v>
          </cell>
          <cell r="E112" t="str">
            <v>AT</v>
          </cell>
          <cell r="F112" t="str">
            <v>Q57</v>
          </cell>
          <cell r="G112" t="str">
            <v>Essex</v>
          </cell>
          <cell r="H112" t="str">
            <v>RT</v>
          </cell>
          <cell r="I112" t="str">
            <v>Y55</v>
          </cell>
          <cell r="J112" t="str">
            <v>Midlands &amp; East</v>
          </cell>
          <cell r="K112">
            <v>192516</v>
          </cell>
          <cell r="L112">
            <v>4300</v>
          </cell>
          <cell r="AC112">
            <v>196816</v>
          </cell>
        </row>
        <row r="113">
          <cell r="C113" t="str">
            <v>99G</v>
          </cell>
          <cell r="D113" t="str">
            <v>NHS Southend CCG</v>
          </cell>
          <cell r="E113" t="str">
            <v>AT</v>
          </cell>
          <cell r="F113" t="str">
            <v>Q57</v>
          </cell>
          <cell r="G113" t="str">
            <v>Essex</v>
          </cell>
          <cell r="H113" t="str">
            <v>RT</v>
          </cell>
          <cell r="I113" t="str">
            <v>Y55</v>
          </cell>
          <cell r="J113" t="str">
            <v>Midlands &amp; East</v>
          </cell>
          <cell r="K113">
            <v>198232</v>
          </cell>
          <cell r="L113">
            <v>4450</v>
          </cell>
          <cell r="AC113">
            <v>202682</v>
          </cell>
        </row>
        <row r="114">
          <cell r="C114" t="str">
            <v>03V</v>
          </cell>
          <cell r="D114" t="str">
            <v>NHS Corby CCG</v>
          </cell>
          <cell r="E114" t="str">
            <v>AT</v>
          </cell>
          <cell r="F114" t="str">
            <v>Q58</v>
          </cell>
          <cell r="G114" t="str">
            <v>Hertfordshire and the South Midlands</v>
          </cell>
          <cell r="H114" t="str">
            <v>RT</v>
          </cell>
          <cell r="I114" t="str">
            <v>Y55</v>
          </cell>
          <cell r="J114" t="str">
            <v>Midlands &amp; East</v>
          </cell>
          <cell r="K114">
            <v>73851</v>
          </cell>
          <cell r="L114">
            <v>1660</v>
          </cell>
          <cell r="AC114">
            <v>75511</v>
          </cell>
        </row>
        <row r="115">
          <cell r="C115" t="str">
            <v>04F</v>
          </cell>
          <cell r="D115" t="str">
            <v>NHS Milton Keynes CCG</v>
          </cell>
          <cell r="E115" t="str">
            <v>AT</v>
          </cell>
          <cell r="F115" t="str">
            <v>Q58</v>
          </cell>
          <cell r="G115" t="str">
            <v>Hertfordshire and the South Midlands</v>
          </cell>
          <cell r="H115" t="str">
            <v>RT</v>
          </cell>
          <cell r="I115" t="str">
            <v>Y55</v>
          </cell>
          <cell r="J115" t="str">
            <v>Midlands &amp; East</v>
          </cell>
          <cell r="K115">
            <v>252657</v>
          </cell>
          <cell r="L115">
            <v>6510</v>
          </cell>
          <cell r="AC115">
            <v>259167</v>
          </cell>
        </row>
        <row r="116">
          <cell r="C116" t="str">
            <v>04G</v>
          </cell>
          <cell r="D116" t="str">
            <v>NHS Nene CCG</v>
          </cell>
          <cell r="E116" t="str">
            <v>AT</v>
          </cell>
          <cell r="F116" t="str">
            <v>Q58</v>
          </cell>
          <cell r="G116" t="str">
            <v>Hertfordshire and the South Midlands</v>
          </cell>
          <cell r="H116" t="str">
            <v>RT</v>
          </cell>
          <cell r="I116" t="str">
            <v>Y55</v>
          </cell>
          <cell r="J116" t="str">
            <v>Midlands &amp; East</v>
          </cell>
          <cell r="K116">
            <v>636496</v>
          </cell>
          <cell r="L116">
            <v>15260</v>
          </cell>
          <cell r="AC116">
            <v>651756</v>
          </cell>
        </row>
        <row r="117">
          <cell r="C117" t="str">
            <v>06F</v>
          </cell>
          <cell r="D117" t="str">
            <v>NHS Bedfordshire CCG</v>
          </cell>
          <cell r="E117" t="str">
            <v>AT</v>
          </cell>
          <cell r="F117" t="str">
            <v>Q58</v>
          </cell>
          <cell r="G117" t="str">
            <v>Hertfordshire and the South Midlands</v>
          </cell>
          <cell r="H117" t="str">
            <v>RT</v>
          </cell>
          <cell r="I117" t="str">
            <v>Y55</v>
          </cell>
          <cell r="J117" t="str">
            <v>Midlands &amp; East</v>
          </cell>
          <cell r="K117">
            <v>429474</v>
          </cell>
          <cell r="L117">
            <v>10730</v>
          </cell>
          <cell r="AC117">
            <v>440204</v>
          </cell>
        </row>
        <row r="118">
          <cell r="C118" t="str">
            <v>06K</v>
          </cell>
          <cell r="D118" t="str">
            <v>NHS East and North Hertfordshire CCG</v>
          </cell>
          <cell r="E118" t="str">
            <v>AT</v>
          </cell>
          <cell r="F118" t="str">
            <v>Q58</v>
          </cell>
          <cell r="G118" t="str">
            <v>Hertfordshire and the South Midlands</v>
          </cell>
          <cell r="H118" t="str">
            <v>RT</v>
          </cell>
          <cell r="I118" t="str">
            <v>Y55</v>
          </cell>
          <cell r="J118" t="str">
            <v>Midlands &amp; East</v>
          </cell>
          <cell r="K118">
            <v>588105</v>
          </cell>
          <cell r="L118">
            <v>14000</v>
          </cell>
          <cell r="AC118">
            <v>602105</v>
          </cell>
        </row>
        <row r="119">
          <cell r="C119" t="str">
            <v>06N</v>
          </cell>
          <cell r="D119" t="str">
            <v>NHS Herts Valleys CCG</v>
          </cell>
          <cell r="E119" t="str">
            <v>AT</v>
          </cell>
          <cell r="F119" t="str">
            <v>Q58</v>
          </cell>
          <cell r="G119" t="str">
            <v>Hertfordshire and the South Midlands</v>
          </cell>
          <cell r="H119" t="str">
            <v>RT</v>
          </cell>
          <cell r="I119" t="str">
            <v>Y55</v>
          </cell>
          <cell r="J119" t="str">
            <v>Midlands &amp; East</v>
          </cell>
          <cell r="K119">
            <v>625710</v>
          </cell>
          <cell r="L119">
            <v>14440</v>
          </cell>
          <cell r="AC119">
            <v>640150</v>
          </cell>
        </row>
        <row r="120">
          <cell r="C120" t="str">
            <v>06P</v>
          </cell>
          <cell r="D120" t="str">
            <v>NHS Luton CCG</v>
          </cell>
          <cell r="E120" t="str">
            <v>AT</v>
          </cell>
          <cell r="F120" t="str">
            <v>Q58</v>
          </cell>
          <cell r="G120" t="str">
            <v>Hertfordshire and the South Midlands</v>
          </cell>
          <cell r="H120" t="str">
            <v>RT</v>
          </cell>
          <cell r="I120" t="str">
            <v>Y55</v>
          </cell>
          <cell r="J120" t="str">
            <v>Midlands &amp; East</v>
          </cell>
          <cell r="K120">
            <v>213250</v>
          </cell>
          <cell r="L120">
            <v>5160</v>
          </cell>
          <cell r="AC120">
            <v>218410</v>
          </cell>
        </row>
        <row r="121">
          <cell r="C121" t="str">
            <v>03T</v>
          </cell>
          <cell r="D121" t="str">
            <v>NHS Lincolnshire East CCG</v>
          </cell>
          <cell r="E121" t="str">
            <v>AT</v>
          </cell>
          <cell r="F121" t="str">
            <v>Q59</v>
          </cell>
          <cell r="G121" t="str">
            <v>Leicestershire and Lincolnshire</v>
          </cell>
          <cell r="H121" t="str">
            <v>RT</v>
          </cell>
          <cell r="I121" t="str">
            <v>Y55</v>
          </cell>
          <cell r="J121" t="str">
            <v>Midlands &amp; East</v>
          </cell>
          <cell r="K121">
            <v>307297</v>
          </cell>
          <cell r="L121">
            <v>5860</v>
          </cell>
          <cell r="AC121">
            <v>313157</v>
          </cell>
        </row>
        <row r="122">
          <cell r="C122" t="str">
            <v>03W</v>
          </cell>
          <cell r="D122" t="str">
            <v>NHS East Leicestershire and Rutland CCG</v>
          </cell>
          <cell r="E122" t="str">
            <v>AT</v>
          </cell>
          <cell r="F122" t="str">
            <v>Q59</v>
          </cell>
          <cell r="G122" t="str">
            <v>Leicestershire and Lincolnshire</v>
          </cell>
          <cell r="H122" t="str">
            <v>RT</v>
          </cell>
          <cell r="I122" t="str">
            <v>Y55</v>
          </cell>
          <cell r="J122" t="str">
            <v>Midlands &amp; East</v>
          </cell>
          <cell r="K122">
            <v>299974</v>
          </cell>
          <cell r="L122">
            <v>7770</v>
          </cell>
          <cell r="AC122">
            <v>307744</v>
          </cell>
        </row>
        <row r="123">
          <cell r="C123" t="str">
            <v>04C</v>
          </cell>
          <cell r="D123" t="str">
            <v>NHS Leicester City CCG</v>
          </cell>
          <cell r="E123" t="str">
            <v>AT</v>
          </cell>
          <cell r="F123" t="str">
            <v>Q59</v>
          </cell>
          <cell r="G123" t="str">
            <v>Leicestershire and Lincolnshire</v>
          </cell>
          <cell r="H123" t="str">
            <v>RT</v>
          </cell>
          <cell r="I123" t="str">
            <v>Y55</v>
          </cell>
          <cell r="J123" t="str">
            <v>Midlands &amp; East</v>
          </cell>
          <cell r="K123">
            <v>364096</v>
          </cell>
          <cell r="L123">
            <v>8670</v>
          </cell>
          <cell r="AC123">
            <v>372766</v>
          </cell>
        </row>
        <row r="124">
          <cell r="C124" t="str">
            <v>04D</v>
          </cell>
          <cell r="D124" t="str">
            <v>NHS Lincolnshire West CCG</v>
          </cell>
          <cell r="E124" t="str">
            <v>AT</v>
          </cell>
          <cell r="F124" t="str">
            <v>Q59</v>
          </cell>
          <cell r="G124" t="str">
            <v>Leicestershire and Lincolnshire</v>
          </cell>
          <cell r="H124" t="str">
            <v>RT</v>
          </cell>
          <cell r="I124" t="str">
            <v>Y55</v>
          </cell>
          <cell r="J124" t="str">
            <v>Midlands &amp; East</v>
          </cell>
          <cell r="K124">
            <v>256513</v>
          </cell>
          <cell r="L124">
            <v>5540</v>
          </cell>
          <cell r="AC124">
            <v>262053</v>
          </cell>
        </row>
        <row r="125">
          <cell r="C125" t="str">
            <v>04Q</v>
          </cell>
          <cell r="D125" t="str">
            <v xml:space="preserve">NHS South West Lincolnshire CCG </v>
          </cell>
          <cell r="E125" t="str">
            <v>AT</v>
          </cell>
          <cell r="F125" t="str">
            <v>Q59</v>
          </cell>
          <cell r="G125" t="str">
            <v>Leicestershire and Lincolnshire</v>
          </cell>
          <cell r="H125" t="str">
            <v>RT</v>
          </cell>
          <cell r="I125" t="str">
            <v>Y55</v>
          </cell>
          <cell r="J125" t="str">
            <v>Midlands &amp; East</v>
          </cell>
          <cell r="K125">
            <v>145254</v>
          </cell>
          <cell r="L125">
            <v>3190</v>
          </cell>
          <cell r="AC125">
            <v>148444</v>
          </cell>
        </row>
        <row r="126">
          <cell r="C126" t="str">
            <v>04V</v>
          </cell>
          <cell r="D126" t="str">
            <v>NHS West Leicestershire CCG</v>
          </cell>
          <cell r="E126" t="str">
            <v>AT</v>
          </cell>
          <cell r="F126" t="str">
            <v>Q59</v>
          </cell>
          <cell r="G126" t="str">
            <v>Leicestershire and Lincolnshire</v>
          </cell>
          <cell r="H126" t="str">
            <v>RT</v>
          </cell>
          <cell r="I126" t="str">
            <v>Y55</v>
          </cell>
          <cell r="J126" t="str">
            <v>Midlands &amp; East</v>
          </cell>
          <cell r="K126">
            <v>346178</v>
          </cell>
          <cell r="L126">
            <v>9050</v>
          </cell>
          <cell r="AC126">
            <v>355228</v>
          </cell>
        </row>
        <row r="127">
          <cell r="C127" t="str">
            <v>99D</v>
          </cell>
          <cell r="D127" t="str">
            <v>NHS South Lincolnshire CCG</v>
          </cell>
          <cell r="E127" t="str">
            <v>AT</v>
          </cell>
          <cell r="F127" t="str">
            <v>Q59</v>
          </cell>
          <cell r="G127" t="str">
            <v>Leicestershire and Lincolnshire</v>
          </cell>
          <cell r="H127" t="str">
            <v>RT</v>
          </cell>
          <cell r="I127" t="str">
            <v>Y55</v>
          </cell>
          <cell r="J127" t="str">
            <v>Midlands &amp; East</v>
          </cell>
          <cell r="K127">
            <v>174922</v>
          </cell>
          <cell r="L127">
            <v>3870</v>
          </cell>
          <cell r="AC127">
            <v>178792</v>
          </cell>
        </row>
        <row r="128">
          <cell r="C128" t="str">
            <v>04Y</v>
          </cell>
          <cell r="D128" t="str">
            <v>NHS Cannock Chase CCG</v>
          </cell>
          <cell r="E128" t="str">
            <v>AT</v>
          </cell>
          <cell r="F128" t="str">
            <v>Q60</v>
          </cell>
          <cell r="G128" t="str">
            <v>Shropshire and Staffordshire</v>
          </cell>
          <cell r="H128" t="str">
            <v>RT</v>
          </cell>
          <cell r="I128" t="str">
            <v>Y55</v>
          </cell>
          <cell r="J128" t="str">
            <v>Midlands &amp; East</v>
          </cell>
          <cell r="K128">
            <v>149180</v>
          </cell>
          <cell r="L128">
            <v>3290</v>
          </cell>
          <cell r="AC128">
            <v>152470</v>
          </cell>
        </row>
        <row r="129">
          <cell r="C129" t="str">
            <v>05D</v>
          </cell>
          <cell r="D129" t="str">
            <v>NHS East Staffordshire CCG</v>
          </cell>
          <cell r="E129" t="str">
            <v>AT</v>
          </cell>
          <cell r="F129" t="str">
            <v>Q60</v>
          </cell>
          <cell r="G129" t="str">
            <v>Shropshire and Staffordshire</v>
          </cell>
          <cell r="H129" t="str">
            <v>RT</v>
          </cell>
          <cell r="I129" t="str">
            <v>Y55</v>
          </cell>
          <cell r="J129" t="str">
            <v>Midlands &amp; East</v>
          </cell>
          <cell r="K129">
            <v>134990</v>
          </cell>
          <cell r="L129">
            <v>3330</v>
          </cell>
          <cell r="AC129">
            <v>138320</v>
          </cell>
        </row>
        <row r="130">
          <cell r="C130" t="str">
            <v>05G</v>
          </cell>
          <cell r="D130" t="str">
            <v>NHS North Staffordshire CCG</v>
          </cell>
          <cell r="E130" t="str">
            <v>AT</v>
          </cell>
          <cell r="F130" t="str">
            <v>Q60</v>
          </cell>
          <cell r="G130" t="str">
            <v>Shropshire and Staffordshire</v>
          </cell>
          <cell r="H130" t="str">
            <v>RT</v>
          </cell>
          <cell r="I130" t="str">
            <v>Y55</v>
          </cell>
          <cell r="J130" t="str">
            <v>Midlands &amp; East</v>
          </cell>
          <cell r="K130">
            <v>248369</v>
          </cell>
          <cell r="L130">
            <v>5270</v>
          </cell>
          <cell r="AC130">
            <v>253639</v>
          </cell>
        </row>
        <row r="131">
          <cell r="C131" t="str">
            <v>05N</v>
          </cell>
          <cell r="D131" t="str">
            <v>NHS Shropshire CCG</v>
          </cell>
          <cell r="E131" t="str">
            <v>AT</v>
          </cell>
          <cell r="F131" t="str">
            <v>Q60</v>
          </cell>
          <cell r="G131" t="str">
            <v>Shropshire and Staffordshire</v>
          </cell>
          <cell r="H131" t="str">
            <v>RT</v>
          </cell>
          <cell r="I131" t="str">
            <v>Y55</v>
          </cell>
          <cell r="J131" t="str">
            <v>Midlands &amp; East</v>
          </cell>
          <cell r="K131">
            <v>342929</v>
          </cell>
          <cell r="L131">
            <v>7550</v>
          </cell>
          <cell r="AC131">
            <v>350479</v>
          </cell>
        </row>
        <row r="132">
          <cell r="C132" t="str">
            <v>05Q</v>
          </cell>
          <cell r="D132" t="str">
            <v>NHS South East Staffs and Seisdon and Peninsular CCG</v>
          </cell>
          <cell r="E132" t="str">
            <v>AT</v>
          </cell>
          <cell r="F132" t="str">
            <v>Q60</v>
          </cell>
          <cell r="G132" t="str">
            <v>Shropshire and Staffordshire</v>
          </cell>
          <cell r="H132" t="str">
            <v>RT</v>
          </cell>
          <cell r="I132" t="str">
            <v>Y55</v>
          </cell>
          <cell r="J132" t="str">
            <v>Midlands &amp; East</v>
          </cell>
          <cell r="K132">
            <v>219625</v>
          </cell>
          <cell r="L132">
            <v>5220</v>
          </cell>
          <cell r="AC132">
            <v>224845</v>
          </cell>
        </row>
        <row r="133">
          <cell r="C133" t="str">
            <v>05V</v>
          </cell>
          <cell r="D133" t="str">
            <v>NHS Stafford and Surrounds CCG</v>
          </cell>
          <cell r="E133" t="str">
            <v>AT</v>
          </cell>
          <cell r="F133" t="str">
            <v>Q60</v>
          </cell>
          <cell r="G133" t="str">
            <v>Shropshire and Staffordshire</v>
          </cell>
          <cell r="H133" t="str">
            <v>RT</v>
          </cell>
          <cell r="I133" t="str">
            <v>Y55</v>
          </cell>
          <cell r="J133" t="str">
            <v>Midlands &amp; East</v>
          </cell>
          <cell r="K133">
            <v>154272</v>
          </cell>
          <cell r="L133">
            <v>3610</v>
          </cell>
          <cell r="AC133">
            <v>157882</v>
          </cell>
        </row>
        <row r="134">
          <cell r="C134" t="str">
            <v>05W</v>
          </cell>
          <cell r="D134" t="str">
            <v>NHS Stoke on Trent CCG</v>
          </cell>
          <cell r="E134" t="str">
            <v>AT</v>
          </cell>
          <cell r="F134" t="str">
            <v>Q60</v>
          </cell>
          <cell r="G134" t="str">
            <v>Shropshire and Staffordshire</v>
          </cell>
          <cell r="H134" t="str">
            <v>RT</v>
          </cell>
          <cell r="I134" t="str">
            <v>Y55</v>
          </cell>
          <cell r="J134" t="str">
            <v>Midlands &amp; East</v>
          </cell>
          <cell r="K134">
            <v>334576</v>
          </cell>
          <cell r="L134">
            <v>6700</v>
          </cell>
          <cell r="AC134">
            <v>341276</v>
          </cell>
        </row>
        <row r="135">
          <cell r="C135" t="str">
            <v>05X</v>
          </cell>
          <cell r="D135" t="str">
            <v>NHS Telford &amp; Wrekin CCG</v>
          </cell>
          <cell r="E135" t="str">
            <v>AT</v>
          </cell>
          <cell r="F135" t="str">
            <v>Q60</v>
          </cell>
          <cell r="G135" t="str">
            <v>Shropshire and Staffordshire</v>
          </cell>
          <cell r="H135" t="str">
            <v>RT</v>
          </cell>
          <cell r="I135" t="str">
            <v>Y55</v>
          </cell>
          <cell r="J135" t="str">
            <v>Midlands &amp; East</v>
          </cell>
          <cell r="K135">
            <v>185046</v>
          </cell>
          <cell r="L135">
            <v>4220</v>
          </cell>
          <cell r="AC135">
            <v>189266</v>
          </cell>
        </row>
        <row r="136">
          <cell r="C136" t="str">
            <v>07L</v>
          </cell>
          <cell r="D136" t="str">
            <v>NHS Barking &amp; Dagenham CCG</v>
          </cell>
          <cell r="E136" t="str">
            <v>AT</v>
          </cell>
          <cell r="F136" t="str">
            <v>Q71</v>
          </cell>
          <cell r="G136" t="str">
            <v>London</v>
          </cell>
          <cell r="H136" t="str">
            <v>RT</v>
          </cell>
          <cell r="I136" t="str">
            <v>Y56</v>
          </cell>
          <cell r="J136" t="str">
            <v>London</v>
          </cell>
          <cell r="K136">
            <v>238394</v>
          </cell>
          <cell r="L136">
            <v>4840</v>
          </cell>
          <cell r="AC136">
            <v>243234</v>
          </cell>
        </row>
        <row r="137">
          <cell r="C137" t="str">
            <v>07M</v>
          </cell>
          <cell r="D137" t="str">
            <v>NHS Barnet CCG</v>
          </cell>
          <cell r="E137" t="str">
            <v>AT</v>
          </cell>
          <cell r="F137" t="str">
            <v>Q71</v>
          </cell>
          <cell r="G137" t="str">
            <v>London</v>
          </cell>
          <cell r="H137" t="str">
            <v>RT</v>
          </cell>
          <cell r="I137" t="str">
            <v>Y56</v>
          </cell>
          <cell r="J137" t="str">
            <v>London</v>
          </cell>
          <cell r="K137">
            <v>415488</v>
          </cell>
          <cell r="L137">
            <v>9360</v>
          </cell>
          <cell r="AC137">
            <v>424848</v>
          </cell>
        </row>
        <row r="138">
          <cell r="C138" t="str">
            <v>07R</v>
          </cell>
          <cell r="D138" t="str">
            <v>NHS Camden CCG</v>
          </cell>
          <cell r="E138" t="str">
            <v>AT</v>
          </cell>
          <cell r="F138" t="str">
            <v>Q71</v>
          </cell>
          <cell r="G138" t="str">
            <v>London</v>
          </cell>
          <cell r="H138" t="str">
            <v>RT</v>
          </cell>
          <cell r="I138" t="str">
            <v>Y56</v>
          </cell>
          <cell r="J138" t="str">
            <v>London</v>
          </cell>
          <cell r="K138">
            <v>348722</v>
          </cell>
          <cell r="L138">
            <v>6090</v>
          </cell>
          <cell r="AC138">
            <v>354812</v>
          </cell>
        </row>
        <row r="139">
          <cell r="C139" t="str">
            <v>07T</v>
          </cell>
          <cell r="D139" t="str">
            <v>NHS City and Hackney CCG</v>
          </cell>
          <cell r="E139" t="str">
            <v>AT</v>
          </cell>
          <cell r="F139" t="str">
            <v>Q71</v>
          </cell>
          <cell r="G139" t="str">
            <v>London</v>
          </cell>
          <cell r="H139" t="str">
            <v>RT</v>
          </cell>
          <cell r="I139" t="str">
            <v>Y56</v>
          </cell>
          <cell r="J139" t="str">
            <v>London</v>
          </cell>
          <cell r="K139">
            <v>341085</v>
          </cell>
          <cell r="L139">
            <v>6540</v>
          </cell>
          <cell r="AC139">
            <v>347625</v>
          </cell>
        </row>
        <row r="140">
          <cell r="C140" t="str">
            <v>07X</v>
          </cell>
          <cell r="D140" t="str">
            <v>NHS Endfield CCG</v>
          </cell>
          <cell r="E140" t="str">
            <v>AT</v>
          </cell>
          <cell r="F140" t="str">
            <v>Q71</v>
          </cell>
          <cell r="G140" t="str">
            <v>London</v>
          </cell>
          <cell r="H140" t="str">
            <v>RT</v>
          </cell>
          <cell r="I140" t="str">
            <v>Y56</v>
          </cell>
          <cell r="J140" t="str">
            <v>London</v>
          </cell>
          <cell r="K140">
            <v>339393</v>
          </cell>
          <cell r="L140">
            <v>7670</v>
          </cell>
          <cell r="AC140">
            <v>347063</v>
          </cell>
        </row>
        <row r="141">
          <cell r="C141" t="str">
            <v>08D</v>
          </cell>
          <cell r="D141" t="str">
            <v>NHS Haringey CCG</v>
          </cell>
          <cell r="E141" t="str">
            <v>AT</v>
          </cell>
          <cell r="F141" t="str">
            <v>Q71</v>
          </cell>
          <cell r="G141" t="str">
            <v>London</v>
          </cell>
          <cell r="H141" t="str">
            <v>RT</v>
          </cell>
          <cell r="I141" t="str">
            <v>Y56</v>
          </cell>
          <cell r="J141" t="str">
            <v>London</v>
          </cell>
          <cell r="K141">
            <v>310170</v>
          </cell>
          <cell r="L141">
            <v>6860</v>
          </cell>
          <cell r="AC141">
            <v>317030</v>
          </cell>
        </row>
        <row r="142">
          <cell r="C142" t="str">
            <v>08F</v>
          </cell>
          <cell r="D142" t="str">
            <v>NHS Havering CCG</v>
          </cell>
          <cell r="E142" t="str">
            <v>AT</v>
          </cell>
          <cell r="F142" t="str">
            <v>Q71</v>
          </cell>
          <cell r="G142" t="str">
            <v>London</v>
          </cell>
          <cell r="H142" t="str">
            <v>RT</v>
          </cell>
          <cell r="I142" t="str">
            <v>Y56</v>
          </cell>
          <cell r="J142" t="str">
            <v>London</v>
          </cell>
          <cell r="K142">
            <v>309365</v>
          </cell>
          <cell r="L142">
            <v>6310</v>
          </cell>
          <cell r="AC142">
            <v>315675</v>
          </cell>
        </row>
        <row r="143">
          <cell r="C143" t="str">
            <v>08H</v>
          </cell>
          <cell r="D143" t="str">
            <v>NHS Islington CCG</v>
          </cell>
          <cell r="E143" t="str">
            <v>AT</v>
          </cell>
          <cell r="F143" t="str">
            <v>Q71</v>
          </cell>
          <cell r="G143" t="str">
            <v>London</v>
          </cell>
          <cell r="H143" t="str">
            <v>RT</v>
          </cell>
          <cell r="I143" t="str">
            <v>Y56</v>
          </cell>
          <cell r="J143" t="str">
            <v>London</v>
          </cell>
          <cell r="K143">
            <v>303858</v>
          </cell>
          <cell r="L143">
            <v>5300</v>
          </cell>
          <cell r="AC143">
            <v>309158</v>
          </cell>
        </row>
        <row r="144">
          <cell r="C144" t="str">
            <v>08M</v>
          </cell>
          <cell r="D144" t="str">
            <v>NHS Newham CCG</v>
          </cell>
          <cell r="E144" t="str">
            <v>AT</v>
          </cell>
          <cell r="F144" t="str">
            <v>Q71</v>
          </cell>
          <cell r="G144" t="str">
            <v>London</v>
          </cell>
          <cell r="H144" t="str">
            <v>RT</v>
          </cell>
          <cell r="I144" t="str">
            <v>Y56</v>
          </cell>
          <cell r="J144" t="str">
            <v>London</v>
          </cell>
          <cell r="K144">
            <v>384651</v>
          </cell>
          <cell r="L144">
            <v>8020</v>
          </cell>
          <cell r="AC144">
            <v>392671</v>
          </cell>
        </row>
        <row r="145">
          <cell r="C145" t="str">
            <v>08N</v>
          </cell>
          <cell r="D145" t="str">
            <v>NHS Redbridge CCG</v>
          </cell>
          <cell r="E145" t="str">
            <v>AT</v>
          </cell>
          <cell r="F145" t="str">
            <v>Q71</v>
          </cell>
          <cell r="G145" t="str">
            <v>London</v>
          </cell>
          <cell r="H145" t="str">
            <v>RT</v>
          </cell>
          <cell r="I145" t="str">
            <v>Y56</v>
          </cell>
          <cell r="J145" t="str">
            <v>London</v>
          </cell>
          <cell r="K145">
            <v>292779</v>
          </cell>
          <cell r="L145">
            <v>6940</v>
          </cell>
          <cell r="AC145">
            <v>299719</v>
          </cell>
        </row>
        <row r="146">
          <cell r="C146" t="str">
            <v>08V</v>
          </cell>
          <cell r="D146" t="str">
            <v>NHS Tower Hamlets CCG</v>
          </cell>
          <cell r="E146" t="str">
            <v>AT</v>
          </cell>
          <cell r="F146" t="str">
            <v>Q71</v>
          </cell>
          <cell r="G146" t="str">
            <v>London</v>
          </cell>
          <cell r="H146" t="str">
            <v>RT</v>
          </cell>
          <cell r="I146" t="str">
            <v>Y56</v>
          </cell>
          <cell r="J146" t="str">
            <v>London</v>
          </cell>
          <cell r="K146">
            <v>324996</v>
          </cell>
          <cell r="L146">
            <v>6630</v>
          </cell>
          <cell r="AC146">
            <v>331626</v>
          </cell>
        </row>
        <row r="147">
          <cell r="C147" t="str">
            <v>08W</v>
          </cell>
          <cell r="D147" t="str">
            <v>NHS Waltham Forest CCG</v>
          </cell>
          <cell r="E147" t="str">
            <v>AT</v>
          </cell>
          <cell r="F147" t="str">
            <v>Q71</v>
          </cell>
          <cell r="G147" t="str">
            <v>London</v>
          </cell>
          <cell r="H147" t="str">
            <v>RT</v>
          </cell>
          <cell r="I147" t="str">
            <v>Y56</v>
          </cell>
          <cell r="J147" t="str">
            <v>London</v>
          </cell>
          <cell r="K147">
            <v>303481</v>
          </cell>
          <cell r="L147">
            <v>6820</v>
          </cell>
          <cell r="AC147">
            <v>310301</v>
          </cell>
        </row>
        <row r="148">
          <cell r="C148" t="str">
            <v>07P</v>
          </cell>
          <cell r="D148" t="str">
            <v>NHS Brent CCG</v>
          </cell>
          <cell r="E148" t="str">
            <v>AT</v>
          </cell>
          <cell r="F148" t="str">
            <v>Q71</v>
          </cell>
          <cell r="G148" t="str">
            <v>London</v>
          </cell>
          <cell r="H148" t="str">
            <v>RT</v>
          </cell>
          <cell r="I148" t="str">
            <v>Y56</v>
          </cell>
          <cell r="J148" t="str">
            <v>London</v>
          </cell>
          <cell r="K148">
            <v>397829</v>
          </cell>
          <cell r="L148">
            <v>7900</v>
          </cell>
          <cell r="AC148">
            <v>405729</v>
          </cell>
        </row>
        <row r="149">
          <cell r="C149" t="str">
            <v>07W</v>
          </cell>
          <cell r="D149" t="str">
            <v>NHS Ealing CCG</v>
          </cell>
          <cell r="E149" t="str">
            <v>AT</v>
          </cell>
          <cell r="F149" t="str">
            <v>Q71</v>
          </cell>
          <cell r="G149" t="str">
            <v>London</v>
          </cell>
          <cell r="H149" t="str">
            <v>RT</v>
          </cell>
          <cell r="I149" t="str">
            <v>Y56</v>
          </cell>
          <cell r="J149" t="str">
            <v>London</v>
          </cell>
          <cell r="K149">
            <v>418571</v>
          </cell>
          <cell r="L149">
            <v>9100</v>
          </cell>
          <cell r="AC149">
            <v>427671</v>
          </cell>
        </row>
        <row r="150">
          <cell r="C150" t="str">
            <v>07Y</v>
          </cell>
          <cell r="D150" t="str">
            <v>NHS Hounslow CCG</v>
          </cell>
          <cell r="E150" t="str">
            <v>AT</v>
          </cell>
          <cell r="F150" t="str">
            <v>Q71</v>
          </cell>
          <cell r="G150" t="str">
            <v>London</v>
          </cell>
          <cell r="H150" t="str">
            <v>RT</v>
          </cell>
          <cell r="I150" t="str">
            <v>Y56</v>
          </cell>
          <cell r="J150" t="str">
            <v>London</v>
          </cell>
          <cell r="K150">
            <v>280752</v>
          </cell>
          <cell r="L150">
            <v>6500</v>
          </cell>
          <cell r="AC150">
            <v>287252</v>
          </cell>
        </row>
        <row r="151">
          <cell r="C151" t="str">
            <v>08C</v>
          </cell>
          <cell r="D151" t="str">
            <v>NHS Hammersmith and Fulham CCG</v>
          </cell>
          <cell r="E151" t="str">
            <v>AT</v>
          </cell>
          <cell r="F151" t="str">
            <v>Q71</v>
          </cell>
          <cell r="G151" t="str">
            <v>London</v>
          </cell>
          <cell r="H151" t="str">
            <v>RT</v>
          </cell>
          <cell r="I151" t="str">
            <v>Y56</v>
          </cell>
          <cell r="J151" t="str">
            <v>London</v>
          </cell>
          <cell r="K151">
            <v>243652</v>
          </cell>
          <cell r="L151">
            <v>4460</v>
          </cell>
          <cell r="AC151">
            <v>248112</v>
          </cell>
        </row>
        <row r="152">
          <cell r="C152" t="str">
            <v>08E</v>
          </cell>
          <cell r="D152" t="str">
            <v>NHS Harrow CCG</v>
          </cell>
          <cell r="E152" t="str">
            <v>AT</v>
          </cell>
          <cell r="F152" t="str">
            <v>Q71</v>
          </cell>
          <cell r="G152" t="str">
            <v>London</v>
          </cell>
          <cell r="H152" t="str">
            <v>RT</v>
          </cell>
          <cell r="I152" t="str">
            <v>Y56</v>
          </cell>
          <cell r="J152" t="str">
            <v>London</v>
          </cell>
          <cell r="K152">
            <v>245893</v>
          </cell>
          <cell r="L152">
            <v>5730</v>
          </cell>
          <cell r="AC152">
            <v>251623</v>
          </cell>
        </row>
        <row r="153">
          <cell r="C153" t="str">
            <v>08G</v>
          </cell>
          <cell r="D153" t="str">
            <v>NHS Hillingdon CCG</v>
          </cell>
          <cell r="E153" t="str">
            <v>AT</v>
          </cell>
          <cell r="F153" t="str">
            <v>Q71</v>
          </cell>
          <cell r="G153" t="str">
            <v>London</v>
          </cell>
          <cell r="H153" t="str">
            <v>RT</v>
          </cell>
          <cell r="I153" t="str">
            <v>Y56</v>
          </cell>
          <cell r="J153" t="str">
            <v>London</v>
          </cell>
          <cell r="K153">
            <v>294320</v>
          </cell>
          <cell r="L153">
            <v>6780</v>
          </cell>
          <cell r="AC153">
            <v>301100</v>
          </cell>
        </row>
        <row r="154">
          <cell r="C154" t="str">
            <v>08Y</v>
          </cell>
          <cell r="D154" t="str">
            <v>NHS West London (K&amp;C &amp; QPP) CCG</v>
          </cell>
          <cell r="E154" t="str">
            <v>AT</v>
          </cell>
          <cell r="F154" t="str">
            <v>Q71</v>
          </cell>
          <cell r="G154" t="str">
            <v>London</v>
          </cell>
          <cell r="H154" t="str">
            <v>RT</v>
          </cell>
          <cell r="I154" t="str">
            <v>Y56</v>
          </cell>
          <cell r="J154" t="str">
            <v>London</v>
          </cell>
          <cell r="K154">
            <v>329236</v>
          </cell>
          <cell r="L154">
            <v>5550</v>
          </cell>
          <cell r="AC154">
            <v>334786</v>
          </cell>
        </row>
        <row r="155">
          <cell r="C155" t="str">
            <v>09A</v>
          </cell>
          <cell r="D155" t="str">
            <v>NHS Central London (Westminster) CCG</v>
          </cell>
          <cell r="E155" t="str">
            <v>AT</v>
          </cell>
          <cell r="F155" t="str">
            <v>Q71</v>
          </cell>
          <cell r="G155" t="str">
            <v>London</v>
          </cell>
          <cell r="H155" t="str">
            <v>RT</v>
          </cell>
          <cell r="I155" t="str">
            <v>Y56</v>
          </cell>
          <cell r="J155" t="str">
            <v>London</v>
          </cell>
          <cell r="K155">
            <v>248751</v>
          </cell>
          <cell r="L155">
            <v>4700</v>
          </cell>
          <cell r="AC155">
            <v>253451</v>
          </cell>
        </row>
        <row r="156">
          <cell r="C156" t="str">
            <v>07N</v>
          </cell>
          <cell r="D156" t="str">
            <v>NHS Bexley CCG</v>
          </cell>
          <cell r="E156" t="str">
            <v>AT</v>
          </cell>
          <cell r="F156" t="str">
            <v>Q71</v>
          </cell>
          <cell r="G156" t="str">
            <v>London</v>
          </cell>
          <cell r="H156" t="str">
            <v>RT</v>
          </cell>
          <cell r="I156" t="str">
            <v>Y56</v>
          </cell>
          <cell r="J156" t="str">
            <v>London</v>
          </cell>
          <cell r="K156">
            <v>256924</v>
          </cell>
          <cell r="L156">
            <v>5660</v>
          </cell>
          <cell r="AC156">
            <v>262584</v>
          </cell>
        </row>
        <row r="157">
          <cell r="C157" t="str">
            <v>07Q</v>
          </cell>
          <cell r="D157" t="str">
            <v>NHS Bromley CCG</v>
          </cell>
          <cell r="E157" t="str">
            <v>AT</v>
          </cell>
          <cell r="F157" t="str">
            <v>Q71</v>
          </cell>
          <cell r="G157" t="str">
            <v>London</v>
          </cell>
          <cell r="H157" t="str">
            <v>RT</v>
          </cell>
          <cell r="I157" t="str">
            <v>Y56</v>
          </cell>
          <cell r="J157" t="str">
            <v>London</v>
          </cell>
          <cell r="K157">
            <v>369235</v>
          </cell>
          <cell r="L157">
            <v>8010</v>
          </cell>
          <cell r="AC157">
            <v>377245</v>
          </cell>
        </row>
        <row r="158">
          <cell r="C158" t="str">
            <v>07V</v>
          </cell>
          <cell r="D158" t="str">
            <v>NHS Croydon CCG</v>
          </cell>
          <cell r="E158" t="str">
            <v>AT</v>
          </cell>
          <cell r="F158" t="str">
            <v>Q71</v>
          </cell>
          <cell r="G158" t="str">
            <v>London</v>
          </cell>
          <cell r="H158" t="str">
            <v>RT</v>
          </cell>
          <cell r="I158" t="str">
            <v>Y56</v>
          </cell>
          <cell r="J158" t="str">
            <v>London</v>
          </cell>
          <cell r="K158">
            <v>409568</v>
          </cell>
          <cell r="L158">
            <v>9110</v>
          </cell>
          <cell r="AC158">
            <v>418678</v>
          </cell>
        </row>
        <row r="159">
          <cell r="C159" t="str">
            <v>08A</v>
          </cell>
          <cell r="D159" t="str">
            <v>NHS Greenwich CCG</v>
          </cell>
          <cell r="E159" t="str">
            <v>AT</v>
          </cell>
          <cell r="F159" t="str">
            <v>Q71</v>
          </cell>
          <cell r="G159" t="str">
            <v>London</v>
          </cell>
          <cell r="H159" t="str">
            <v>RT</v>
          </cell>
          <cell r="I159" t="str">
            <v>Y56</v>
          </cell>
          <cell r="J159" t="str">
            <v>London</v>
          </cell>
          <cell r="K159">
            <v>326541</v>
          </cell>
          <cell r="L159">
            <v>6600</v>
          </cell>
          <cell r="AC159">
            <v>333141</v>
          </cell>
        </row>
        <row r="160">
          <cell r="C160" t="str">
            <v>08J</v>
          </cell>
          <cell r="D160" t="str">
            <v>NHS Kingston CCG</v>
          </cell>
          <cell r="E160" t="str">
            <v>AT</v>
          </cell>
          <cell r="F160" t="str">
            <v>Q71</v>
          </cell>
          <cell r="G160" t="str">
            <v>London</v>
          </cell>
          <cell r="H160" t="str">
            <v>RT</v>
          </cell>
          <cell r="I160" t="str">
            <v>Y56</v>
          </cell>
          <cell r="J160" t="str">
            <v>London</v>
          </cell>
          <cell r="K160">
            <v>196840</v>
          </cell>
          <cell r="L160">
            <v>4610</v>
          </cell>
          <cell r="AC160">
            <v>201450</v>
          </cell>
        </row>
        <row r="161">
          <cell r="C161" t="str">
            <v>08K</v>
          </cell>
          <cell r="D161" t="str">
            <v>NHS Lambeth CCG</v>
          </cell>
          <cell r="E161" t="str">
            <v>AT</v>
          </cell>
          <cell r="F161" t="str">
            <v>Q71</v>
          </cell>
          <cell r="G161" t="str">
            <v>London</v>
          </cell>
          <cell r="H161" t="str">
            <v>RT</v>
          </cell>
          <cell r="I161" t="str">
            <v>Y56</v>
          </cell>
          <cell r="J161" t="str">
            <v>London</v>
          </cell>
          <cell r="K161">
            <v>415607</v>
          </cell>
          <cell r="L161">
            <v>8280</v>
          </cell>
          <cell r="AC161">
            <v>423887</v>
          </cell>
        </row>
        <row r="162">
          <cell r="C162" t="str">
            <v>08L</v>
          </cell>
          <cell r="D162" t="str">
            <v>NHS Lewisham CCG</v>
          </cell>
          <cell r="E162" t="str">
            <v>AT</v>
          </cell>
          <cell r="F162" t="str">
            <v>Q71</v>
          </cell>
          <cell r="G162" t="str">
            <v>London</v>
          </cell>
          <cell r="H162" t="str">
            <v>RT</v>
          </cell>
          <cell r="I162" t="str">
            <v>Y56</v>
          </cell>
          <cell r="J162" t="str">
            <v>London</v>
          </cell>
          <cell r="K162">
            <v>364146</v>
          </cell>
          <cell r="L162">
            <v>7160</v>
          </cell>
          <cell r="AC162">
            <v>371306</v>
          </cell>
        </row>
        <row r="163">
          <cell r="C163" t="str">
            <v>08P</v>
          </cell>
          <cell r="D163" t="str">
            <v>NHS Richmond CCG</v>
          </cell>
          <cell r="E163" t="str">
            <v>AT</v>
          </cell>
          <cell r="F163" t="str">
            <v>Q71</v>
          </cell>
          <cell r="G163" t="str">
            <v>London</v>
          </cell>
          <cell r="H163" t="str">
            <v>RT</v>
          </cell>
          <cell r="I163" t="str">
            <v>Y56</v>
          </cell>
          <cell r="J163" t="str">
            <v>London</v>
          </cell>
          <cell r="K163">
            <v>209295</v>
          </cell>
          <cell r="L163">
            <v>4690</v>
          </cell>
          <cell r="AC163">
            <v>213985</v>
          </cell>
        </row>
        <row r="164">
          <cell r="C164" t="str">
            <v>08Q</v>
          </cell>
          <cell r="D164" t="str">
            <v>NHS Southwark CCG</v>
          </cell>
          <cell r="E164" t="str">
            <v>AT</v>
          </cell>
          <cell r="F164" t="str">
            <v>Q71</v>
          </cell>
          <cell r="G164" t="str">
            <v>London</v>
          </cell>
          <cell r="H164" t="str">
            <v>RT</v>
          </cell>
          <cell r="I164" t="str">
            <v>Y56</v>
          </cell>
          <cell r="J164" t="str">
            <v>London</v>
          </cell>
          <cell r="K164">
            <v>350720</v>
          </cell>
          <cell r="L164">
            <v>7220</v>
          </cell>
          <cell r="AC164">
            <v>357940</v>
          </cell>
        </row>
        <row r="165">
          <cell r="C165" t="str">
            <v>08R</v>
          </cell>
          <cell r="D165" t="str">
            <v>NHS Merton CCG</v>
          </cell>
          <cell r="E165" t="str">
            <v>AT</v>
          </cell>
          <cell r="F165" t="str">
            <v>Q71</v>
          </cell>
          <cell r="G165" t="str">
            <v>London</v>
          </cell>
          <cell r="H165" t="str">
            <v>RT</v>
          </cell>
          <cell r="I165" t="str">
            <v>Y56</v>
          </cell>
          <cell r="J165" t="str">
            <v>London</v>
          </cell>
          <cell r="K165">
            <v>208020</v>
          </cell>
          <cell r="L165">
            <v>4960</v>
          </cell>
          <cell r="AC165">
            <v>212980</v>
          </cell>
        </row>
        <row r="166">
          <cell r="C166" t="str">
            <v>08T</v>
          </cell>
          <cell r="D166" t="str">
            <v>NHS Sutton CCG</v>
          </cell>
          <cell r="E166" t="str">
            <v>AT</v>
          </cell>
          <cell r="F166" t="str">
            <v>Q71</v>
          </cell>
          <cell r="G166" t="str">
            <v>London</v>
          </cell>
          <cell r="H166" t="str">
            <v>RT</v>
          </cell>
          <cell r="I166" t="str">
            <v>Y56</v>
          </cell>
          <cell r="J166" t="str">
            <v>London</v>
          </cell>
          <cell r="K166">
            <v>208986</v>
          </cell>
          <cell r="L166">
            <v>4500</v>
          </cell>
          <cell r="AC166">
            <v>213486</v>
          </cell>
        </row>
        <row r="167">
          <cell r="C167" t="str">
            <v>08X</v>
          </cell>
          <cell r="D167" t="str">
            <v>NHS Wandsworth CCG</v>
          </cell>
          <cell r="E167" t="str">
            <v>AT</v>
          </cell>
          <cell r="F167" t="str">
            <v>Q71</v>
          </cell>
          <cell r="G167" t="str">
            <v>London</v>
          </cell>
          <cell r="H167" t="str">
            <v>RT</v>
          </cell>
          <cell r="I167" t="str">
            <v>Y56</v>
          </cell>
          <cell r="J167" t="str">
            <v>London</v>
          </cell>
          <cell r="K167">
            <v>391052</v>
          </cell>
          <cell r="L167">
            <v>8270</v>
          </cell>
          <cell r="AC167">
            <v>399322</v>
          </cell>
        </row>
        <row r="168">
          <cell r="C168" t="str">
            <v>11E</v>
          </cell>
          <cell r="D168" t="str">
            <v>NHS Bath and North East Somerset CCG</v>
          </cell>
          <cell r="E168" t="str">
            <v>AT</v>
          </cell>
          <cell r="F168" t="str">
            <v>Q64</v>
          </cell>
          <cell r="G168" t="str">
            <v>Bath, Gloucester, Swindon &amp; Wiltshire</v>
          </cell>
          <cell r="H168" t="str">
            <v>RT</v>
          </cell>
          <cell r="I168" t="str">
            <v>Y57</v>
          </cell>
          <cell r="J168" t="str">
            <v>South</v>
          </cell>
          <cell r="K168">
            <v>206474</v>
          </cell>
          <cell r="L168">
            <v>4660</v>
          </cell>
          <cell r="AC168">
            <v>211134</v>
          </cell>
        </row>
        <row r="169">
          <cell r="C169" t="str">
            <v>11M</v>
          </cell>
          <cell r="D169" t="str">
            <v>NHS Gloucestershire CCG</v>
          </cell>
          <cell r="E169" t="str">
            <v>AT</v>
          </cell>
          <cell r="F169" t="str">
            <v>Q64</v>
          </cell>
          <cell r="G169" t="str">
            <v>Bath, Gloucester, Swindon &amp; Wiltshire</v>
          </cell>
          <cell r="H169" t="str">
            <v>RT</v>
          </cell>
          <cell r="I169" t="str">
            <v>Y57</v>
          </cell>
          <cell r="J169" t="str">
            <v>South</v>
          </cell>
          <cell r="K169">
            <v>675741</v>
          </cell>
          <cell r="L169">
            <v>15090</v>
          </cell>
          <cell r="AC169">
            <v>690831</v>
          </cell>
        </row>
        <row r="170">
          <cell r="C170" t="str">
            <v>12D</v>
          </cell>
          <cell r="D170" t="str">
            <v>NHS Swindon CCG</v>
          </cell>
          <cell r="E170" t="str">
            <v>AT</v>
          </cell>
          <cell r="F170" t="str">
            <v>Q64</v>
          </cell>
          <cell r="G170" t="str">
            <v>Bath, Gloucester, Swindon &amp; Wiltshire</v>
          </cell>
          <cell r="H170" t="str">
            <v>RT</v>
          </cell>
          <cell r="I170" t="str">
            <v>Y57</v>
          </cell>
          <cell r="J170" t="str">
            <v>South</v>
          </cell>
          <cell r="K170">
            <v>222994</v>
          </cell>
          <cell r="L170">
            <v>5460</v>
          </cell>
          <cell r="AC170">
            <v>228454</v>
          </cell>
        </row>
        <row r="171">
          <cell r="C171" t="str">
            <v>99N</v>
          </cell>
          <cell r="D171" t="str">
            <v>NHS Wiltshire CCG</v>
          </cell>
          <cell r="E171" t="str">
            <v>AT</v>
          </cell>
          <cell r="F171" t="str">
            <v>Q64</v>
          </cell>
          <cell r="G171" t="str">
            <v>Bath, Gloucester, Swindon &amp; Wiltshire</v>
          </cell>
          <cell r="H171" t="str">
            <v>RT</v>
          </cell>
          <cell r="I171" t="str">
            <v>Y57</v>
          </cell>
          <cell r="J171" t="str">
            <v>South</v>
          </cell>
          <cell r="K171">
            <v>503458</v>
          </cell>
          <cell r="L171">
            <v>11660</v>
          </cell>
          <cell r="AC171">
            <v>515118</v>
          </cell>
        </row>
        <row r="172">
          <cell r="C172" t="str">
            <v>11H</v>
          </cell>
          <cell r="D172" t="str">
            <v>NHS Bristol CCG</v>
          </cell>
          <cell r="E172" t="str">
            <v>AT</v>
          </cell>
          <cell r="F172" t="str">
            <v>Q65</v>
          </cell>
          <cell r="G172" t="str">
            <v>Bristol, North Somerset, Somerset &amp; South Glos</v>
          </cell>
          <cell r="H172" t="str">
            <v>RT</v>
          </cell>
          <cell r="I172" t="str">
            <v>Y57</v>
          </cell>
          <cell r="J172" t="str">
            <v>South</v>
          </cell>
          <cell r="K172">
            <v>499279</v>
          </cell>
          <cell r="L172">
            <v>11280</v>
          </cell>
          <cell r="AC172">
            <v>510559</v>
          </cell>
        </row>
        <row r="173">
          <cell r="C173" t="str">
            <v>11T</v>
          </cell>
          <cell r="D173" t="str">
            <v>NHS North Somerset CCG</v>
          </cell>
          <cell r="E173" t="str">
            <v>AT</v>
          </cell>
          <cell r="F173" t="str">
            <v>Q65</v>
          </cell>
          <cell r="G173" t="str">
            <v>Bristol, North Somerset, Somerset &amp; South Glos</v>
          </cell>
          <cell r="H173" t="str">
            <v>RT</v>
          </cell>
          <cell r="I173" t="str">
            <v>Y57</v>
          </cell>
          <cell r="J173" t="str">
            <v>South</v>
          </cell>
          <cell r="K173">
            <v>235405</v>
          </cell>
          <cell r="L173">
            <v>5150</v>
          </cell>
          <cell r="AC173">
            <v>240555</v>
          </cell>
        </row>
        <row r="174">
          <cell r="C174" t="str">
            <v>11X</v>
          </cell>
          <cell r="D174" t="str">
            <v>NHS Somerset CCG</v>
          </cell>
          <cell r="E174" t="str">
            <v>AT</v>
          </cell>
          <cell r="F174" t="str">
            <v>Q65</v>
          </cell>
          <cell r="G174" t="str">
            <v>Bristol, North Somerset, Somerset &amp; South Glos</v>
          </cell>
          <cell r="H174" t="str">
            <v>RT</v>
          </cell>
          <cell r="I174" t="str">
            <v>Y57</v>
          </cell>
          <cell r="J174" t="str">
            <v>South</v>
          </cell>
          <cell r="K174">
            <v>636701</v>
          </cell>
          <cell r="L174">
            <v>13220</v>
          </cell>
          <cell r="AC174">
            <v>649921</v>
          </cell>
        </row>
        <row r="175">
          <cell r="C175" t="str">
            <v>12A</v>
          </cell>
          <cell r="D175" t="str">
            <v>NHS South Gloucestershire CCG</v>
          </cell>
          <cell r="E175" t="str">
            <v>AT</v>
          </cell>
          <cell r="F175" t="str">
            <v>Q65</v>
          </cell>
          <cell r="G175" t="str">
            <v>Bristol, North Somerset, Somerset &amp; South Glos</v>
          </cell>
          <cell r="H175" t="str">
            <v>RT</v>
          </cell>
          <cell r="I175" t="str">
            <v>Y57</v>
          </cell>
          <cell r="J175" t="str">
            <v>South</v>
          </cell>
          <cell r="K175">
            <v>244121</v>
          </cell>
          <cell r="L175">
            <v>6350</v>
          </cell>
          <cell r="AC175">
            <v>250471</v>
          </cell>
        </row>
        <row r="176">
          <cell r="C176" t="str">
            <v>11N</v>
          </cell>
          <cell r="D176" t="str">
            <v>NHS Kernow CCG</v>
          </cell>
          <cell r="E176" t="str">
            <v>AT</v>
          </cell>
          <cell r="F176" t="str">
            <v>Q66</v>
          </cell>
          <cell r="G176" t="str">
            <v>Devon, Cornwall and the Isles of Scilly</v>
          </cell>
          <cell r="H176" t="str">
            <v>RT</v>
          </cell>
          <cell r="I176" t="str">
            <v>Y57</v>
          </cell>
          <cell r="J176" t="str">
            <v>South</v>
          </cell>
          <cell r="K176">
            <v>686623</v>
          </cell>
          <cell r="L176">
            <v>13520</v>
          </cell>
          <cell r="AC176">
            <v>700143</v>
          </cell>
        </row>
        <row r="177">
          <cell r="C177" t="str">
            <v>99P</v>
          </cell>
          <cell r="D177" t="str">
            <v>NHS North, East, West Devon CCG</v>
          </cell>
          <cell r="E177" t="str">
            <v>AT</v>
          </cell>
          <cell r="F177" t="str">
            <v>Q66</v>
          </cell>
          <cell r="G177" t="str">
            <v>Devon, Cornwall and the Isles of Scilly</v>
          </cell>
          <cell r="H177" t="str">
            <v>RT</v>
          </cell>
          <cell r="I177" t="str">
            <v>Y57</v>
          </cell>
          <cell r="J177" t="str">
            <v>South</v>
          </cell>
          <cell r="K177">
            <v>1060184</v>
          </cell>
          <cell r="L177">
            <v>21750</v>
          </cell>
          <cell r="AC177">
            <v>1081934</v>
          </cell>
        </row>
        <row r="178">
          <cell r="C178" t="str">
            <v>99Q</v>
          </cell>
          <cell r="D178" t="str">
            <v>NHS South Devon and Torbay CCG</v>
          </cell>
          <cell r="E178" t="str">
            <v>AT</v>
          </cell>
          <cell r="F178" t="str">
            <v>Q66</v>
          </cell>
          <cell r="G178" t="str">
            <v>Devon, Cornwall and the Isles of Scilly</v>
          </cell>
          <cell r="H178" t="str">
            <v>RT</v>
          </cell>
          <cell r="I178" t="str">
            <v>Y57</v>
          </cell>
          <cell r="J178" t="str">
            <v>South</v>
          </cell>
          <cell r="K178">
            <v>368794</v>
          </cell>
          <cell r="L178">
            <v>6720</v>
          </cell>
          <cell r="AC178">
            <v>375514</v>
          </cell>
        </row>
        <row r="179">
          <cell r="C179" t="str">
            <v>09C</v>
          </cell>
          <cell r="D179" t="str">
            <v>NHS Ashford CCG</v>
          </cell>
          <cell r="E179" t="str">
            <v>AT</v>
          </cell>
          <cell r="F179" t="str">
            <v>Q67</v>
          </cell>
          <cell r="G179" t="str">
            <v>Kent &amp; Medway</v>
          </cell>
          <cell r="H179" t="str">
            <v>RT</v>
          </cell>
          <cell r="I179" t="str">
            <v>Y57</v>
          </cell>
          <cell r="J179" t="str">
            <v>South</v>
          </cell>
          <cell r="K179">
            <v>130093</v>
          </cell>
          <cell r="L179">
            <v>3010</v>
          </cell>
          <cell r="AC179">
            <v>133103</v>
          </cell>
        </row>
        <row r="180">
          <cell r="C180" t="str">
            <v>09E</v>
          </cell>
          <cell r="D180" t="str">
            <v>NHS Canterbury and Coastal CCG</v>
          </cell>
          <cell r="E180" t="str">
            <v>AT</v>
          </cell>
          <cell r="F180" t="str">
            <v>Q67</v>
          </cell>
          <cell r="G180" t="str">
            <v>Kent &amp; Medway</v>
          </cell>
          <cell r="H180" t="str">
            <v>RT</v>
          </cell>
          <cell r="I180" t="str">
            <v>Y57</v>
          </cell>
          <cell r="J180" t="str">
            <v>South</v>
          </cell>
          <cell r="K180">
            <v>235401</v>
          </cell>
          <cell r="L180">
            <v>5120</v>
          </cell>
          <cell r="AC180">
            <v>240521</v>
          </cell>
        </row>
        <row r="181">
          <cell r="C181" t="str">
            <v>09J</v>
          </cell>
          <cell r="D181" t="str">
            <v>NHS Dartford, Gravesham and Swanley CCG</v>
          </cell>
          <cell r="E181" t="str">
            <v>AT</v>
          </cell>
          <cell r="F181" t="str">
            <v>Q67</v>
          </cell>
          <cell r="G181" t="str">
            <v>Kent &amp; Medway</v>
          </cell>
          <cell r="H181" t="str">
            <v>RT</v>
          </cell>
          <cell r="I181" t="str">
            <v>Y57</v>
          </cell>
          <cell r="J181" t="str">
            <v>South</v>
          </cell>
          <cell r="K181">
            <v>275777</v>
          </cell>
          <cell r="L181">
            <v>6200</v>
          </cell>
          <cell r="AC181">
            <v>281977</v>
          </cell>
        </row>
        <row r="182">
          <cell r="C182" t="str">
            <v>09W</v>
          </cell>
          <cell r="D182" t="str">
            <v>NHS Medway CCG</v>
          </cell>
          <cell r="E182" t="str">
            <v>AT</v>
          </cell>
          <cell r="F182" t="str">
            <v>Q67</v>
          </cell>
          <cell r="G182" t="str">
            <v>Kent &amp; Medway</v>
          </cell>
          <cell r="H182" t="str">
            <v>RT</v>
          </cell>
          <cell r="I182" t="str">
            <v>Y57</v>
          </cell>
          <cell r="J182" t="str">
            <v>South</v>
          </cell>
          <cell r="K182">
            <v>314990</v>
          </cell>
          <cell r="L182">
            <v>7090</v>
          </cell>
          <cell r="AC182">
            <v>322080</v>
          </cell>
        </row>
        <row r="183">
          <cell r="C183" t="str">
            <v>10A</v>
          </cell>
          <cell r="D183" t="str">
            <v>NHS South Kent Coast CCG</v>
          </cell>
          <cell r="E183" t="str">
            <v>AT</v>
          </cell>
          <cell r="F183" t="str">
            <v>Q67</v>
          </cell>
          <cell r="G183" t="str">
            <v>Kent &amp; Medway</v>
          </cell>
          <cell r="H183" t="str">
            <v>RT</v>
          </cell>
          <cell r="I183" t="str">
            <v>Y57</v>
          </cell>
          <cell r="J183" t="str">
            <v>South</v>
          </cell>
          <cell r="K183">
            <v>253123</v>
          </cell>
          <cell r="L183">
            <v>4940</v>
          </cell>
          <cell r="AC183">
            <v>258063</v>
          </cell>
        </row>
        <row r="184">
          <cell r="C184" t="str">
            <v>10D</v>
          </cell>
          <cell r="D184" t="str">
            <v>NHS Swale CCG</v>
          </cell>
          <cell r="E184" t="str">
            <v>AT</v>
          </cell>
          <cell r="F184" t="str">
            <v>Q67</v>
          </cell>
          <cell r="G184" t="str">
            <v>Kent &amp; Medway</v>
          </cell>
          <cell r="H184" t="str">
            <v>RT</v>
          </cell>
          <cell r="I184" t="str">
            <v>Y57</v>
          </cell>
          <cell r="J184" t="str">
            <v>South</v>
          </cell>
          <cell r="K184">
            <v>117739</v>
          </cell>
          <cell r="L184">
            <v>2670</v>
          </cell>
          <cell r="AC184">
            <v>120409</v>
          </cell>
        </row>
        <row r="185">
          <cell r="C185" t="str">
            <v>10E</v>
          </cell>
          <cell r="D185" t="str">
            <v>NHS Thanet CCG</v>
          </cell>
          <cell r="E185" t="str">
            <v>AT</v>
          </cell>
          <cell r="F185" t="str">
            <v>Q67</v>
          </cell>
          <cell r="G185" t="str">
            <v>Kent &amp; Medway</v>
          </cell>
          <cell r="H185" t="str">
            <v>RT</v>
          </cell>
          <cell r="I185" t="str">
            <v>Y57</v>
          </cell>
          <cell r="J185" t="str">
            <v>South</v>
          </cell>
          <cell r="K185">
            <v>190259</v>
          </cell>
          <cell r="L185">
            <v>3360</v>
          </cell>
          <cell r="AC185">
            <v>193619</v>
          </cell>
        </row>
        <row r="186">
          <cell r="C186" t="str">
            <v>99J</v>
          </cell>
          <cell r="D186" t="str">
            <v>NHS West Kent CCG</v>
          </cell>
          <cell r="E186" t="str">
            <v>AT</v>
          </cell>
          <cell r="F186" t="str">
            <v>Q67</v>
          </cell>
          <cell r="G186" t="str">
            <v>Kent &amp; Medway</v>
          </cell>
          <cell r="H186" t="str">
            <v>RT</v>
          </cell>
          <cell r="I186" t="str">
            <v>Y57</v>
          </cell>
          <cell r="J186" t="str">
            <v>South</v>
          </cell>
          <cell r="K186">
            <v>466024</v>
          </cell>
          <cell r="L186">
            <v>11700</v>
          </cell>
          <cell r="AC186">
            <v>477724</v>
          </cell>
        </row>
        <row r="187">
          <cell r="C187" t="str">
            <v>09D</v>
          </cell>
          <cell r="D187" t="str">
            <v>NHS Brighton &amp; Hove CCG</v>
          </cell>
          <cell r="E187" t="str">
            <v>AT</v>
          </cell>
          <cell r="F187" t="str">
            <v>Q68</v>
          </cell>
          <cell r="G187" t="str">
            <v>Surrey &amp; Sussex</v>
          </cell>
          <cell r="H187" t="str">
            <v>RT</v>
          </cell>
          <cell r="I187" t="str">
            <v>Y57</v>
          </cell>
          <cell r="J187" t="str">
            <v>South</v>
          </cell>
          <cell r="K187">
            <v>348461</v>
          </cell>
          <cell r="L187">
            <v>7070</v>
          </cell>
          <cell r="AC187">
            <v>355531</v>
          </cell>
        </row>
        <row r="188">
          <cell r="C188" t="str">
            <v>09F</v>
          </cell>
          <cell r="D188" t="str">
            <v>NHS Eastbourne, Hailsham and Seaford CCG</v>
          </cell>
          <cell r="E188" t="str">
            <v>AT</v>
          </cell>
          <cell r="F188" t="str">
            <v>Q68</v>
          </cell>
          <cell r="G188" t="str">
            <v>Surrey &amp; Sussex</v>
          </cell>
          <cell r="H188" t="str">
            <v>RT</v>
          </cell>
          <cell r="I188" t="str">
            <v>Y57</v>
          </cell>
          <cell r="J188" t="str">
            <v>South</v>
          </cell>
          <cell r="K188">
            <v>225275</v>
          </cell>
          <cell r="L188">
            <v>4540</v>
          </cell>
          <cell r="AC188">
            <v>229815</v>
          </cell>
        </row>
        <row r="189">
          <cell r="C189" t="str">
            <v>09G</v>
          </cell>
          <cell r="D189" t="str">
            <v>NHS Coastal West Sussex CCG</v>
          </cell>
          <cell r="E189" t="str">
            <v>AT</v>
          </cell>
          <cell r="F189" t="str">
            <v>Q68</v>
          </cell>
          <cell r="G189" t="str">
            <v>Surrey &amp; Sussex</v>
          </cell>
          <cell r="H189" t="str">
            <v>RT</v>
          </cell>
          <cell r="I189" t="str">
            <v>Y57</v>
          </cell>
          <cell r="J189" t="str">
            <v>South</v>
          </cell>
          <cell r="K189">
            <v>582953</v>
          </cell>
          <cell r="L189">
            <v>11890</v>
          </cell>
          <cell r="AC189">
            <v>594843</v>
          </cell>
        </row>
        <row r="190">
          <cell r="C190" t="str">
            <v>09H</v>
          </cell>
          <cell r="D190" t="str">
            <v>NHS Crawley CCG</v>
          </cell>
          <cell r="E190" t="str">
            <v>AT</v>
          </cell>
          <cell r="F190" t="str">
            <v>Q68</v>
          </cell>
          <cell r="G190" t="str">
            <v>Surrey &amp; Sussex</v>
          </cell>
          <cell r="H190" t="str">
            <v>RT</v>
          </cell>
          <cell r="I190" t="str">
            <v>Y57</v>
          </cell>
          <cell r="J190" t="str">
            <v>South</v>
          </cell>
          <cell r="K190">
            <v>144302</v>
          </cell>
          <cell r="L190">
            <v>3110</v>
          </cell>
          <cell r="AC190">
            <v>147412</v>
          </cell>
        </row>
        <row r="191">
          <cell r="C191" t="str">
            <v>09L</v>
          </cell>
          <cell r="D191" t="str">
            <v>NHS East Surrey CCG</v>
          </cell>
          <cell r="E191" t="str">
            <v>AT</v>
          </cell>
          <cell r="F191" t="str">
            <v>Q68</v>
          </cell>
          <cell r="G191" t="str">
            <v>Surrey &amp; Sussex</v>
          </cell>
          <cell r="H191" t="str">
            <v>RT</v>
          </cell>
          <cell r="I191" t="str">
            <v>Y57</v>
          </cell>
          <cell r="J191" t="str">
            <v>South</v>
          </cell>
          <cell r="K191">
            <v>188146</v>
          </cell>
          <cell r="L191">
            <v>4220</v>
          </cell>
          <cell r="AC191">
            <v>192366</v>
          </cell>
        </row>
        <row r="192">
          <cell r="C192" t="str">
            <v>09N</v>
          </cell>
          <cell r="D192" t="str">
            <v>NHS Guildford and Waverley CCG</v>
          </cell>
          <cell r="E192" t="str">
            <v>AT</v>
          </cell>
          <cell r="F192" t="str">
            <v>Q68</v>
          </cell>
          <cell r="G192" t="str">
            <v>Surrey &amp; Sussex</v>
          </cell>
          <cell r="H192" t="str">
            <v>RT</v>
          </cell>
          <cell r="I192" t="str">
            <v>Y57</v>
          </cell>
          <cell r="J192" t="str">
            <v>South</v>
          </cell>
          <cell r="K192">
            <v>227773</v>
          </cell>
          <cell r="L192">
            <v>5240</v>
          </cell>
          <cell r="AC192">
            <v>233013</v>
          </cell>
        </row>
        <row r="193">
          <cell r="C193" t="str">
            <v>09P</v>
          </cell>
          <cell r="D193" t="str">
            <v>NHS Hastings &amp; Rother CCG</v>
          </cell>
          <cell r="E193" t="str">
            <v>AT</v>
          </cell>
          <cell r="F193" t="str">
            <v>Q68</v>
          </cell>
          <cell r="G193" t="str">
            <v>Surrey &amp; Sussex</v>
          </cell>
          <cell r="H193" t="str">
            <v>RT</v>
          </cell>
          <cell r="I193" t="str">
            <v>Y57</v>
          </cell>
          <cell r="J193" t="str">
            <v>South</v>
          </cell>
          <cell r="K193">
            <v>254190</v>
          </cell>
          <cell r="L193">
            <v>4510</v>
          </cell>
          <cell r="AC193">
            <v>258700</v>
          </cell>
        </row>
        <row r="194">
          <cell r="C194" t="str">
            <v>09X</v>
          </cell>
          <cell r="D194" t="str">
            <v>NHS Horsham and Mid Sussex CCG</v>
          </cell>
          <cell r="E194" t="str">
            <v>AT</v>
          </cell>
          <cell r="F194" t="str">
            <v>Q68</v>
          </cell>
          <cell r="G194" t="str">
            <v>Surrey &amp; Sussex</v>
          </cell>
          <cell r="H194" t="str">
            <v>RT</v>
          </cell>
          <cell r="I194" t="str">
            <v>Y57</v>
          </cell>
          <cell r="J194" t="str">
            <v>South</v>
          </cell>
          <cell r="K194">
            <v>227835</v>
          </cell>
          <cell r="L194">
            <v>5540</v>
          </cell>
          <cell r="AC194">
            <v>233375</v>
          </cell>
        </row>
        <row r="195">
          <cell r="C195" t="str">
            <v>09Y</v>
          </cell>
          <cell r="D195" t="str">
            <v>NHS North West Surrey CCG</v>
          </cell>
          <cell r="E195" t="str">
            <v>AT</v>
          </cell>
          <cell r="F195" t="str">
            <v>Q68</v>
          </cell>
          <cell r="G195" t="str">
            <v>Surrey &amp; Sussex</v>
          </cell>
          <cell r="H195" t="str">
            <v>RT</v>
          </cell>
          <cell r="I195" t="str">
            <v>Y57</v>
          </cell>
          <cell r="J195" t="str">
            <v>South</v>
          </cell>
          <cell r="K195">
            <v>394645</v>
          </cell>
          <cell r="L195">
            <v>8530</v>
          </cell>
          <cell r="AC195">
            <v>403175</v>
          </cell>
        </row>
        <row r="196">
          <cell r="C196" t="str">
            <v>10C</v>
          </cell>
          <cell r="D196" t="str">
            <v>NHS Surrey Heath CCG</v>
          </cell>
          <cell r="E196" t="str">
            <v>AT</v>
          </cell>
          <cell r="F196" t="str">
            <v>Q68</v>
          </cell>
          <cell r="G196" t="str">
            <v>Surrey &amp; Sussex</v>
          </cell>
          <cell r="H196" t="str">
            <v>RT</v>
          </cell>
          <cell r="I196" t="str">
            <v>Y57</v>
          </cell>
          <cell r="J196" t="str">
            <v>South</v>
          </cell>
          <cell r="K196">
            <v>109062</v>
          </cell>
          <cell r="L196">
            <v>2200</v>
          </cell>
          <cell r="AC196">
            <v>111262</v>
          </cell>
        </row>
        <row r="197">
          <cell r="C197" t="str">
            <v>99H</v>
          </cell>
          <cell r="D197" t="str">
            <v>NHS Surrey Downs CCG</v>
          </cell>
          <cell r="E197" t="str">
            <v>AT</v>
          </cell>
          <cell r="F197" t="str">
            <v>Q68</v>
          </cell>
          <cell r="G197" t="str">
            <v>Surrey &amp; Sussex</v>
          </cell>
          <cell r="H197" t="str">
            <v>RT</v>
          </cell>
          <cell r="I197" t="str">
            <v>Y57</v>
          </cell>
          <cell r="J197" t="str">
            <v>South</v>
          </cell>
          <cell r="K197">
            <v>314358</v>
          </cell>
          <cell r="L197">
            <v>7050</v>
          </cell>
          <cell r="AC197">
            <v>321408</v>
          </cell>
        </row>
        <row r="198">
          <cell r="C198" t="str">
            <v>99K</v>
          </cell>
          <cell r="D198" t="str">
            <v>NHS High Weald Lewes Havens CCG</v>
          </cell>
          <cell r="E198" t="str">
            <v>AT</v>
          </cell>
          <cell r="F198" t="str">
            <v>Q68</v>
          </cell>
          <cell r="G198" t="str">
            <v>Surrey &amp; Sussex</v>
          </cell>
          <cell r="H198" t="str">
            <v>RT</v>
          </cell>
          <cell r="I198" t="str">
            <v>Y57</v>
          </cell>
          <cell r="J198" t="str">
            <v>South</v>
          </cell>
          <cell r="K198">
            <v>191788</v>
          </cell>
          <cell r="L198">
            <v>4070.0000000000005</v>
          </cell>
          <cell r="AC198">
            <v>195858</v>
          </cell>
        </row>
        <row r="199">
          <cell r="C199" t="str">
            <v>10G</v>
          </cell>
          <cell r="D199" t="str">
            <v>NHS Bracknell and Ascot CCG</v>
          </cell>
          <cell r="E199" t="str">
            <v>AT</v>
          </cell>
          <cell r="F199" t="str">
            <v>Q69</v>
          </cell>
          <cell r="G199" t="str">
            <v>Thames Valley</v>
          </cell>
          <cell r="H199" t="str">
            <v>RT</v>
          </cell>
          <cell r="I199" t="str">
            <v>Y57</v>
          </cell>
          <cell r="J199" t="str">
            <v>South</v>
          </cell>
          <cell r="K199">
            <v>132917</v>
          </cell>
          <cell r="L199">
            <v>3350</v>
          </cell>
          <cell r="AC199">
            <v>136267</v>
          </cell>
        </row>
        <row r="200">
          <cell r="C200" t="str">
            <v>10H</v>
          </cell>
          <cell r="D200" t="str">
            <v>NHS Chiltern CCG</v>
          </cell>
          <cell r="E200" t="str">
            <v>AT</v>
          </cell>
          <cell r="F200" t="str">
            <v>Q69</v>
          </cell>
          <cell r="G200" t="str">
            <v>Thames Valley</v>
          </cell>
          <cell r="H200" t="str">
            <v>RT</v>
          </cell>
          <cell r="I200" t="str">
            <v>Y57</v>
          </cell>
          <cell r="J200" t="str">
            <v>South</v>
          </cell>
          <cell r="K200">
            <v>305931</v>
          </cell>
          <cell r="L200">
            <v>7900</v>
          </cell>
          <cell r="AC200">
            <v>313831</v>
          </cell>
        </row>
        <row r="201">
          <cell r="C201" t="str">
            <v>10M</v>
          </cell>
          <cell r="D201" t="str">
            <v>NHS Newbury and District CCG</v>
          </cell>
          <cell r="E201" t="str">
            <v>AT</v>
          </cell>
          <cell r="F201" t="str">
            <v>Q69</v>
          </cell>
          <cell r="G201" t="str">
            <v>Thames Valley</v>
          </cell>
          <cell r="H201" t="str">
            <v>RT</v>
          </cell>
          <cell r="I201" t="str">
            <v>Y57</v>
          </cell>
          <cell r="J201" t="str">
            <v>South</v>
          </cell>
          <cell r="K201">
            <v>110605</v>
          </cell>
          <cell r="L201">
            <v>2780</v>
          </cell>
          <cell r="AC201">
            <v>113385</v>
          </cell>
        </row>
        <row r="202">
          <cell r="C202" t="str">
            <v>10N</v>
          </cell>
          <cell r="D202" t="str">
            <v>NHS North &amp; West Reading CCG</v>
          </cell>
          <cell r="E202" t="str">
            <v>AT</v>
          </cell>
          <cell r="F202" t="str">
            <v>Q69</v>
          </cell>
          <cell r="G202" t="str">
            <v>Thames Valley</v>
          </cell>
          <cell r="H202" t="str">
            <v>RT</v>
          </cell>
          <cell r="I202" t="str">
            <v>Y57</v>
          </cell>
          <cell r="J202" t="str">
            <v>South</v>
          </cell>
          <cell r="K202">
            <v>107385</v>
          </cell>
          <cell r="L202">
            <v>2500</v>
          </cell>
          <cell r="AC202">
            <v>109885</v>
          </cell>
        </row>
        <row r="203">
          <cell r="C203" t="str">
            <v>10Q</v>
          </cell>
          <cell r="D203" t="str">
            <v>NHS Oxfordshire CCG</v>
          </cell>
          <cell r="E203" t="str">
            <v>AT</v>
          </cell>
          <cell r="F203" t="str">
            <v>Q69</v>
          </cell>
          <cell r="G203" t="str">
            <v>Thames Valley</v>
          </cell>
          <cell r="H203" t="str">
            <v>RT</v>
          </cell>
          <cell r="I203" t="str">
            <v>Y57</v>
          </cell>
          <cell r="J203" t="str">
            <v>South</v>
          </cell>
          <cell r="K203">
            <v>645566</v>
          </cell>
          <cell r="L203">
            <v>16260.000000000002</v>
          </cell>
          <cell r="AC203">
            <v>661826</v>
          </cell>
        </row>
        <row r="204">
          <cell r="C204" t="str">
            <v>10T</v>
          </cell>
          <cell r="D204" t="str">
            <v>NHS Slough CCG</v>
          </cell>
          <cell r="E204" t="str">
            <v>AT</v>
          </cell>
          <cell r="F204" t="str">
            <v>Q69</v>
          </cell>
          <cell r="G204" t="str">
            <v>Thames Valley</v>
          </cell>
          <cell r="H204" t="str">
            <v>RT</v>
          </cell>
          <cell r="I204" t="str">
            <v>Y57</v>
          </cell>
          <cell r="J204" t="str">
            <v>South</v>
          </cell>
          <cell r="K204">
            <v>150492</v>
          </cell>
          <cell r="L204">
            <v>3480</v>
          </cell>
          <cell r="AC204">
            <v>153972</v>
          </cell>
        </row>
        <row r="205">
          <cell r="C205" t="str">
            <v>10W</v>
          </cell>
          <cell r="D205" t="str">
            <v>NHS South Reading CCG</v>
          </cell>
          <cell r="E205" t="str">
            <v>AT</v>
          </cell>
          <cell r="F205" t="str">
            <v>Q69</v>
          </cell>
          <cell r="G205" t="str">
            <v>Thames Valley</v>
          </cell>
          <cell r="H205" t="str">
            <v>RT</v>
          </cell>
          <cell r="I205" t="str">
            <v>Y57</v>
          </cell>
          <cell r="J205" t="str">
            <v>South</v>
          </cell>
          <cell r="K205">
            <v>116366</v>
          </cell>
          <cell r="L205">
            <v>2950</v>
          </cell>
          <cell r="AC205">
            <v>119316</v>
          </cell>
        </row>
        <row r="206">
          <cell r="C206" t="str">
            <v>10Y</v>
          </cell>
          <cell r="D206" t="str">
            <v>NHS Aylesbury Vale CCG</v>
          </cell>
          <cell r="E206" t="str">
            <v>AT</v>
          </cell>
          <cell r="F206" t="str">
            <v>Q69</v>
          </cell>
          <cell r="G206" t="str">
            <v>Thames Valley</v>
          </cell>
          <cell r="H206" t="str">
            <v>RT</v>
          </cell>
          <cell r="I206" t="str">
            <v>Y57</v>
          </cell>
          <cell r="J206" t="str">
            <v>South</v>
          </cell>
          <cell r="K206">
            <v>199565</v>
          </cell>
          <cell r="L206">
            <v>4890</v>
          </cell>
          <cell r="AC206">
            <v>204455</v>
          </cell>
        </row>
        <row r="207">
          <cell r="C207" t="str">
            <v>11C</v>
          </cell>
          <cell r="D207" t="str">
            <v>NHS Windsor, Ascot and Maidenhead CCG</v>
          </cell>
          <cell r="E207" t="str">
            <v>AT</v>
          </cell>
          <cell r="F207" t="str">
            <v>Q69</v>
          </cell>
          <cell r="G207" t="str">
            <v>Thames Valley</v>
          </cell>
          <cell r="H207" t="str">
            <v>RT</v>
          </cell>
          <cell r="I207" t="str">
            <v>Y57</v>
          </cell>
          <cell r="J207" t="str">
            <v>South</v>
          </cell>
          <cell r="K207">
            <v>144405</v>
          </cell>
          <cell r="L207">
            <v>3610</v>
          </cell>
          <cell r="AC207">
            <v>148015</v>
          </cell>
        </row>
        <row r="208">
          <cell r="C208" t="str">
            <v>11D</v>
          </cell>
          <cell r="D208" t="str">
            <v>NHS Wokingham CCG</v>
          </cell>
          <cell r="E208" t="str">
            <v>AT</v>
          </cell>
          <cell r="F208" t="str">
            <v>Q69</v>
          </cell>
          <cell r="G208" t="str">
            <v>Thames Valley</v>
          </cell>
          <cell r="H208" t="str">
            <v>RT</v>
          </cell>
          <cell r="I208" t="str">
            <v>Y57</v>
          </cell>
          <cell r="J208" t="str">
            <v>South</v>
          </cell>
          <cell r="K208">
            <v>145091</v>
          </cell>
          <cell r="L208">
            <v>3770</v>
          </cell>
          <cell r="AC208">
            <v>148861</v>
          </cell>
        </row>
        <row r="209">
          <cell r="C209" t="str">
            <v>10J</v>
          </cell>
          <cell r="D209" t="str">
            <v>NHS North Hampshire CCG</v>
          </cell>
          <cell r="E209" t="str">
            <v>AT</v>
          </cell>
          <cell r="F209" t="str">
            <v>Q70</v>
          </cell>
          <cell r="G209" t="str">
            <v>Wessex</v>
          </cell>
          <cell r="H209" t="str">
            <v>RT</v>
          </cell>
          <cell r="I209" t="str">
            <v>Y57</v>
          </cell>
          <cell r="J209" t="str">
            <v>South</v>
          </cell>
          <cell r="K209">
            <v>206515</v>
          </cell>
          <cell r="L209">
            <v>5220</v>
          </cell>
          <cell r="AC209">
            <v>211735</v>
          </cell>
        </row>
        <row r="210">
          <cell r="C210" t="str">
            <v>10K</v>
          </cell>
          <cell r="D210" t="str">
            <v>NHS Fareham and Gosport CCG</v>
          </cell>
          <cell r="E210" t="str">
            <v>AT</v>
          </cell>
          <cell r="F210" t="str">
            <v>Q70</v>
          </cell>
          <cell r="G210" t="str">
            <v>Wessex</v>
          </cell>
          <cell r="H210" t="str">
            <v>RT</v>
          </cell>
          <cell r="I210" t="str">
            <v>Y57</v>
          </cell>
          <cell r="J210" t="str">
            <v>South</v>
          </cell>
          <cell r="K210">
            <v>196338</v>
          </cell>
          <cell r="L210">
            <v>4910</v>
          </cell>
          <cell r="AC210">
            <v>201248</v>
          </cell>
        </row>
        <row r="211">
          <cell r="C211" t="str">
            <v>10L</v>
          </cell>
          <cell r="D211" t="str">
            <v>NHS Isle of Wight CCG</v>
          </cell>
          <cell r="E211" t="str">
            <v>AT</v>
          </cell>
          <cell r="F211" t="str">
            <v>Q70</v>
          </cell>
          <cell r="G211" t="str">
            <v>Wessex</v>
          </cell>
          <cell r="H211" t="str">
            <v>RT</v>
          </cell>
          <cell r="I211" t="str">
            <v>Y57</v>
          </cell>
          <cell r="J211" t="str">
            <v>South</v>
          </cell>
          <cell r="K211">
            <v>193410</v>
          </cell>
          <cell r="L211">
            <v>3490</v>
          </cell>
          <cell r="AC211">
            <v>196900</v>
          </cell>
        </row>
        <row r="212">
          <cell r="C212" t="str">
            <v>10R</v>
          </cell>
          <cell r="D212" t="str">
            <v>NHS Portsmouth CCG</v>
          </cell>
          <cell r="E212" t="str">
            <v>AT</v>
          </cell>
          <cell r="F212" t="str">
            <v>Q70</v>
          </cell>
          <cell r="G212" t="str">
            <v>Wessex</v>
          </cell>
          <cell r="H212" t="str">
            <v>RT</v>
          </cell>
          <cell r="I212" t="str">
            <v>Y57</v>
          </cell>
          <cell r="J212" t="str">
            <v>South</v>
          </cell>
          <cell r="K212">
            <v>238193</v>
          </cell>
          <cell r="L212">
            <v>5280</v>
          </cell>
          <cell r="AC212">
            <v>243473</v>
          </cell>
        </row>
        <row r="213">
          <cell r="C213" t="str">
            <v>10V</v>
          </cell>
          <cell r="D213" t="str">
            <v>NHS South Eastern Hampshire CCG</v>
          </cell>
          <cell r="E213" t="str">
            <v>AT</v>
          </cell>
          <cell r="F213" t="str">
            <v>Q70</v>
          </cell>
          <cell r="G213" t="str">
            <v>Wessex</v>
          </cell>
          <cell r="H213" t="str">
            <v>RT</v>
          </cell>
          <cell r="I213" t="str">
            <v>Y57</v>
          </cell>
          <cell r="J213" t="str">
            <v>South</v>
          </cell>
          <cell r="K213">
            <v>210343</v>
          </cell>
          <cell r="L213">
            <v>5060</v>
          </cell>
          <cell r="AC213">
            <v>215403</v>
          </cell>
        </row>
        <row r="214">
          <cell r="C214" t="str">
            <v>10X</v>
          </cell>
          <cell r="D214" t="str">
            <v>NHS Southampton CCG</v>
          </cell>
          <cell r="E214" t="str">
            <v>AT</v>
          </cell>
          <cell r="F214" t="str">
            <v>Q70</v>
          </cell>
          <cell r="G214" t="str">
            <v>Wessex</v>
          </cell>
          <cell r="H214" t="str">
            <v>RT</v>
          </cell>
          <cell r="I214" t="str">
            <v>Y57</v>
          </cell>
          <cell r="J214" t="str">
            <v>South</v>
          </cell>
          <cell r="K214">
            <v>272132</v>
          </cell>
          <cell r="L214">
            <v>6380</v>
          </cell>
          <cell r="AC214">
            <v>278512</v>
          </cell>
        </row>
        <row r="215">
          <cell r="C215" t="str">
            <v>11A</v>
          </cell>
          <cell r="D215" t="str">
            <v>NHS West Hampshire CCG</v>
          </cell>
          <cell r="E215" t="str">
            <v>AT</v>
          </cell>
          <cell r="F215" t="str">
            <v>Q70</v>
          </cell>
          <cell r="G215" t="str">
            <v>Wessex</v>
          </cell>
          <cell r="H215" t="str">
            <v>RT</v>
          </cell>
          <cell r="I215" t="str">
            <v>Y57</v>
          </cell>
          <cell r="J215" t="str">
            <v>South</v>
          </cell>
          <cell r="K215">
            <v>570234</v>
          </cell>
          <cell r="L215">
            <v>13240</v>
          </cell>
          <cell r="AC215">
            <v>583474</v>
          </cell>
        </row>
        <row r="216">
          <cell r="C216" t="str">
            <v>11J</v>
          </cell>
          <cell r="D216" t="str">
            <v>NHS Dorset CCG</v>
          </cell>
          <cell r="E216" t="str">
            <v>AT</v>
          </cell>
          <cell r="F216" t="str">
            <v>Q70</v>
          </cell>
          <cell r="G216" t="str">
            <v>Wessex</v>
          </cell>
          <cell r="H216" t="str">
            <v>RT</v>
          </cell>
          <cell r="I216" t="str">
            <v>Y57</v>
          </cell>
          <cell r="J216" t="str">
            <v>South</v>
          </cell>
          <cell r="K216">
            <v>896682</v>
          </cell>
          <cell r="L216">
            <v>18730</v>
          </cell>
          <cell r="AC216">
            <v>915412</v>
          </cell>
        </row>
        <row r="217">
          <cell r="C217" t="str">
            <v>99M</v>
          </cell>
          <cell r="D217" t="str">
            <v>NHS North East Hampshire and Farnham CCG</v>
          </cell>
          <cell r="E217" t="str">
            <v>AT</v>
          </cell>
          <cell r="F217" t="str">
            <v>Q70</v>
          </cell>
          <cell r="G217" t="str">
            <v>Wessex</v>
          </cell>
          <cell r="H217" t="str">
            <v>RT</v>
          </cell>
          <cell r="I217" t="str">
            <v>Y57</v>
          </cell>
          <cell r="J217" t="str">
            <v>South</v>
          </cell>
          <cell r="K217">
            <v>228440</v>
          </cell>
          <cell r="L217">
            <v>5210</v>
          </cell>
          <cell r="AC217">
            <v>233650</v>
          </cell>
        </row>
        <row r="218">
          <cell r="C218" t="str">
            <v>Q53</v>
          </cell>
          <cell r="D218" t="str">
            <v>Arden, Herefordshire &amp; Worcestershire</v>
          </cell>
          <cell r="E218" t="str">
            <v>RT</v>
          </cell>
          <cell r="F218" t="str">
            <v>Y55</v>
          </cell>
          <cell r="G218" t="str">
            <v>Midlands &amp; East</v>
          </cell>
          <cell r="H218" t="str">
            <v>NT</v>
          </cell>
          <cell r="I218"/>
          <cell r="M218">
            <v>25236</v>
          </cell>
          <cell r="N218">
            <v>185545</v>
          </cell>
          <cell r="O218">
            <v>152211.46970365528</v>
          </cell>
          <cell r="P218">
            <v>4563</v>
          </cell>
          <cell r="Q218">
            <v>2068</v>
          </cell>
          <cell r="R218">
            <v>0</v>
          </cell>
          <cell r="T218">
            <v>0</v>
          </cell>
          <cell r="U218">
            <v>0</v>
          </cell>
          <cell r="V218">
            <v>46514.537931571824</v>
          </cell>
          <cell r="AC218">
            <v>416138.00763522711</v>
          </cell>
        </row>
        <row r="219">
          <cell r="C219" t="str">
            <v>Q54</v>
          </cell>
          <cell r="D219" t="str">
            <v>Birmingham and the Black Country</v>
          </cell>
          <cell r="E219" t="str">
            <v>RT</v>
          </cell>
          <cell r="F219" t="str">
            <v>Y55</v>
          </cell>
          <cell r="G219" t="str">
            <v>Midlands &amp; East</v>
          </cell>
          <cell r="H219" t="str">
            <v>NT</v>
          </cell>
          <cell r="I219"/>
          <cell r="M219">
            <v>45414</v>
          </cell>
          <cell r="N219">
            <v>266276</v>
          </cell>
          <cell r="O219">
            <v>268819.66841399355</v>
          </cell>
          <cell r="P219">
            <v>9986</v>
          </cell>
          <cell r="Q219">
            <v>19790</v>
          </cell>
          <cell r="R219">
            <v>1304678.763</v>
          </cell>
          <cell r="T219">
            <v>0</v>
          </cell>
          <cell r="U219">
            <v>0</v>
          </cell>
          <cell r="V219">
            <v>82030.22049592495</v>
          </cell>
          <cell r="AC219">
            <v>1996994.6519099188</v>
          </cell>
        </row>
        <row r="220">
          <cell r="C220" t="str">
            <v>Q55</v>
          </cell>
          <cell r="D220" t="str">
            <v>Derbyshire and Nottinghamshire</v>
          </cell>
          <cell r="E220" t="str">
            <v>RT</v>
          </cell>
          <cell r="F220" t="str">
            <v>Y55</v>
          </cell>
          <cell r="G220" t="str">
            <v>Midlands &amp; East</v>
          </cell>
          <cell r="H220" t="str">
            <v>NT</v>
          </cell>
          <cell r="I220"/>
          <cell r="M220">
            <v>35265</v>
          </cell>
          <cell r="N220">
            <v>222027</v>
          </cell>
          <cell r="O220">
            <v>191536.52246064477</v>
          </cell>
          <cell r="P220">
            <v>6091</v>
          </cell>
          <cell r="Q220">
            <v>1833</v>
          </cell>
          <cell r="R220">
            <v>0</v>
          </cell>
          <cell r="T220">
            <v>9102.880000000001</v>
          </cell>
          <cell r="U220">
            <v>43841.909</v>
          </cell>
          <cell r="V220">
            <v>66292.730775045391</v>
          </cell>
          <cell r="AC220">
            <v>575990.04223569017</v>
          </cell>
        </row>
        <row r="221">
          <cell r="C221" t="str">
            <v>Q56</v>
          </cell>
          <cell r="D221" t="str">
            <v>East Anglia</v>
          </cell>
          <cell r="E221" t="str">
            <v>RT</v>
          </cell>
          <cell r="F221" t="str">
            <v>Y55</v>
          </cell>
          <cell r="G221" t="str">
            <v>Midlands &amp; East</v>
          </cell>
          <cell r="H221" t="str">
            <v>NT</v>
          </cell>
          <cell r="I221"/>
          <cell r="M221">
            <v>37788</v>
          </cell>
          <cell r="N221">
            <v>269975</v>
          </cell>
          <cell r="O221">
            <v>225300.9545027503</v>
          </cell>
          <cell r="P221">
            <v>8194</v>
          </cell>
          <cell r="Q221">
            <v>1516</v>
          </cell>
          <cell r="R221">
            <v>924725.13522499998</v>
          </cell>
          <cell r="T221">
            <v>0</v>
          </cell>
          <cell r="U221">
            <v>38054</v>
          </cell>
          <cell r="V221">
            <v>74641.726483707957</v>
          </cell>
          <cell r="AC221">
            <v>1580194.8162114583</v>
          </cell>
        </row>
        <row r="222">
          <cell r="C222" t="str">
            <v>Q57</v>
          </cell>
          <cell r="D222" t="str">
            <v>Essex</v>
          </cell>
          <cell r="E222" t="str">
            <v>RT</v>
          </cell>
          <cell r="F222" t="str">
            <v>Y55</v>
          </cell>
          <cell r="G222" t="str">
            <v>Midlands &amp; East</v>
          </cell>
          <cell r="H222" t="str">
            <v>NT</v>
          </cell>
          <cell r="I222"/>
          <cell r="M222">
            <v>26478</v>
          </cell>
          <cell r="N222">
            <v>182485</v>
          </cell>
          <cell r="O222">
            <v>155798.91018835496</v>
          </cell>
          <cell r="P222">
            <v>6806</v>
          </cell>
          <cell r="Q222">
            <v>1536</v>
          </cell>
          <cell r="R222">
            <v>0</v>
          </cell>
          <cell r="T222">
            <v>0</v>
          </cell>
          <cell r="U222">
            <v>0</v>
          </cell>
          <cell r="V222">
            <v>54647.419038406741</v>
          </cell>
          <cell r="AC222">
            <v>427751.32922676171</v>
          </cell>
        </row>
        <row r="223">
          <cell r="C223" t="str">
            <v>Q58</v>
          </cell>
          <cell r="D223" t="str">
            <v>Hertfordshire and the South Midlands</v>
          </cell>
          <cell r="E223" t="str">
            <v>RT</v>
          </cell>
          <cell r="F223" t="str">
            <v>Y55</v>
          </cell>
          <cell r="G223" t="str">
            <v>Midlands &amp; East</v>
          </cell>
          <cell r="H223" t="str">
            <v>NT</v>
          </cell>
          <cell r="I223"/>
          <cell r="M223">
            <v>35915</v>
          </cell>
          <cell r="N223">
            <v>290649</v>
          </cell>
          <cell r="O223">
            <v>253913.74274367327</v>
          </cell>
          <cell r="P223">
            <v>8133</v>
          </cell>
          <cell r="Q223">
            <v>1068</v>
          </cell>
          <cell r="R223">
            <v>0</v>
          </cell>
          <cell r="T223">
            <v>0</v>
          </cell>
          <cell r="U223">
            <v>0</v>
          </cell>
          <cell r="V223">
            <v>77985.436832853753</v>
          </cell>
          <cell r="AC223">
            <v>667664.17957652698</v>
          </cell>
        </row>
        <row r="224">
          <cell r="C224" t="str">
            <v>Q59</v>
          </cell>
          <cell r="D224" t="str">
            <v>Leicestershire and Lincolnshire</v>
          </cell>
          <cell r="E224" t="str">
            <v>RT</v>
          </cell>
          <cell r="F224" t="str">
            <v>Y55</v>
          </cell>
          <cell r="G224" t="str">
            <v>Midlands &amp; East</v>
          </cell>
          <cell r="H224" t="str">
            <v>NT</v>
          </cell>
          <cell r="I224"/>
          <cell r="M224">
            <v>26814</v>
          </cell>
          <cell r="N224">
            <v>199842</v>
          </cell>
          <cell r="O224">
            <v>159289.29505581764</v>
          </cell>
          <cell r="P224">
            <v>5769</v>
          </cell>
          <cell r="Q224">
            <v>-808</v>
          </cell>
          <cell r="R224">
            <v>899556.5022000001</v>
          </cell>
          <cell r="T224">
            <v>0</v>
          </cell>
          <cell r="U224">
            <v>0</v>
          </cell>
          <cell r="V224">
            <v>58384.591934998985</v>
          </cell>
          <cell r="AC224">
            <v>1348847.3891908168</v>
          </cell>
        </row>
        <row r="225">
          <cell r="C225" t="str">
            <v>Q60</v>
          </cell>
          <cell r="D225" t="str">
            <v>Shropshire and Staffordshire</v>
          </cell>
          <cell r="E225" t="str">
            <v>RT</v>
          </cell>
          <cell r="F225" t="str">
            <v>Y55</v>
          </cell>
          <cell r="G225" t="str">
            <v>Midlands &amp; East</v>
          </cell>
          <cell r="H225" t="str">
            <v>NT</v>
          </cell>
          <cell r="I225"/>
          <cell r="M225">
            <v>25204</v>
          </cell>
          <cell r="N225">
            <v>184244</v>
          </cell>
          <cell r="O225">
            <v>143887.51196666632</v>
          </cell>
          <cell r="P225">
            <v>3256</v>
          </cell>
          <cell r="Q225">
            <v>4870</v>
          </cell>
          <cell r="R225">
            <v>0</v>
          </cell>
          <cell r="T225">
            <v>0</v>
          </cell>
          <cell r="U225">
            <v>42364.78</v>
          </cell>
          <cell r="V225">
            <v>51666.074113664043</v>
          </cell>
          <cell r="AC225">
            <v>455492.36608033039</v>
          </cell>
        </row>
        <row r="226">
          <cell r="C226" t="str">
            <v>Q44</v>
          </cell>
          <cell r="D226" t="str">
            <v>Cheshire, Warrington &amp; Wirral</v>
          </cell>
          <cell r="E226" t="str">
            <v>RT</v>
          </cell>
          <cell r="F226" t="str">
            <v>Y54</v>
          </cell>
          <cell r="G226" t="str">
            <v>North</v>
          </cell>
          <cell r="H226" t="str">
            <v>NT</v>
          </cell>
          <cell r="I226"/>
          <cell r="M226">
            <v>19836</v>
          </cell>
          <cell r="N226">
            <v>144095</v>
          </cell>
          <cell r="O226">
            <v>131608.52600000001</v>
          </cell>
          <cell r="P226">
            <v>4481</v>
          </cell>
          <cell r="Q226">
            <v>942</v>
          </cell>
          <cell r="R226">
            <v>1722012.673</v>
          </cell>
          <cell r="T226">
            <v>0</v>
          </cell>
          <cell r="U226">
            <v>0</v>
          </cell>
          <cell r="V226">
            <v>37037.127878595333</v>
          </cell>
          <cell r="AC226">
            <v>2060012.3268785954</v>
          </cell>
        </row>
        <row r="227">
          <cell r="C227" t="str">
            <v>Q45</v>
          </cell>
          <cell r="D227" t="str">
            <v>Durham, Darlington &amp; Tees</v>
          </cell>
          <cell r="E227" t="str">
            <v>RT</v>
          </cell>
          <cell r="F227" t="str">
            <v>Y54</v>
          </cell>
          <cell r="G227" t="str">
            <v>North</v>
          </cell>
          <cell r="H227" t="str">
            <v>NT</v>
          </cell>
          <cell r="I227"/>
          <cell r="M227">
            <v>22005</v>
          </cell>
          <cell r="N227">
            <v>134883</v>
          </cell>
          <cell r="O227">
            <v>139377.962</v>
          </cell>
          <cell r="P227">
            <v>6405</v>
          </cell>
          <cell r="Q227">
            <v>2440</v>
          </cell>
          <cell r="R227">
            <v>0</v>
          </cell>
          <cell r="T227">
            <v>0</v>
          </cell>
          <cell r="U227">
            <v>28577</v>
          </cell>
          <cell r="V227">
            <v>47265.449029724579</v>
          </cell>
          <cell r="AC227">
            <v>380953.41102972458</v>
          </cell>
        </row>
        <row r="228">
          <cell r="C228" t="str">
            <v>Q46</v>
          </cell>
          <cell r="D228" t="str">
            <v>Greater Manchester</v>
          </cell>
          <cell r="E228" t="str">
            <v>RT</v>
          </cell>
          <cell r="F228" t="str">
            <v>Y54</v>
          </cell>
          <cell r="G228" t="str">
            <v>North</v>
          </cell>
          <cell r="H228" t="str">
            <v>NT</v>
          </cell>
          <cell r="I228"/>
          <cell r="M228">
            <v>47948</v>
          </cell>
          <cell r="N228">
            <v>291970</v>
          </cell>
          <cell r="O228">
            <v>339877.37399999995</v>
          </cell>
          <cell r="P228">
            <v>10580.777</v>
          </cell>
          <cell r="Q228">
            <v>11761</v>
          </cell>
          <cell r="R228">
            <v>0</v>
          </cell>
          <cell r="T228">
            <v>0</v>
          </cell>
          <cell r="U228">
            <v>0</v>
          </cell>
          <cell r="V228">
            <v>92572.493968866023</v>
          </cell>
          <cell r="AC228">
            <v>794709.64496886602</v>
          </cell>
        </row>
        <row r="229">
          <cell r="C229" t="str">
            <v>Q47</v>
          </cell>
          <cell r="D229" t="str">
            <v>Lancashire</v>
          </cell>
          <cell r="E229" t="str">
            <v>RT</v>
          </cell>
          <cell r="F229" t="str">
            <v>Y54</v>
          </cell>
          <cell r="G229" t="str">
            <v>North</v>
          </cell>
          <cell r="H229" t="str">
            <v>NT</v>
          </cell>
          <cell r="I229"/>
          <cell r="M229">
            <v>25721</v>
          </cell>
          <cell r="N229">
            <v>160471</v>
          </cell>
          <cell r="O229">
            <v>165812.01799999998</v>
          </cell>
          <cell r="P229">
            <v>6625</v>
          </cell>
          <cell r="Q229">
            <v>6278</v>
          </cell>
          <cell r="R229">
            <v>0</v>
          </cell>
          <cell r="T229">
            <v>0</v>
          </cell>
          <cell r="U229">
            <v>50659.805</v>
          </cell>
          <cell r="V229">
            <v>45653.544684521425</v>
          </cell>
          <cell r="AC229">
            <v>461220.36768452142</v>
          </cell>
        </row>
        <row r="230">
          <cell r="C230" t="str">
            <v>Q48</v>
          </cell>
          <cell r="D230" t="str">
            <v>Merseyside</v>
          </cell>
          <cell r="E230" t="str">
            <v>RT</v>
          </cell>
          <cell r="F230" t="str">
            <v>Y54</v>
          </cell>
          <cell r="G230" t="str">
            <v>North</v>
          </cell>
          <cell r="H230" t="str">
            <v>NT</v>
          </cell>
          <cell r="I230"/>
          <cell r="M230">
            <v>25273</v>
          </cell>
          <cell r="N230">
            <v>132446</v>
          </cell>
          <cell r="O230">
            <v>149726.712</v>
          </cell>
          <cell r="P230">
            <v>7077</v>
          </cell>
          <cell r="Q230">
            <v>2277</v>
          </cell>
          <cell r="R230">
            <v>0</v>
          </cell>
          <cell r="T230">
            <v>0</v>
          </cell>
          <cell r="U230">
            <v>0</v>
          </cell>
          <cell r="V230">
            <v>46716.07941698526</v>
          </cell>
          <cell r="AC230">
            <v>363515.79141698527</v>
          </cell>
        </row>
        <row r="231">
          <cell r="C231" t="str">
            <v>Q49</v>
          </cell>
          <cell r="D231" t="str">
            <v>Cumbria, Northumb, Tyne &amp; Wear</v>
          </cell>
          <cell r="E231" t="str">
            <v>RT</v>
          </cell>
          <cell r="F231" t="str">
            <v>Y54</v>
          </cell>
          <cell r="G231" t="str">
            <v>North</v>
          </cell>
          <cell r="H231" t="str">
            <v>NT</v>
          </cell>
          <cell r="I231"/>
          <cell r="M231">
            <v>36425</v>
          </cell>
          <cell r="N231">
            <v>215104</v>
          </cell>
          <cell r="O231">
            <v>206886.44799999997</v>
          </cell>
          <cell r="P231">
            <v>12503</v>
          </cell>
          <cell r="Q231">
            <v>5802</v>
          </cell>
          <cell r="R231">
            <v>651979.72699999996</v>
          </cell>
          <cell r="T231">
            <v>0</v>
          </cell>
          <cell r="U231">
            <v>0</v>
          </cell>
          <cell r="V231">
            <v>70540.405049066205</v>
          </cell>
          <cell r="AC231">
            <v>1199240.5800490661</v>
          </cell>
        </row>
        <row r="232">
          <cell r="C232" t="str">
            <v>Q50</v>
          </cell>
          <cell r="D232" t="str">
            <v>North Yorkshire and The Humber</v>
          </cell>
          <cell r="E232" t="str">
            <v>RT</v>
          </cell>
          <cell r="F232" t="str">
            <v>Y54</v>
          </cell>
          <cell r="G232" t="str">
            <v>North</v>
          </cell>
          <cell r="H232" t="str">
            <v>NT</v>
          </cell>
          <cell r="I232"/>
          <cell r="M232">
            <v>27184</v>
          </cell>
          <cell r="N232">
            <v>191636</v>
          </cell>
          <cell r="O232">
            <v>172952.09600000002</v>
          </cell>
          <cell r="P232">
            <v>6050</v>
          </cell>
          <cell r="Q232">
            <v>9805</v>
          </cell>
          <cell r="R232">
            <v>0</v>
          </cell>
          <cell r="T232">
            <v>6251.8119999999999</v>
          </cell>
          <cell r="U232">
            <v>0</v>
          </cell>
          <cell r="V232">
            <v>53398.34308415436</v>
          </cell>
          <cell r="AC232">
            <v>467277.25108415436</v>
          </cell>
        </row>
        <row r="233">
          <cell r="C233" t="str">
            <v>Q51</v>
          </cell>
          <cell r="D233" t="str">
            <v>South Yorkshire and Bassetlaw</v>
          </cell>
          <cell r="E233" t="str">
            <v>RT</v>
          </cell>
          <cell r="F233" t="str">
            <v>Y54</v>
          </cell>
          <cell r="G233" t="str">
            <v>North</v>
          </cell>
          <cell r="H233" t="str">
            <v>NT</v>
          </cell>
          <cell r="I233"/>
          <cell r="M233">
            <v>24334</v>
          </cell>
          <cell r="N233">
            <v>169477</v>
          </cell>
          <cell r="O233">
            <v>178373.45400000003</v>
          </cell>
          <cell r="P233">
            <v>3861</v>
          </cell>
          <cell r="Q233">
            <v>4828</v>
          </cell>
          <cell r="R233">
            <v>1085724.754</v>
          </cell>
          <cell r="T233">
            <v>0</v>
          </cell>
          <cell r="U233">
            <v>0</v>
          </cell>
          <cell r="V233">
            <v>46175.503706982759</v>
          </cell>
          <cell r="AC233">
            <v>1512773.7117069829</v>
          </cell>
        </row>
        <row r="234">
          <cell r="C234" t="str">
            <v>Q52</v>
          </cell>
          <cell r="D234" t="str">
            <v>West Yorkshire</v>
          </cell>
          <cell r="E234" t="str">
            <v>RT</v>
          </cell>
          <cell r="F234" t="str">
            <v>Y54</v>
          </cell>
          <cell r="G234" t="str">
            <v>North</v>
          </cell>
          <cell r="H234" t="str">
            <v>NT</v>
          </cell>
          <cell r="I234"/>
          <cell r="M234">
            <v>35925</v>
          </cell>
          <cell r="N234">
            <v>280802</v>
          </cell>
          <cell r="O234">
            <v>252122.74600000004</v>
          </cell>
          <cell r="P234">
            <v>6981</v>
          </cell>
          <cell r="Q234">
            <v>4346</v>
          </cell>
          <cell r="R234">
            <v>0</v>
          </cell>
          <cell r="T234">
            <v>0</v>
          </cell>
          <cell r="U234">
            <v>44391.664470000003</v>
          </cell>
          <cell r="V234">
            <v>75713.027409899354</v>
          </cell>
          <cell r="AC234">
            <v>700281.4378798994</v>
          </cell>
        </row>
        <row r="235">
          <cell r="C235" t="str">
            <v>Q64</v>
          </cell>
          <cell r="D235" t="str">
            <v>Bath, Gloucester, Swindon &amp; Wiltshire</v>
          </cell>
          <cell r="E235" t="str">
            <v>RT</v>
          </cell>
          <cell r="F235" t="str">
            <v>Y57</v>
          </cell>
          <cell r="G235" t="str">
            <v>South</v>
          </cell>
          <cell r="H235" t="str">
            <v>NT</v>
          </cell>
          <cell r="I235"/>
          <cell r="M235">
            <v>20945</v>
          </cell>
          <cell r="N235">
            <v>155805</v>
          </cell>
          <cell r="O235">
            <v>125721.54200000002</v>
          </cell>
          <cell r="P235">
            <v>2355</v>
          </cell>
          <cell r="Q235">
            <v>334</v>
          </cell>
          <cell r="R235">
            <v>0</v>
          </cell>
          <cell r="T235">
            <v>27261.376</v>
          </cell>
          <cell r="U235">
            <v>0</v>
          </cell>
          <cell r="V235">
            <v>41019.620125479705</v>
          </cell>
          <cell r="AC235">
            <v>373441.53812547971</v>
          </cell>
        </row>
        <row r="236">
          <cell r="C236" t="str">
            <v>Q65</v>
          </cell>
          <cell r="D236" t="str">
            <v>Bristol, North Somerset, Somerset &amp; South Glos</v>
          </cell>
          <cell r="E236" t="str">
            <v>RT</v>
          </cell>
          <cell r="F236" t="str">
            <v>Y57</v>
          </cell>
          <cell r="G236" t="str">
            <v>South</v>
          </cell>
          <cell r="H236" t="str">
            <v>NT</v>
          </cell>
          <cell r="I236"/>
          <cell r="M236">
            <v>22853</v>
          </cell>
          <cell r="N236">
            <v>168993</v>
          </cell>
          <cell r="O236">
            <v>132447.69400000002</v>
          </cell>
          <cell r="P236">
            <v>4735</v>
          </cell>
          <cell r="Q236">
            <v>85</v>
          </cell>
          <cell r="R236">
            <v>766810.49100000004</v>
          </cell>
          <cell r="T236">
            <v>0</v>
          </cell>
          <cell r="U236">
            <v>26170</v>
          </cell>
          <cell r="V236">
            <v>43379.111410754667</v>
          </cell>
          <cell r="AC236">
            <v>1165473.2964107548</v>
          </cell>
        </row>
        <row r="237">
          <cell r="C237" t="str">
            <v>Q66</v>
          </cell>
          <cell r="D237" t="str">
            <v>Devon, Cornwall and the Isles of Scilly</v>
          </cell>
          <cell r="E237" t="str">
            <v>RT</v>
          </cell>
          <cell r="F237" t="str">
            <v>Y57</v>
          </cell>
          <cell r="G237" t="str">
            <v>South</v>
          </cell>
          <cell r="H237" t="str">
            <v>NT</v>
          </cell>
          <cell r="I237"/>
          <cell r="M237">
            <v>30402</v>
          </cell>
          <cell r="N237">
            <v>195408</v>
          </cell>
          <cell r="O237">
            <v>181645.41399999999</v>
          </cell>
          <cell r="P237">
            <v>4808</v>
          </cell>
          <cell r="Q237">
            <v>-2515</v>
          </cell>
          <cell r="R237">
            <v>0</v>
          </cell>
          <cell r="T237">
            <v>0</v>
          </cell>
          <cell r="U237">
            <v>0</v>
          </cell>
          <cell r="V237">
            <v>49311.189409600716</v>
          </cell>
          <cell r="AC237">
            <v>459059.60340960068</v>
          </cell>
        </row>
        <row r="238">
          <cell r="C238" t="str">
            <v>Q67</v>
          </cell>
          <cell r="D238" t="str">
            <v>Kent &amp; Medway</v>
          </cell>
          <cell r="E238" t="str">
            <v>RT</v>
          </cell>
          <cell r="F238" t="str">
            <v>Y57</v>
          </cell>
          <cell r="G238" t="str">
            <v>South</v>
          </cell>
          <cell r="H238" t="str">
            <v>NT</v>
          </cell>
          <cell r="I238"/>
          <cell r="M238">
            <v>25635</v>
          </cell>
          <cell r="N238">
            <v>183979</v>
          </cell>
          <cell r="O238">
            <v>159338.85800000001</v>
          </cell>
          <cell r="P238">
            <v>5782</v>
          </cell>
          <cell r="Q238">
            <v>1581</v>
          </cell>
          <cell r="R238">
            <v>0</v>
          </cell>
          <cell r="T238">
            <v>0</v>
          </cell>
          <cell r="U238">
            <v>38667</v>
          </cell>
          <cell r="V238">
            <v>51065.267046356486</v>
          </cell>
          <cell r="AC238">
            <v>466048.12504635646</v>
          </cell>
        </row>
        <row r="239">
          <cell r="C239" t="str">
            <v>Q68</v>
          </cell>
          <cell r="D239" t="str">
            <v>Surrey &amp; Sussex</v>
          </cell>
          <cell r="E239" t="str">
            <v>RT</v>
          </cell>
          <cell r="F239" t="str">
            <v>Y57</v>
          </cell>
          <cell r="G239" t="str">
            <v>South</v>
          </cell>
          <cell r="H239" t="str">
            <v>NT</v>
          </cell>
          <cell r="I239"/>
          <cell r="M239">
            <v>39773</v>
          </cell>
          <cell r="N239">
            <v>298971</v>
          </cell>
          <cell r="O239">
            <v>245694.89</v>
          </cell>
          <cell r="P239">
            <v>5739</v>
          </cell>
          <cell r="Q239">
            <v>702</v>
          </cell>
          <cell r="R239">
            <v>410276.85800000001</v>
          </cell>
          <cell r="T239">
            <v>0</v>
          </cell>
          <cell r="U239">
            <v>0</v>
          </cell>
          <cell r="V239">
            <v>69588.282702107274</v>
          </cell>
          <cell r="AC239">
            <v>1070745.0307021074</v>
          </cell>
        </row>
        <row r="240">
          <cell r="C240" t="str">
            <v>Q69</v>
          </cell>
          <cell r="D240" t="str">
            <v>Thames Valley</v>
          </cell>
          <cell r="E240" t="str">
            <v>RT</v>
          </cell>
          <cell r="F240" t="str">
            <v>Y57</v>
          </cell>
          <cell r="G240" t="str">
            <v>South</v>
          </cell>
          <cell r="H240" t="str">
            <v>NT</v>
          </cell>
          <cell r="I240"/>
          <cell r="M240">
            <v>24298</v>
          </cell>
          <cell r="N240">
            <v>214560</v>
          </cell>
          <cell r="O240">
            <v>167415.35399999999</v>
          </cell>
          <cell r="P240">
            <v>9104</v>
          </cell>
          <cell r="Q240">
            <v>1873</v>
          </cell>
          <cell r="R240">
            <v>0</v>
          </cell>
          <cell r="T240">
            <v>0</v>
          </cell>
          <cell r="U240">
            <v>28626</v>
          </cell>
          <cell r="V240">
            <v>62634.437208283947</v>
          </cell>
          <cell r="AC240">
            <v>508510.79120828392</v>
          </cell>
        </row>
        <row r="241">
          <cell r="C241" t="str">
            <v>Q70</v>
          </cell>
          <cell r="D241" t="str">
            <v>Wessex</v>
          </cell>
          <cell r="E241" t="str">
            <v>RT</v>
          </cell>
          <cell r="F241" t="str">
            <v>Y57</v>
          </cell>
          <cell r="G241" t="str">
            <v>South</v>
          </cell>
          <cell r="H241" t="str">
            <v>NT</v>
          </cell>
          <cell r="I241"/>
          <cell r="M241">
            <v>39290</v>
          </cell>
          <cell r="N241">
            <v>301300</v>
          </cell>
          <cell r="O241">
            <v>241108.80200000003</v>
          </cell>
          <cell r="P241">
            <v>5167</v>
          </cell>
          <cell r="Q241">
            <v>586</v>
          </cell>
          <cell r="R241">
            <v>871314.37600000005</v>
          </cell>
          <cell r="T241">
            <v>0</v>
          </cell>
          <cell r="U241">
            <v>0</v>
          </cell>
          <cell r="V241">
            <v>75296.108713282374</v>
          </cell>
          <cell r="AC241">
            <v>1534062.2867132823</v>
          </cell>
        </row>
        <row r="242">
          <cell r="C242" t="str">
            <v>Q71</v>
          </cell>
          <cell r="D242" t="str">
            <v>London</v>
          </cell>
          <cell r="E242" t="str">
            <v>RT</v>
          </cell>
          <cell r="F242" t="str">
            <v>Y56</v>
          </cell>
          <cell r="G242" t="str">
            <v>London</v>
          </cell>
          <cell r="H242" t="str">
            <v>NT</v>
          </cell>
          <cell r="M242">
            <v>133039</v>
          </cell>
          <cell r="N242">
            <v>1032061</v>
          </cell>
          <cell r="O242">
            <v>808507.06</v>
          </cell>
          <cell r="P242">
            <v>30752</v>
          </cell>
          <cell r="Q242">
            <v>26505</v>
          </cell>
          <cell r="R242">
            <v>3045739.6582968067</v>
          </cell>
          <cell r="T242">
            <v>0</v>
          </cell>
          <cell r="U242">
            <v>64227</v>
          </cell>
          <cell r="V242">
            <v>247595.32119377679</v>
          </cell>
          <cell r="AC242">
            <v>5388426.0394905843</v>
          </cell>
        </row>
        <row r="243">
          <cell r="C243" t="str">
            <v>Y56</v>
          </cell>
          <cell r="D243" t="str">
            <v>London</v>
          </cell>
          <cell r="E243" t="str">
            <v>NT</v>
          </cell>
          <cell r="H243" t="str">
            <v>NT</v>
          </cell>
          <cell r="X243">
            <v>61232.939423498334</v>
          </cell>
          <cell r="Y243">
            <v>4794</v>
          </cell>
          <cell r="AC243">
            <v>66026.939423498334</v>
          </cell>
        </row>
        <row r="244">
          <cell r="C244" t="str">
            <v>Y55</v>
          </cell>
          <cell r="D244" t="str">
            <v>Midlands &amp; East</v>
          </cell>
          <cell r="E244" t="str">
            <v>NT</v>
          </cell>
          <cell r="H244" t="str">
            <v>NT</v>
          </cell>
          <cell r="X244">
            <v>90258.678726835788</v>
          </cell>
          <cell r="Y244">
            <v>9162</v>
          </cell>
          <cell r="AC244">
            <v>99420.678726835788</v>
          </cell>
        </row>
        <row r="245">
          <cell r="C245" t="str">
            <v>Y54</v>
          </cell>
          <cell r="D245" t="str">
            <v>North</v>
          </cell>
          <cell r="E245" t="str">
            <v>NT</v>
          </cell>
          <cell r="H245" t="str">
            <v>NT</v>
          </cell>
          <cell r="X245">
            <v>79579.48517031924</v>
          </cell>
          <cell r="Y245">
            <v>9740</v>
          </cell>
          <cell r="AC245">
            <v>89319.48517031924</v>
          </cell>
        </row>
        <row r="246">
          <cell r="C246" t="str">
            <v>Y57</v>
          </cell>
          <cell r="D246" t="str">
            <v>South</v>
          </cell>
          <cell r="E246" t="str">
            <v>NT</v>
          </cell>
          <cell r="H246" t="str">
            <v>NT</v>
          </cell>
          <cell r="X246">
            <v>74690.18786138315</v>
          </cell>
          <cell r="Y246">
            <v>8305</v>
          </cell>
          <cell r="AC246">
            <v>82995.18786138315</v>
          </cell>
        </row>
        <row r="247">
          <cell r="C247" t="str">
            <v>Med</v>
          </cell>
          <cell r="D247" t="str">
            <v>Medical Directorate</v>
          </cell>
          <cell r="W247">
            <v>25183</v>
          </cell>
          <cell r="Y247">
            <v>138421</v>
          </cell>
          <cell r="AC247">
            <v>163604</v>
          </cell>
        </row>
        <row r="248">
          <cell r="C248" t="str">
            <v>Nur</v>
          </cell>
          <cell r="D248" t="str">
            <v>Nursing Directorate</v>
          </cell>
          <cell r="W248">
            <v>10823</v>
          </cell>
          <cell r="Y248">
            <v>4055</v>
          </cell>
          <cell r="AC248">
            <v>14878</v>
          </cell>
        </row>
        <row r="249">
          <cell r="C249" t="str">
            <v>OpsCOO</v>
          </cell>
          <cell r="D249" t="str">
            <v>Operations Directorate - COO</v>
          </cell>
          <cell r="W249">
            <v>9279.863222</v>
          </cell>
          <cell r="Y249">
            <v>0</v>
          </cell>
          <cell r="AC249">
            <v>9279.863222</v>
          </cell>
        </row>
        <row r="250">
          <cell r="C250" t="str">
            <v>OpsOth</v>
          </cell>
          <cell r="D250" t="str">
            <v>Operations Directorate - Not Yet Devolved</v>
          </cell>
          <cell r="W250">
            <v>52597</v>
          </cell>
          <cell r="Y250">
            <v>59201</v>
          </cell>
          <cell r="AC250">
            <v>111798</v>
          </cell>
        </row>
        <row r="251">
          <cell r="C251" t="str">
            <v>Com</v>
          </cell>
          <cell r="D251" t="str">
            <v>Commissioning Development</v>
          </cell>
          <cell r="W251">
            <v>10691.743315499998</v>
          </cell>
          <cell r="Y251">
            <v>4995</v>
          </cell>
          <cell r="AC251">
            <v>15686.743315499998</v>
          </cell>
        </row>
        <row r="252">
          <cell r="C252" t="str">
            <v>Pat</v>
          </cell>
          <cell r="D252" t="str">
            <v>Patients &amp; Information</v>
          </cell>
          <cell r="W252">
            <v>18494.716101123831</v>
          </cell>
          <cell r="Y252">
            <v>117629</v>
          </cell>
          <cell r="AC252">
            <v>136123.71610112383</v>
          </cell>
        </row>
        <row r="253">
          <cell r="C253" t="str">
            <v>Fin</v>
          </cell>
          <cell r="D253" t="str">
            <v>Finance</v>
          </cell>
          <cell r="W253">
            <v>15750</v>
          </cell>
          <cell r="Y253">
            <v>2500</v>
          </cell>
          <cell r="AA253">
            <v>360000</v>
          </cell>
          <cell r="AB253">
            <v>1184000</v>
          </cell>
          <cell r="AC253">
            <v>1562250</v>
          </cell>
        </row>
        <row r="254">
          <cell r="C254" t="str">
            <v>Pol</v>
          </cell>
          <cell r="D254" t="str">
            <v>Policy</v>
          </cell>
          <cell r="W254">
            <v>11581.887918000002</v>
          </cell>
          <cell r="Y254">
            <v>0</v>
          </cell>
          <cell r="AC254">
            <v>11581.887918000002</v>
          </cell>
        </row>
        <row r="255">
          <cell r="C255" t="str">
            <v>Hum</v>
          </cell>
          <cell r="D255" t="str">
            <v>Human Resources</v>
          </cell>
          <cell r="W255">
            <v>8270</v>
          </cell>
          <cell r="Y255">
            <v>46729</v>
          </cell>
          <cell r="AC255">
            <v>54999</v>
          </cell>
        </row>
        <row r="256">
          <cell r="C256" t="str">
            <v>CorPol</v>
          </cell>
          <cell r="D256" t="str">
            <v>Corporate  - Policy</v>
          </cell>
          <cell r="W256">
            <v>17400</v>
          </cell>
          <cell r="Y256">
            <v>0</v>
          </cell>
          <cell r="Z256">
            <v>300000</v>
          </cell>
          <cell r="AC256">
            <v>317400</v>
          </cell>
        </row>
        <row r="257">
          <cell r="C257" t="str">
            <v>CorOth</v>
          </cell>
          <cell r="D257" t="str">
            <v>Corporate  - Other</v>
          </cell>
          <cell r="W257">
            <v>16800</v>
          </cell>
          <cell r="Y257">
            <v>0</v>
          </cell>
          <cell r="AC257">
            <v>16800</v>
          </cell>
        </row>
        <row r="258">
          <cell r="C258" t="str">
            <v>CorIT</v>
          </cell>
          <cell r="D258" t="str">
            <v>Corporate  - IT</v>
          </cell>
          <cell r="W258">
            <v>14387</v>
          </cell>
          <cell r="Y258">
            <v>0</v>
          </cell>
          <cell r="AC258">
            <v>14387</v>
          </cell>
        </row>
        <row r="259">
          <cell r="C259" t="str">
            <v>Tra</v>
          </cell>
          <cell r="D259" t="str">
            <v xml:space="preserve">Travel &amp; Subsistence </v>
          </cell>
          <cell r="W259">
            <v>28200</v>
          </cell>
          <cell r="Y259">
            <v>0</v>
          </cell>
          <cell r="AC259">
            <v>28200</v>
          </cell>
        </row>
        <row r="260">
          <cell r="C260" t="str">
            <v>Est</v>
          </cell>
          <cell r="D260" t="str">
            <v>Estates</v>
          </cell>
          <cell r="W260">
            <v>21500</v>
          </cell>
          <cell r="Y260">
            <v>0</v>
          </cell>
          <cell r="AC260">
            <v>21500</v>
          </cell>
        </row>
        <row r="261">
          <cell r="C261" t="str">
            <v>Off</v>
          </cell>
          <cell r="D261" t="str">
            <v>Office Expenses</v>
          </cell>
          <cell r="W261">
            <v>7200</v>
          </cell>
          <cell r="Y261">
            <v>0</v>
          </cell>
          <cell r="AC261">
            <v>7200</v>
          </cell>
        </row>
        <row r="262">
          <cell r="C262" t="str">
            <v>Dep</v>
          </cell>
          <cell r="D262" t="str">
            <v>Depreciation</v>
          </cell>
          <cell r="W262">
            <v>30000</v>
          </cell>
          <cell r="Y262">
            <v>0</v>
          </cell>
          <cell r="AC262">
            <v>30000</v>
          </cell>
        </row>
        <row r="263">
          <cell r="C263" t="str">
            <v>Oth</v>
          </cell>
          <cell r="D263" t="str">
            <v>Other</v>
          </cell>
          <cell r="W263">
            <v>54000</v>
          </cell>
          <cell r="Y263">
            <v>516529</v>
          </cell>
          <cell r="AC263">
            <v>570529</v>
          </cell>
        </row>
        <row r="264">
          <cell r="C264" t="str">
            <v>Con</v>
          </cell>
          <cell r="D264" t="str">
            <v>Contingency</v>
          </cell>
          <cell r="W264">
            <v>18225</v>
          </cell>
          <cell r="Y264">
            <v>101190</v>
          </cell>
          <cell r="AC264">
            <v>119415</v>
          </cell>
        </row>
      </sheetData>
      <sheetData sheetId="18" refreshError="1"/>
      <sheetData sheetId="19" refreshError="1"/>
      <sheetData sheetId="20" refreshError="1"/>
      <sheetData sheetId="21">
        <row r="8">
          <cell r="B8" t="str">
            <v>01C</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ummary by mandate"/>
      <sheetName val="Summary of Allocations by Geog"/>
      <sheetName val="Allocations"/>
      <sheetName val="final RCA"/>
      <sheetName val="Allocations sort"/>
      <sheetName val="Sheet5"/>
      <sheetName val="Sheet2"/>
      <sheetName val="Sheet1"/>
      <sheetName val="Sheet7"/>
      <sheetName val="CCG Cost Centre - Allocations"/>
      <sheetName val="CB Cost Centre Matrix"/>
      <sheetName val="Mandate Summary"/>
      <sheetName val="Sheet10"/>
      <sheetName val="Sheet9"/>
      <sheetName val="Frontsheet - Worksheet List"/>
      <sheetName val="Mandate Reconciliation"/>
      <sheetName val="Financial Directions"/>
      <sheetName val="Master File"/>
      <sheetName val="Programme Level Detail"/>
      <sheetName val="Report - National"/>
      <sheetName val="Report - By Area Team"/>
      <sheetName val="Report - By CCG"/>
      <sheetName val="Amendment Form"/>
      <sheetName val="Control Log"/>
      <sheetName val="CCG"/>
      <sheetName val="Local Auth"/>
      <sheetName val="DC 2013 05 22"/>
      <sheetName val="PT Rec summary"/>
      <sheetName val="Codes &amp; Organisations"/>
      <sheetName val="Timt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6535291.9199999999</v>
          </cell>
        </row>
      </sheetData>
      <sheetData sheetId="16" refreshError="1"/>
      <sheetData sheetId="17">
        <row r="7">
          <cell r="C7" t="str">
            <v>01C</v>
          </cell>
          <cell r="D7" t="str">
            <v>NHS Eastern Cheshire CCG</v>
          </cell>
          <cell r="E7" t="str">
            <v>AT</v>
          </cell>
          <cell r="F7" t="str">
            <v>Q44</v>
          </cell>
          <cell r="G7" t="str">
            <v>Cheshire, Warrington &amp; Wirral</v>
          </cell>
          <cell r="H7" t="str">
            <v>RT</v>
          </cell>
          <cell r="I7" t="str">
            <v>Y54</v>
          </cell>
          <cell r="J7" t="str">
            <v>North</v>
          </cell>
          <cell r="K7">
            <v>219307</v>
          </cell>
          <cell r="L7">
            <v>4930</v>
          </cell>
          <cell r="AC7">
            <v>224237</v>
          </cell>
        </row>
        <row r="8">
          <cell r="C8" t="str">
            <v>01R</v>
          </cell>
          <cell r="D8" t="str">
            <v>NHS South Cheshire CCG</v>
          </cell>
          <cell r="E8" t="str">
            <v>AT</v>
          </cell>
          <cell r="F8" t="str">
            <v>Q44</v>
          </cell>
          <cell r="G8" t="str">
            <v>Cheshire, Warrington &amp; Wirral</v>
          </cell>
          <cell r="H8" t="str">
            <v>RT</v>
          </cell>
          <cell r="I8" t="str">
            <v>Y54</v>
          </cell>
          <cell r="J8" t="str">
            <v>North</v>
          </cell>
          <cell r="K8">
            <v>193566</v>
          </cell>
          <cell r="L8">
            <v>4260</v>
          </cell>
          <cell r="AC8">
            <v>197826</v>
          </cell>
        </row>
        <row r="9">
          <cell r="C9" t="str">
            <v>02D</v>
          </cell>
          <cell r="D9" t="str">
            <v>NHS Vale Royal CCG</v>
          </cell>
          <cell r="E9" t="str">
            <v>AT</v>
          </cell>
          <cell r="F9" t="str">
            <v>Q44</v>
          </cell>
          <cell r="G9" t="str">
            <v>Cheshire, Warrington &amp; Wirral</v>
          </cell>
          <cell r="H9" t="str">
            <v>RT</v>
          </cell>
          <cell r="I9" t="str">
            <v>Y54</v>
          </cell>
          <cell r="J9" t="str">
            <v>North</v>
          </cell>
          <cell r="K9">
            <v>120033</v>
          </cell>
          <cell r="L9">
            <v>2440</v>
          </cell>
          <cell r="AC9">
            <v>122473</v>
          </cell>
        </row>
        <row r="10">
          <cell r="C10" t="str">
            <v>02E</v>
          </cell>
          <cell r="D10" t="str">
            <v>NHS Warrington CCG</v>
          </cell>
          <cell r="E10" t="str">
            <v>AT</v>
          </cell>
          <cell r="F10" t="str">
            <v>Q44</v>
          </cell>
          <cell r="G10" t="str">
            <v>Cheshire, Warrington &amp; Wirral</v>
          </cell>
          <cell r="H10" t="str">
            <v>RT</v>
          </cell>
          <cell r="I10" t="str">
            <v>Y54</v>
          </cell>
          <cell r="J10" t="str">
            <v>North</v>
          </cell>
          <cell r="K10">
            <v>231588</v>
          </cell>
          <cell r="L10">
            <v>5120</v>
          </cell>
          <cell r="AC10">
            <v>236708</v>
          </cell>
        </row>
        <row r="11">
          <cell r="C11" t="str">
            <v>02F</v>
          </cell>
          <cell r="D11" t="str">
            <v>NHS West Cheshire CCG</v>
          </cell>
          <cell r="E11" t="str">
            <v>AT</v>
          </cell>
          <cell r="F11" t="str">
            <v>Q44</v>
          </cell>
          <cell r="G11" t="str">
            <v>Cheshire, Warrington &amp; Wirral</v>
          </cell>
          <cell r="H11" t="str">
            <v>RT</v>
          </cell>
          <cell r="I11" t="str">
            <v>Y54</v>
          </cell>
          <cell r="J11" t="str">
            <v>North</v>
          </cell>
          <cell r="K11">
            <v>308328</v>
          </cell>
          <cell r="L11">
            <v>6070</v>
          </cell>
          <cell r="AC11">
            <v>314398</v>
          </cell>
        </row>
        <row r="12">
          <cell r="C12" t="str">
            <v>12F</v>
          </cell>
          <cell r="D12" t="str">
            <v>NHS Wirral CCG</v>
          </cell>
          <cell r="E12" t="str">
            <v>AT</v>
          </cell>
          <cell r="F12" t="str">
            <v>Q44</v>
          </cell>
          <cell r="G12" t="str">
            <v>Cheshire, Warrington &amp; Wirral</v>
          </cell>
          <cell r="H12" t="str">
            <v>RT</v>
          </cell>
          <cell r="I12" t="str">
            <v>Y54</v>
          </cell>
          <cell r="J12" t="str">
            <v>North</v>
          </cell>
          <cell r="K12">
            <v>445168</v>
          </cell>
          <cell r="L12">
            <v>8000</v>
          </cell>
          <cell r="AC12">
            <v>453168</v>
          </cell>
        </row>
        <row r="13">
          <cell r="C13" t="str">
            <v>00C</v>
          </cell>
          <cell r="D13" t="str">
            <v>NHS Darlington CCG</v>
          </cell>
          <cell r="E13" t="str">
            <v>AT</v>
          </cell>
          <cell r="F13" t="str">
            <v>Q45</v>
          </cell>
          <cell r="G13" t="str">
            <v>Durham, Darlington &amp; Tees</v>
          </cell>
          <cell r="H13" t="str">
            <v>RT</v>
          </cell>
          <cell r="I13" t="str">
            <v>Y54</v>
          </cell>
          <cell r="J13" t="str">
            <v>North</v>
          </cell>
          <cell r="K13">
            <v>130336</v>
          </cell>
          <cell r="L13">
            <v>2610</v>
          </cell>
          <cell r="AC13">
            <v>132946</v>
          </cell>
        </row>
        <row r="14">
          <cell r="C14" t="str">
            <v>00D</v>
          </cell>
          <cell r="D14" t="str">
            <v>NHS Durham Dales, Easington and Sedgefield CCG</v>
          </cell>
          <cell r="E14" t="str">
            <v>AT</v>
          </cell>
          <cell r="F14" t="str">
            <v>Q45</v>
          </cell>
          <cell r="G14" t="str">
            <v>Durham, Darlington &amp; Tees</v>
          </cell>
          <cell r="H14" t="str">
            <v>RT</v>
          </cell>
          <cell r="I14" t="str">
            <v>Y54</v>
          </cell>
          <cell r="J14" t="str">
            <v>North</v>
          </cell>
          <cell r="K14">
            <v>398372</v>
          </cell>
          <cell r="L14">
            <v>7070</v>
          </cell>
          <cell r="AC14">
            <v>405442</v>
          </cell>
        </row>
        <row r="15">
          <cell r="C15" t="str">
            <v>00J</v>
          </cell>
          <cell r="D15" t="str">
            <v>NHS North Durham CCG</v>
          </cell>
          <cell r="E15" t="str">
            <v>AT</v>
          </cell>
          <cell r="F15" t="str">
            <v>Q45</v>
          </cell>
          <cell r="G15" t="str">
            <v>Durham, Darlington &amp; Tees</v>
          </cell>
          <cell r="H15" t="str">
            <v>RT</v>
          </cell>
          <cell r="I15" t="str">
            <v>Y54</v>
          </cell>
          <cell r="J15" t="str">
            <v>North</v>
          </cell>
          <cell r="K15">
            <v>307439</v>
          </cell>
          <cell r="L15">
            <v>6070</v>
          </cell>
          <cell r="AC15">
            <v>313509</v>
          </cell>
        </row>
        <row r="16">
          <cell r="C16" t="str">
            <v>00K</v>
          </cell>
          <cell r="D16" t="str">
            <v>NHS Hartlepool and Stockton-on-Tees CCG</v>
          </cell>
          <cell r="E16" t="str">
            <v>AT</v>
          </cell>
          <cell r="F16" t="str">
            <v>Q45</v>
          </cell>
          <cell r="G16" t="str">
            <v>Durham, Darlington &amp; Tees</v>
          </cell>
          <cell r="H16" t="str">
            <v>RT</v>
          </cell>
          <cell r="I16" t="str">
            <v>Y54</v>
          </cell>
          <cell r="J16" t="str">
            <v>North</v>
          </cell>
          <cell r="K16">
            <v>362855</v>
          </cell>
          <cell r="L16">
            <v>7140</v>
          </cell>
          <cell r="AC16">
            <v>369995</v>
          </cell>
        </row>
        <row r="17">
          <cell r="C17" t="str">
            <v>00M</v>
          </cell>
          <cell r="D17" t="str">
            <v>NHS South Tees CCG</v>
          </cell>
          <cell r="E17" t="str">
            <v>AT</v>
          </cell>
          <cell r="F17" t="str">
            <v>Q45</v>
          </cell>
          <cell r="G17" t="str">
            <v>Durham, Darlington &amp; Tees</v>
          </cell>
          <cell r="H17" t="str">
            <v>RT</v>
          </cell>
          <cell r="I17" t="str">
            <v>Y54</v>
          </cell>
          <cell r="J17" t="str">
            <v>North</v>
          </cell>
          <cell r="K17">
            <v>383116</v>
          </cell>
          <cell r="L17">
            <v>6850</v>
          </cell>
          <cell r="AC17">
            <v>389966</v>
          </cell>
        </row>
        <row r="18">
          <cell r="C18" t="str">
            <v>00T</v>
          </cell>
          <cell r="D18" t="str">
            <v>NHS Bolton CCG</v>
          </cell>
          <cell r="E18" t="str">
            <v>AT</v>
          </cell>
          <cell r="F18" t="str">
            <v>Q46</v>
          </cell>
          <cell r="G18" t="str">
            <v>Greater Manchester</v>
          </cell>
          <cell r="H18" t="str">
            <v>RT</v>
          </cell>
          <cell r="I18" t="str">
            <v>Y54</v>
          </cell>
          <cell r="J18" t="str">
            <v>North</v>
          </cell>
          <cell r="K18">
            <v>331159</v>
          </cell>
          <cell r="L18">
            <v>7000</v>
          </cell>
          <cell r="AC18">
            <v>338159</v>
          </cell>
        </row>
        <row r="19">
          <cell r="C19" t="str">
            <v>00V</v>
          </cell>
          <cell r="D19" t="str">
            <v>NHS Bury CCG</v>
          </cell>
          <cell r="E19" t="str">
            <v>AT</v>
          </cell>
          <cell r="F19" t="str">
            <v>Q46</v>
          </cell>
          <cell r="G19" t="str">
            <v>Greater Manchester</v>
          </cell>
          <cell r="H19" t="str">
            <v>RT</v>
          </cell>
          <cell r="I19" t="str">
            <v>Y54</v>
          </cell>
          <cell r="J19" t="str">
            <v>North</v>
          </cell>
          <cell r="K19">
            <v>215753</v>
          </cell>
          <cell r="L19">
            <v>4670</v>
          </cell>
          <cell r="AC19">
            <v>220423</v>
          </cell>
        </row>
        <row r="20">
          <cell r="C20" t="str">
            <v>00W</v>
          </cell>
          <cell r="D20" t="str">
            <v>NHS Central Manchester CCG</v>
          </cell>
          <cell r="E20" t="str">
            <v>AT</v>
          </cell>
          <cell r="F20" t="str">
            <v>Q46</v>
          </cell>
          <cell r="G20" t="str">
            <v>Greater Manchester</v>
          </cell>
          <cell r="H20" t="str">
            <v>RT</v>
          </cell>
          <cell r="I20" t="str">
            <v>Y54</v>
          </cell>
          <cell r="J20" t="str">
            <v>North</v>
          </cell>
          <cell r="K20">
            <v>233893</v>
          </cell>
          <cell r="L20">
            <v>5080</v>
          </cell>
          <cell r="AC20">
            <v>238973</v>
          </cell>
        </row>
        <row r="21">
          <cell r="C21" t="str">
            <v>00Y</v>
          </cell>
          <cell r="D21" t="str">
            <v>NHS Oldham CCG</v>
          </cell>
          <cell r="E21" t="str">
            <v>AT</v>
          </cell>
          <cell r="F21" t="str">
            <v>Q46</v>
          </cell>
          <cell r="G21" t="str">
            <v>Greater Manchester</v>
          </cell>
          <cell r="H21" t="str">
            <v>RT</v>
          </cell>
          <cell r="I21" t="str">
            <v>Y54</v>
          </cell>
          <cell r="J21" t="str">
            <v>North</v>
          </cell>
          <cell r="K21">
            <v>295824</v>
          </cell>
          <cell r="L21">
            <v>5770</v>
          </cell>
          <cell r="AC21">
            <v>301594</v>
          </cell>
        </row>
        <row r="22">
          <cell r="C22" t="str">
            <v>01D</v>
          </cell>
          <cell r="D22" t="str">
            <v>NHS Heywood, Middleton &amp; Rochdale CCG</v>
          </cell>
          <cell r="E22" t="str">
            <v>AT</v>
          </cell>
          <cell r="F22" t="str">
            <v>Q46</v>
          </cell>
          <cell r="G22" t="str">
            <v>Greater Manchester</v>
          </cell>
          <cell r="H22" t="str">
            <v>RT</v>
          </cell>
          <cell r="I22" t="str">
            <v>Y54</v>
          </cell>
          <cell r="J22" t="str">
            <v>North</v>
          </cell>
          <cell r="K22">
            <v>268553</v>
          </cell>
          <cell r="L22">
            <v>5310</v>
          </cell>
          <cell r="AC22">
            <v>273863</v>
          </cell>
        </row>
        <row r="23">
          <cell r="C23" t="str">
            <v>01G</v>
          </cell>
          <cell r="D23" t="str">
            <v>NHS Salford CCG</v>
          </cell>
          <cell r="E23" t="str">
            <v>AT</v>
          </cell>
          <cell r="F23" t="str">
            <v>Q46</v>
          </cell>
          <cell r="G23" t="str">
            <v>Greater Manchester</v>
          </cell>
          <cell r="H23" t="str">
            <v>RT</v>
          </cell>
          <cell r="I23" t="str">
            <v>Y54</v>
          </cell>
          <cell r="J23" t="str">
            <v>North</v>
          </cell>
          <cell r="K23">
            <v>321563</v>
          </cell>
          <cell r="L23">
            <v>6050</v>
          </cell>
          <cell r="AC23">
            <v>327613</v>
          </cell>
        </row>
        <row r="24">
          <cell r="C24" t="str">
            <v>01M</v>
          </cell>
          <cell r="D24" t="str">
            <v>NHS North Manchester CCG</v>
          </cell>
          <cell r="E24" t="str">
            <v>AT</v>
          </cell>
          <cell r="F24" t="str">
            <v>Q46</v>
          </cell>
          <cell r="G24" t="str">
            <v>Greater Manchester</v>
          </cell>
          <cell r="H24" t="str">
            <v>RT</v>
          </cell>
          <cell r="I24" t="str">
            <v>Y54</v>
          </cell>
          <cell r="J24" t="str">
            <v>North</v>
          </cell>
          <cell r="K24">
            <v>251571</v>
          </cell>
          <cell r="L24">
            <v>4440</v>
          </cell>
          <cell r="AC24">
            <v>256011</v>
          </cell>
        </row>
        <row r="25">
          <cell r="C25" t="str">
            <v>01N</v>
          </cell>
          <cell r="D25" t="str">
            <v>NHS South Manchester CCG</v>
          </cell>
          <cell r="E25" t="str">
            <v>AT</v>
          </cell>
          <cell r="F25" t="str">
            <v>Q46</v>
          </cell>
          <cell r="G25" t="str">
            <v>Greater Manchester</v>
          </cell>
          <cell r="H25" t="str">
            <v>RT</v>
          </cell>
          <cell r="I25" t="str">
            <v>Y54</v>
          </cell>
          <cell r="J25" t="str">
            <v>North</v>
          </cell>
          <cell r="K25">
            <v>204163</v>
          </cell>
          <cell r="L25">
            <v>3950</v>
          </cell>
          <cell r="AC25">
            <v>208113</v>
          </cell>
        </row>
        <row r="26">
          <cell r="C26" t="str">
            <v>01W</v>
          </cell>
          <cell r="D26" t="str">
            <v>NHS Stockport CCG</v>
          </cell>
          <cell r="E26" t="str">
            <v>AT</v>
          </cell>
          <cell r="F26" t="str">
            <v>Q46</v>
          </cell>
          <cell r="G26" t="str">
            <v>Greater Manchester</v>
          </cell>
          <cell r="H26" t="str">
            <v>RT</v>
          </cell>
          <cell r="I26" t="str">
            <v>Y54</v>
          </cell>
          <cell r="J26" t="str">
            <v>North</v>
          </cell>
          <cell r="K26">
            <v>349988</v>
          </cell>
          <cell r="L26">
            <v>7180</v>
          </cell>
          <cell r="AC26">
            <v>357168</v>
          </cell>
        </row>
        <row r="27">
          <cell r="C27" t="str">
            <v>01Y</v>
          </cell>
          <cell r="D27" t="str">
            <v>NHS Tameside and Glossop CCG</v>
          </cell>
          <cell r="E27" t="str">
            <v>AT</v>
          </cell>
          <cell r="F27" t="str">
            <v>Q46</v>
          </cell>
          <cell r="G27" t="str">
            <v>Greater Manchester</v>
          </cell>
          <cell r="H27" t="str">
            <v>RT</v>
          </cell>
          <cell r="I27" t="str">
            <v>Y54</v>
          </cell>
          <cell r="J27" t="str">
            <v>North</v>
          </cell>
          <cell r="K27">
            <v>305884</v>
          </cell>
          <cell r="L27">
            <v>5810</v>
          </cell>
          <cell r="AC27">
            <v>311694</v>
          </cell>
        </row>
        <row r="28">
          <cell r="C28" t="str">
            <v>02A</v>
          </cell>
          <cell r="D28" t="str">
            <v>NHS Trafford CCG</v>
          </cell>
          <cell r="E28" t="str">
            <v>AT</v>
          </cell>
          <cell r="F28" t="str">
            <v>Q46</v>
          </cell>
          <cell r="G28" t="str">
            <v>Greater Manchester</v>
          </cell>
          <cell r="H28" t="str">
            <v>RT</v>
          </cell>
          <cell r="I28" t="str">
            <v>Y54</v>
          </cell>
          <cell r="J28" t="str">
            <v>North</v>
          </cell>
          <cell r="K28">
            <v>267981</v>
          </cell>
          <cell r="L28">
            <v>5630</v>
          </cell>
          <cell r="AC28">
            <v>273611</v>
          </cell>
        </row>
        <row r="29">
          <cell r="C29" t="str">
            <v>02H</v>
          </cell>
          <cell r="D29" t="str">
            <v>NHS Wigan Borough CCG</v>
          </cell>
          <cell r="E29" t="str">
            <v>AT</v>
          </cell>
          <cell r="F29" t="str">
            <v>Q46</v>
          </cell>
          <cell r="G29" t="str">
            <v>Greater Manchester</v>
          </cell>
          <cell r="H29" t="str">
            <v>RT</v>
          </cell>
          <cell r="I29" t="str">
            <v>Y54</v>
          </cell>
          <cell r="J29" t="str">
            <v>North</v>
          </cell>
          <cell r="K29">
            <v>407316</v>
          </cell>
          <cell r="L29">
            <v>7910</v>
          </cell>
          <cell r="AC29">
            <v>415226</v>
          </cell>
        </row>
        <row r="30">
          <cell r="C30" t="str">
            <v>00Q</v>
          </cell>
          <cell r="D30" t="str">
            <v>NHS Blackburn with Darwen CCG</v>
          </cell>
          <cell r="E30" t="str">
            <v>AT</v>
          </cell>
          <cell r="F30" t="str">
            <v>Q47</v>
          </cell>
          <cell r="G30" t="str">
            <v>Lancashire</v>
          </cell>
          <cell r="H30" t="str">
            <v>RT</v>
          </cell>
          <cell r="I30" t="str">
            <v>Y54</v>
          </cell>
          <cell r="J30" t="str">
            <v>North</v>
          </cell>
          <cell r="K30">
            <v>189152</v>
          </cell>
          <cell r="L30">
            <v>3980</v>
          </cell>
          <cell r="AC30">
            <v>193132</v>
          </cell>
        </row>
        <row r="31">
          <cell r="C31" t="str">
            <v>00R</v>
          </cell>
          <cell r="D31" t="str">
            <v>NHS Blackpool CCG</v>
          </cell>
          <cell r="E31" t="str">
            <v>AT</v>
          </cell>
          <cell r="F31" t="str">
            <v>Q47</v>
          </cell>
          <cell r="G31" t="str">
            <v>Lancashire</v>
          </cell>
          <cell r="H31" t="str">
            <v>RT</v>
          </cell>
          <cell r="I31" t="str">
            <v>Y54</v>
          </cell>
          <cell r="J31" t="str">
            <v>North</v>
          </cell>
          <cell r="K31">
            <v>222925</v>
          </cell>
          <cell r="L31">
            <v>3950</v>
          </cell>
          <cell r="AC31">
            <v>226875</v>
          </cell>
        </row>
        <row r="32">
          <cell r="C32" t="str">
            <v>00X</v>
          </cell>
          <cell r="D32" t="str">
            <v>NHS Chorley and South Ribble CCG</v>
          </cell>
          <cell r="E32" t="str">
            <v>AT</v>
          </cell>
          <cell r="F32" t="str">
            <v>Q47</v>
          </cell>
          <cell r="G32" t="str">
            <v>Lancashire</v>
          </cell>
          <cell r="H32" t="str">
            <v>RT</v>
          </cell>
          <cell r="I32" t="str">
            <v>Y54</v>
          </cell>
          <cell r="J32" t="str">
            <v>North</v>
          </cell>
          <cell r="K32">
            <v>213438</v>
          </cell>
          <cell r="L32">
            <v>4280</v>
          </cell>
          <cell r="AC32">
            <v>217718</v>
          </cell>
        </row>
        <row r="33">
          <cell r="C33" t="str">
            <v>01A</v>
          </cell>
          <cell r="D33" t="str">
            <v>NHS East Lancashire CCG</v>
          </cell>
          <cell r="E33" t="str">
            <v>AT</v>
          </cell>
          <cell r="F33" t="str">
            <v>Q47</v>
          </cell>
          <cell r="G33" t="str">
            <v>Lancashire</v>
          </cell>
          <cell r="H33" t="str">
            <v>RT</v>
          </cell>
          <cell r="I33" t="str">
            <v>Y54</v>
          </cell>
          <cell r="J33" t="str">
            <v>North</v>
          </cell>
          <cell r="K33">
            <v>473501</v>
          </cell>
          <cell r="L33">
            <v>8880</v>
          </cell>
          <cell r="AC33">
            <v>482381</v>
          </cell>
        </row>
        <row r="34">
          <cell r="C34" t="str">
            <v>01E</v>
          </cell>
          <cell r="D34" t="str">
            <v>NHS Greater Preston CCG</v>
          </cell>
          <cell r="E34" t="str">
            <v>AT</v>
          </cell>
          <cell r="F34" t="str">
            <v>Q47</v>
          </cell>
          <cell r="G34" t="str">
            <v>Lancashire</v>
          </cell>
          <cell r="H34" t="str">
            <v>RT</v>
          </cell>
          <cell r="I34" t="str">
            <v>Y54</v>
          </cell>
          <cell r="J34" t="str">
            <v>North</v>
          </cell>
          <cell r="K34">
            <v>242376</v>
          </cell>
          <cell r="L34">
            <v>5040</v>
          </cell>
          <cell r="AC34">
            <v>247416</v>
          </cell>
        </row>
        <row r="35">
          <cell r="C35" t="str">
            <v>01K</v>
          </cell>
          <cell r="D35" t="str">
            <v>NHS Lancashire North CCG</v>
          </cell>
          <cell r="E35" t="str">
            <v>AT</v>
          </cell>
          <cell r="F35" t="str">
            <v>Q47</v>
          </cell>
          <cell r="G35" t="str">
            <v>Lancashire</v>
          </cell>
          <cell r="H35" t="str">
            <v>RT</v>
          </cell>
          <cell r="I35" t="str">
            <v>Y54</v>
          </cell>
          <cell r="J35" t="str">
            <v>North</v>
          </cell>
          <cell r="K35">
            <v>193315</v>
          </cell>
          <cell r="L35">
            <v>3730</v>
          </cell>
          <cell r="AC35">
            <v>197045</v>
          </cell>
        </row>
        <row r="36">
          <cell r="C36" t="str">
            <v>02G</v>
          </cell>
          <cell r="D36" t="str">
            <v>NHS West Lancashire CCG</v>
          </cell>
          <cell r="E36" t="str">
            <v>AT</v>
          </cell>
          <cell r="F36" t="str">
            <v>Q47</v>
          </cell>
          <cell r="G36" t="str">
            <v>Lancashire</v>
          </cell>
          <cell r="H36" t="str">
            <v>RT</v>
          </cell>
          <cell r="I36" t="str">
            <v>Y54</v>
          </cell>
          <cell r="J36" t="str">
            <v>North</v>
          </cell>
          <cell r="K36">
            <v>127486</v>
          </cell>
          <cell r="L36">
            <v>2680</v>
          </cell>
          <cell r="AC36">
            <v>130166</v>
          </cell>
        </row>
        <row r="37">
          <cell r="C37" t="str">
            <v>02M</v>
          </cell>
          <cell r="D37" t="str">
            <v>NHS Fylde &amp; Wyre CCG</v>
          </cell>
          <cell r="E37" t="str">
            <v>AT</v>
          </cell>
          <cell r="F37" t="str">
            <v>Q47</v>
          </cell>
          <cell r="G37" t="str">
            <v>Lancashire</v>
          </cell>
          <cell r="H37" t="str">
            <v>RT</v>
          </cell>
          <cell r="I37" t="str">
            <v>Y54</v>
          </cell>
          <cell r="J37" t="str">
            <v>North</v>
          </cell>
          <cell r="K37">
            <v>196071</v>
          </cell>
          <cell r="L37">
            <v>3630</v>
          </cell>
          <cell r="AC37">
            <v>199701</v>
          </cell>
        </row>
        <row r="38">
          <cell r="C38" t="str">
            <v>01F</v>
          </cell>
          <cell r="D38" t="str">
            <v>NHS Halton CCG</v>
          </cell>
          <cell r="E38" t="str">
            <v>AT</v>
          </cell>
          <cell r="F38" t="str">
            <v>Q48</v>
          </cell>
          <cell r="G38" t="str">
            <v>Merseyside</v>
          </cell>
          <cell r="H38" t="str">
            <v>RT</v>
          </cell>
          <cell r="I38" t="str">
            <v>Y54</v>
          </cell>
          <cell r="J38" t="str">
            <v>North</v>
          </cell>
          <cell r="K38">
            <v>176657</v>
          </cell>
          <cell r="L38">
            <v>3100</v>
          </cell>
          <cell r="AC38">
            <v>179757</v>
          </cell>
        </row>
        <row r="39">
          <cell r="C39" t="str">
            <v>01J</v>
          </cell>
          <cell r="D39" t="str">
            <v>NHS Knowsley CCG</v>
          </cell>
          <cell r="E39" t="str">
            <v>AT</v>
          </cell>
          <cell r="F39" t="str">
            <v>Q48</v>
          </cell>
          <cell r="G39" t="str">
            <v>Merseyside</v>
          </cell>
          <cell r="H39" t="str">
            <v>RT</v>
          </cell>
          <cell r="I39" t="str">
            <v>Y54</v>
          </cell>
          <cell r="J39" t="str">
            <v>North</v>
          </cell>
          <cell r="K39">
            <v>241456</v>
          </cell>
          <cell r="L39">
            <v>3730</v>
          </cell>
          <cell r="AC39">
            <v>245186</v>
          </cell>
        </row>
        <row r="40">
          <cell r="C40" t="str">
            <v>01T</v>
          </cell>
          <cell r="D40" t="str">
            <v>NHS South Sefton CCG</v>
          </cell>
          <cell r="E40" t="str">
            <v>AT</v>
          </cell>
          <cell r="F40" t="str">
            <v>Q48</v>
          </cell>
          <cell r="G40" t="str">
            <v>Merseyside</v>
          </cell>
          <cell r="H40" t="str">
            <v>RT</v>
          </cell>
          <cell r="I40" t="str">
            <v>Y54</v>
          </cell>
          <cell r="J40" t="str">
            <v>North</v>
          </cell>
          <cell r="K40">
            <v>234963</v>
          </cell>
          <cell r="L40">
            <v>3680</v>
          </cell>
          <cell r="AC40">
            <v>238643</v>
          </cell>
        </row>
        <row r="41">
          <cell r="C41" t="str">
            <v>01V</v>
          </cell>
          <cell r="D41" t="str">
            <v>NHS Southport and Formby CCG</v>
          </cell>
          <cell r="E41" t="str">
            <v>AT</v>
          </cell>
          <cell r="F41" t="str">
            <v>Q48</v>
          </cell>
          <cell r="G41" t="str">
            <v>Merseyside</v>
          </cell>
          <cell r="H41" t="str">
            <v>RT</v>
          </cell>
          <cell r="I41" t="str">
            <v>Y54</v>
          </cell>
          <cell r="J41" t="str">
            <v>North</v>
          </cell>
          <cell r="K41">
            <v>155791</v>
          </cell>
          <cell r="L41">
            <v>2980</v>
          </cell>
          <cell r="AC41">
            <v>158771</v>
          </cell>
        </row>
        <row r="42">
          <cell r="C42" t="str">
            <v>01X</v>
          </cell>
          <cell r="D42" t="str">
            <v>NHS St Helens CCG</v>
          </cell>
          <cell r="E42" t="str">
            <v>AT</v>
          </cell>
          <cell r="F42" t="str">
            <v>Q48</v>
          </cell>
          <cell r="G42" t="str">
            <v>Merseyside</v>
          </cell>
          <cell r="H42" t="str">
            <v>RT</v>
          </cell>
          <cell r="I42" t="str">
            <v>Y54</v>
          </cell>
          <cell r="J42" t="str">
            <v>North</v>
          </cell>
          <cell r="K42">
            <v>262206</v>
          </cell>
          <cell r="L42">
            <v>4670</v>
          </cell>
          <cell r="AC42">
            <v>266876</v>
          </cell>
        </row>
        <row r="43">
          <cell r="C43" t="str">
            <v>99A</v>
          </cell>
          <cell r="D43" t="str">
            <v>NHS Liverpool CCG</v>
          </cell>
          <cell r="E43" t="str">
            <v>AT</v>
          </cell>
          <cell r="F43" t="str">
            <v>Q48</v>
          </cell>
          <cell r="G43" t="str">
            <v>Merseyside</v>
          </cell>
          <cell r="H43" t="str">
            <v>RT</v>
          </cell>
          <cell r="I43" t="str">
            <v>Y54</v>
          </cell>
          <cell r="J43" t="str">
            <v>North</v>
          </cell>
          <cell r="K43">
            <v>703032</v>
          </cell>
          <cell r="L43">
            <v>11800</v>
          </cell>
          <cell r="AC43">
            <v>714832</v>
          </cell>
        </row>
        <row r="44">
          <cell r="C44" t="str">
            <v>00F</v>
          </cell>
          <cell r="D44" t="str">
            <v>NHS Gateshead CCG</v>
          </cell>
          <cell r="E44" t="str">
            <v>AT</v>
          </cell>
          <cell r="F44" t="str">
            <v>Q49</v>
          </cell>
          <cell r="G44" t="str">
            <v>Cumbria, Northumb, Tyne &amp; Wear</v>
          </cell>
          <cell r="H44" t="str">
            <v>RT</v>
          </cell>
          <cell r="I44" t="str">
            <v>Y54</v>
          </cell>
          <cell r="J44" t="str">
            <v>North</v>
          </cell>
          <cell r="K44">
            <v>280751</v>
          </cell>
          <cell r="L44">
            <v>5100</v>
          </cell>
          <cell r="AC44">
            <v>285851</v>
          </cell>
        </row>
        <row r="45">
          <cell r="C45" t="str">
            <v>00G</v>
          </cell>
          <cell r="D45" t="str">
            <v>NHS Newcastle North and East CCG</v>
          </cell>
          <cell r="E45" t="str">
            <v>AT</v>
          </cell>
          <cell r="F45" t="str">
            <v>Q49</v>
          </cell>
          <cell r="G45" t="str">
            <v>Cumbria, Northumb, Tyne &amp; Wear</v>
          </cell>
          <cell r="H45" t="str">
            <v>RT</v>
          </cell>
          <cell r="I45" t="str">
            <v>Y54</v>
          </cell>
          <cell r="J45" t="str">
            <v>North</v>
          </cell>
          <cell r="K45">
            <v>170135</v>
          </cell>
          <cell r="L45">
            <v>3670</v>
          </cell>
          <cell r="AC45">
            <v>173805</v>
          </cell>
        </row>
        <row r="46">
          <cell r="C46" t="str">
            <v>00H</v>
          </cell>
          <cell r="D46" t="str">
            <v>NHS Newcastle West CCG</v>
          </cell>
          <cell r="E46" t="str">
            <v>AT</v>
          </cell>
          <cell r="F46" t="str">
            <v>Q49</v>
          </cell>
          <cell r="G46" t="str">
            <v>Cumbria, Northumb, Tyne &amp; Wear</v>
          </cell>
          <cell r="H46" t="str">
            <v>RT</v>
          </cell>
          <cell r="I46" t="str">
            <v>Y54</v>
          </cell>
          <cell r="J46" t="str">
            <v>North</v>
          </cell>
          <cell r="K46">
            <v>179457</v>
          </cell>
          <cell r="L46">
            <v>3190</v>
          </cell>
          <cell r="AC46">
            <v>182647</v>
          </cell>
        </row>
        <row r="47">
          <cell r="C47" t="str">
            <v>00L</v>
          </cell>
          <cell r="D47" t="str">
            <v>NHS Northumberland CCG</v>
          </cell>
          <cell r="E47" t="str">
            <v>AT</v>
          </cell>
          <cell r="F47" t="str">
            <v>Q49</v>
          </cell>
          <cell r="G47" t="str">
            <v>Cumbria, Northumb, Tyne &amp; Wear</v>
          </cell>
          <cell r="H47" t="str">
            <v>RT</v>
          </cell>
          <cell r="I47" t="str">
            <v>Y54</v>
          </cell>
          <cell r="J47" t="str">
            <v>North</v>
          </cell>
          <cell r="K47">
            <v>409740</v>
          </cell>
          <cell r="L47">
            <v>7960</v>
          </cell>
          <cell r="AC47">
            <v>417700</v>
          </cell>
        </row>
        <row r="48">
          <cell r="C48" t="str">
            <v>00N</v>
          </cell>
          <cell r="D48" t="str">
            <v>NHS South Tyneside CCG</v>
          </cell>
          <cell r="E48" t="str">
            <v>AT</v>
          </cell>
          <cell r="F48" t="str">
            <v>Q49</v>
          </cell>
          <cell r="G48" t="str">
            <v>Cumbria, Northumb, Tyne &amp; Wear</v>
          </cell>
          <cell r="H48" t="str">
            <v>RT</v>
          </cell>
          <cell r="I48" t="str">
            <v>Y54</v>
          </cell>
          <cell r="J48" t="str">
            <v>North</v>
          </cell>
          <cell r="K48">
            <v>222276</v>
          </cell>
          <cell r="L48">
            <v>3720</v>
          </cell>
          <cell r="AC48">
            <v>225996</v>
          </cell>
        </row>
        <row r="49">
          <cell r="C49" t="str">
            <v>00P</v>
          </cell>
          <cell r="D49" t="str">
            <v>NHS Sunderland CCG</v>
          </cell>
          <cell r="E49" t="str">
            <v>AT</v>
          </cell>
          <cell r="F49" t="str">
            <v>Q49</v>
          </cell>
          <cell r="G49" t="str">
            <v>Cumbria, Northumb, Tyne &amp; Wear</v>
          </cell>
          <cell r="H49" t="str">
            <v>RT</v>
          </cell>
          <cell r="I49" t="str">
            <v>Y54</v>
          </cell>
          <cell r="J49" t="str">
            <v>North</v>
          </cell>
          <cell r="K49">
            <v>408290</v>
          </cell>
          <cell r="L49">
            <v>6770</v>
          </cell>
          <cell r="AC49">
            <v>415060</v>
          </cell>
        </row>
        <row r="50">
          <cell r="C50" t="str">
            <v>01H</v>
          </cell>
          <cell r="D50" t="str">
            <v>NHS Cumbria CCG</v>
          </cell>
          <cell r="E50" t="str">
            <v>AT</v>
          </cell>
          <cell r="F50" t="str">
            <v>Q49</v>
          </cell>
          <cell r="G50" t="str">
            <v>Cumbria, Northumb, Tyne &amp; Wear</v>
          </cell>
          <cell r="H50" t="str">
            <v>RT</v>
          </cell>
          <cell r="I50" t="str">
            <v>Y54</v>
          </cell>
          <cell r="J50" t="str">
            <v>North</v>
          </cell>
          <cell r="K50">
            <v>692122</v>
          </cell>
          <cell r="L50">
            <v>12800</v>
          </cell>
          <cell r="AC50">
            <v>704922</v>
          </cell>
        </row>
        <row r="51">
          <cell r="C51" t="str">
            <v>99C</v>
          </cell>
          <cell r="D51" t="str">
            <v>NHS North Tyneside CCG</v>
          </cell>
          <cell r="E51" t="str">
            <v>AT</v>
          </cell>
          <cell r="F51" t="str">
            <v>Q49</v>
          </cell>
          <cell r="G51" t="str">
            <v>Cumbria, Northumb, Tyne &amp; Wear</v>
          </cell>
          <cell r="H51" t="str">
            <v>RT</v>
          </cell>
          <cell r="I51" t="str">
            <v>Y54</v>
          </cell>
          <cell r="J51" t="str">
            <v>North</v>
          </cell>
          <cell r="K51">
            <v>281507</v>
          </cell>
          <cell r="L51">
            <v>5280</v>
          </cell>
          <cell r="AC51">
            <v>286787</v>
          </cell>
        </row>
        <row r="52">
          <cell r="C52" t="str">
            <v>02Y</v>
          </cell>
          <cell r="D52" t="str">
            <v>NHS East Riding of Yorkshire CCG</v>
          </cell>
          <cell r="E52" t="str">
            <v>AT</v>
          </cell>
          <cell r="F52" t="str">
            <v>Q50</v>
          </cell>
          <cell r="G52" t="str">
            <v>North Yorkshire and The Humber</v>
          </cell>
          <cell r="H52" t="str">
            <v>RT</v>
          </cell>
          <cell r="I52" t="str">
            <v>Y54</v>
          </cell>
          <cell r="J52" t="str">
            <v>North</v>
          </cell>
          <cell r="K52">
            <v>342974</v>
          </cell>
          <cell r="L52">
            <v>7410</v>
          </cell>
          <cell r="AC52">
            <v>350384</v>
          </cell>
        </row>
        <row r="53">
          <cell r="C53" t="str">
            <v>03D</v>
          </cell>
          <cell r="D53" t="str">
            <v>NHS Hambleton, Richmondshire and Whitby CCG</v>
          </cell>
          <cell r="E53" t="str">
            <v>AT</v>
          </cell>
          <cell r="F53" t="str">
            <v>Q50</v>
          </cell>
          <cell r="G53" t="str">
            <v>North Yorkshire and The Humber</v>
          </cell>
          <cell r="H53" t="str">
            <v>RT</v>
          </cell>
          <cell r="I53" t="str">
            <v>Y54</v>
          </cell>
          <cell r="J53" t="str">
            <v>North</v>
          </cell>
          <cell r="K53">
            <v>169381</v>
          </cell>
          <cell r="L53">
            <v>3560</v>
          </cell>
          <cell r="AC53">
            <v>172941</v>
          </cell>
        </row>
        <row r="54">
          <cell r="C54" t="str">
            <v>03E</v>
          </cell>
          <cell r="D54" t="str">
            <v>NHS Harrogate and Rural District CCG</v>
          </cell>
          <cell r="E54" t="str">
            <v>AT</v>
          </cell>
          <cell r="F54" t="str">
            <v>Q50</v>
          </cell>
          <cell r="G54" t="str">
            <v>North Yorkshire and The Humber</v>
          </cell>
          <cell r="H54" t="str">
            <v>RT</v>
          </cell>
          <cell r="I54" t="str">
            <v>Y54</v>
          </cell>
          <cell r="J54" t="str">
            <v>North</v>
          </cell>
          <cell r="K54">
            <v>173328</v>
          </cell>
          <cell r="L54">
            <v>3820</v>
          </cell>
          <cell r="AC54">
            <v>177148</v>
          </cell>
        </row>
        <row r="55">
          <cell r="C55" t="str">
            <v>03F</v>
          </cell>
          <cell r="D55" t="str">
            <v>NHS Hull CCG</v>
          </cell>
          <cell r="E55" t="str">
            <v>AT</v>
          </cell>
          <cell r="F55" t="str">
            <v>Q50</v>
          </cell>
          <cell r="G55" t="str">
            <v>North Yorkshire and The Humber</v>
          </cell>
          <cell r="H55" t="str">
            <v>RT</v>
          </cell>
          <cell r="I55" t="str">
            <v>Y54</v>
          </cell>
          <cell r="J55" t="str">
            <v>North</v>
          </cell>
          <cell r="K55">
            <v>347615</v>
          </cell>
          <cell r="L55">
            <v>7020</v>
          </cell>
          <cell r="AC55">
            <v>354635</v>
          </cell>
        </row>
        <row r="56">
          <cell r="C56" t="str">
            <v>03H</v>
          </cell>
          <cell r="D56" t="str">
            <v>NHS North East Lincolnshire CCG</v>
          </cell>
          <cell r="E56" t="str">
            <v>AT</v>
          </cell>
          <cell r="F56" t="str">
            <v>Q50</v>
          </cell>
          <cell r="G56" t="str">
            <v>North Yorkshire and The Humber</v>
          </cell>
          <cell r="H56" t="str">
            <v>RT</v>
          </cell>
          <cell r="I56" t="str">
            <v>Y54</v>
          </cell>
          <cell r="J56" t="str">
            <v>North</v>
          </cell>
          <cell r="K56">
            <v>201337</v>
          </cell>
          <cell r="L56">
            <v>4100</v>
          </cell>
          <cell r="AC56">
            <v>205437</v>
          </cell>
        </row>
        <row r="57">
          <cell r="C57" t="str">
            <v>03K</v>
          </cell>
          <cell r="D57" t="str">
            <v>NHS North Lincolnshire CCG</v>
          </cell>
          <cell r="E57" t="str">
            <v>AT</v>
          </cell>
          <cell r="F57" t="str">
            <v>Q50</v>
          </cell>
          <cell r="G57" t="str">
            <v>North Yorkshire and The Humber</v>
          </cell>
          <cell r="H57" t="str">
            <v>RT</v>
          </cell>
          <cell r="I57" t="str">
            <v>Y54</v>
          </cell>
          <cell r="J57" t="str">
            <v>North</v>
          </cell>
          <cell r="K57">
            <v>195881</v>
          </cell>
          <cell r="L57">
            <v>4230</v>
          </cell>
          <cell r="AC57">
            <v>200111</v>
          </cell>
        </row>
        <row r="58">
          <cell r="C58" t="str">
            <v>03M</v>
          </cell>
          <cell r="D58" t="str">
            <v>NHS Scarborough and Ryedale CCG</v>
          </cell>
          <cell r="E58" t="str">
            <v>AT</v>
          </cell>
          <cell r="F58" t="str">
            <v>Q50</v>
          </cell>
          <cell r="G58" t="str">
            <v>North Yorkshire and The Humber</v>
          </cell>
          <cell r="H58" t="str">
            <v>RT</v>
          </cell>
          <cell r="I58" t="str">
            <v>Y54</v>
          </cell>
          <cell r="J58" t="str">
            <v>North</v>
          </cell>
          <cell r="K58">
            <v>145696</v>
          </cell>
          <cell r="L58">
            <v>2850</v>
          </cell>
          <cell r="AC58">
            <v>148546</v>
          </cell>
        </row>
        <row r="59">
          <cell r="C59" t="str">
            <v>03Q</v>
          </cell>
          <cell r="D59" t="str">
            <v>NHS Vale of York CCG</v>
          </cell>
          <cell r="E59" t="str">
            <v>AT</v>
          </cell>
          <cell r="F59" t="str">
            <v>Q50</v>
          </cell>
          <cell r="G59" t="str">
            <v>North Yorkshire and The Humber</v>
          </cell>
          <cell r="H59" t="str">
            <v>RT</v>
          </cell>
          <cell r="I59" t="str">
            <v>Y54</v>
          </cell>
          <cell r="J59" t="str">
            <v>North</v>
          </cell>
          <cell r="K59">
            <v>357831</v>
          </cell>
          <cell r="L59">
            <v>8330</v>
          </cell>
          <cell r="AC59">
            <v>366161</v>
          </cell>
        </row>
        <row r="60">
          <cell r="C60" t="str">
            <v>02P</v>
          </cell>
          <cell r="D60" t="str">
            <v>NHS Barnsley CCG</v>
          </cell>
          <cell r="E60" t="str">
            <v>AT</v>
          </cell>
          <cell r="F60" t="str">
            <v>Q51</v>
          </cell>
          <cell r="G60" t="str">
            <v>South Yorkshire and Bassetlaw</v>
          </cell>
          <cell r="H60" t="str">
            <v>RT</v>
          </cell>
          <cell r="I60" t="str">
            <v>Y54</v>
          </cell>
          <cell r="J60" t="str">
            <v>North</v>
          </cell>
          <cell r="K60">
            <v>343604</v>
          </cell>
          <cell r="L60">
            <v>6100</v>
          </cell>
          <cell r="AC60">
            <v>349704</v>
          </cell>
        </row>
        <row r="61">
          <cell r="C61" t="str">
            <v>02Q</v>
          </cell>
          <cell r="D61" t="str">
            <v>NHS Bassetlaw CCG</v>
          </cell>
          <cell r="E61" t="str">
            <v>AT</v>
          </cell>
          <cell r="F61" t="str">
            <v>Q51</v>
          </cell>
          <cell r="G61" t="str">
            <v>South Yorkshire and Bassetlaw</v>
          </cell>
          <cell r="H61" t="str">
            <v>RT</v>
          </cell>
          <cell r="I61" t="str">
            <v>Y54</v>
          </cell>
          <cell r="J61" t="str">
            <v>North</v>
          </cell>
          <cell r="K61">
            <v>141839</v>
          </cell>
          <cell r="L61">
            <v>2750</v>
          </cell>
          <cell r="AC61">
            <v>144589</v>
          </cell>
        </row>
        <row r="62">
          <cell r="C62" t="str">
            <v>02X</v>
          </cell>
          <cell r="D62" t="str">
            <v>NHS Doncaster CCG</v>
          </cell>
          <cell r="E62" t="str">
            <v>AT</v>
          </cell>
          <cell r="F62" t="str">
            <v>Q51</v>
          </cell>
          <cell r="G62" t="str">
            <v>South Yorkshire and Bassetlaw</v>
          </cell>
          <cell r="H62" t="str">
            <v>RT</v>
          </cell>
          <cell r="I62" t="str">
            <v>Y54</v>
          </cell>
          <cell r="J62" t="str">
            <v>North</v>
          </cell>
          <cell r="K62">
            <v>409957</v>
          </cell>
          <cell r="L62">
            <v>7680</v>
          </cell>
          <cell r="AC62">
            <v>417637</v>
          </cell>
        </row>
        <row r="63">
          <cell r="C63" t="str">
            <v>03L</v>
          </cell>
          <cell r="D63" t="str">
            <v>NHS Rotherham CCG</v>
          </cell>
          <cell r="E63" t="str">
            <v>AT</v>
          </cell>
          <cell r="F63" t="str">
            <v>Q51</v>
          </cell>
          <cell r="G63" t="str">
            <v>South Yorkshire and Bassetlaw</v>
          </cell>
          <cell r="H63" t="str">
            <v>RT</v>
          </cell>
          <cell r="I63" t="str">
            <v>Y54</v>
          </cell>
          <cell r="J63" t="str">
            <v>North</v>
          </cell>
          <cell r="K63">
            <v>329086</v>
          </cell>
          <cell r="L63">
            <v>6200</v>
          </cell>
          <cell r="AC63">
            <v>335286</v>
          </cell>
        </row>
        <row r="64">
          <cell r="C64" t="str">
            <v>03N</v>
          </cell>
          <cell r="D64" t="str">
            <v>NHS Sheffield CCG</v>
          </cell>
          <cell r="E64" t="str">
            <v>AT</v>
          </cell>
          <cell r="F64" t="str">
            <v>Q51</v>
          </cell>
          <cell r="G64" t="str">
            <v>South Yorkshire and Bassetlaw</v>
          </cell>
          <cell r="H64" t="str">
            <v>RT</v>
          </cell>
          <cell r="I64" t="str">
            <v>Y54</v>
          </cell>
          <cell r="J64" t="str">
            <v>North</v>
          </cell>
          <cell r="K64">
            <v>690869</v>
          </cell>
          <cell r="L64">
            <v>14070</v>
          </cell>
          <cell r="AC64">
            <v>704939</v>
          </cell>
        </row>
        <row r="65">
          <cell r="C65" t="str">
            <v>02N</v>
          </cell>
          <cell r="D65" t="str">
            <v>NHS Airedale, Wharfedale and Craven CCG</v>
          </cell>
          <cell r="E65" t="str">
            <v>AT</v>
          </cell>
          <cell r="F65" t="str">
            <v>Q52</v>
          </cell>
          <cell r="G65" t="str">
            <v>West Yorkshire</v>
          </cell>
          <cell r="H65" t="str">
            <v>RT</v>
          </cell>
          <cell r="I65" t="str">
            <v>Y54</v>
          </cell>
          <cell r="J65" t="str">
            <v>North</v>
          </cell>
          <cell r="K65">
            <v>182619</v>
          </cell>
          <cell r="L65">
            <v>3750</v>
          </cell>
          <cell r="AC65">
            <v>186369</v>
          </cell>
        </row>
        <row r="66">
          <cell r="C66" t="str">
            <v>02R</v>
          </cell>
          <cell r="D66" t="str">
            <v>NHS Bradford Districts CCG</v>
          </cell>
          <cell r="E66" t="str">
            <v>AT</v>
          </cell>
          <cell r="F66" t="str">
            <v>Q52</v>
          </cell>
          <cell r="G66" t="str">
            <v>West Yorkshire</v>
          </cell>
          <cell r="H66" t="str">
            <v>RT</v>
          </cell>
          <cell r="I66" t="str">
            <v>Y54</v>
          </cell>
          <cell r="J66" t="str">
            <v>North</v>
          </cell>
          <cell r="K66">
            <v>390718</v>
          </cell>
          <cell r="L66">
            <v>7930</v>
          </cell>
          <cell r="AC66">
            <v>398648</v>
          </cell>
        </row>
        <row r="67">
          <cell r="C67" t="str">
            <v>02T</v>
          </cell>
          <cell r="D67" t="str">
            <v>NHS Calderdale CCG</v>
          </cell>
          <cell r="E67" t="str">
            <v>AT</v>
          </cell>
          <cell r="F67" t="str">
            <v>Q52</v>
          </cell>
          <cell r="G67" t="str">
            <v>West Yorkshire</v>
          </cell>
          <cell r="H67" t="str">
            <v>RT</v>
          </cell>
          <cell r="I67" t="str">
            <v>Y54</v>
          </cell>
          <cell r="J67" t="str">
            <v>North</v>
          </cell>
          <cell r="K67">
            <v>255642</v>
          </cell>
          <cell r="L67">
            <v>5190</v>
          </cell>
          <cell r="AC67">
            <v>260832</v>
          </cell>
        </row>
        <row r="68">
          <cell r="C68" t="str">
            <v>02V</v>
          </cell>
          <cell r="D68" t="str">
            <v>NHS Leeds North CCG</v>
          </cell>
          <cell r="E68" t="str">
            <v>AT</v>
          </cell>
          <cell r="F68" t="str">
            <v>Q52</v>
          </cell>
          <cell r="G68" t="str">
            <v>West Yorkshire</v>
          </cell>
          <cell r="H68" t="str">
            <v>RT</v>
          </cell>
          <cell r="I68" t="str">
            <v>Y54</v>
          </cell>
          <cell r="J68" t="str">
            <v>North</v>
          </cell>
          <cell r="K68">
            <v>231390</v>
          </cell>
          <cell r="L68">
            <v>4810</v>
          </cell>
          <cell r="AC68">
            <v>236200</v>
          </cell>
        </row>
        <row r="69">
          <cell r="C69" t="str">
            <v>02W</v>
          </cell>
          <cell r="D69" t="str">
            <v>NHS Bradford City CCG</v>
          </cell>
          <cell r="E69" t="str">
            <v>AT</v>
          </cell>
          <cell r="F69" t="str">
            <v>Q52</v>
          </cell>
          <cell r="G69" t="str">
            <v>West Yorkshire</v>
          </cell>
          <cell r="H69" t="str">
            <v>RT</v>
          </cell>
          <cell r="I69" t="str">
            <v>Y54</v>
          </cell>
          <cell r="J69" t="str">
            <v>North</v>
          </cell>
          <cell r="K69">
            <v>113864</v>
          </cell>
          <cell r="L69">
            <v>2850</v>
          </cell>
          <cell r="AC69">
            <v>116714</v>
          </cell>
        </row>
        <row r="70">
          <cell r="C70" t="str">
            <v>03A</v>
          </cell>
          <cell r="D70" t="str">
            <v>NHS Greater Huddersfield CCG</v>
          </cell>
          <cell r="E70" t="str">
            <v>AT</v>
          </cell>
          <cell r="F70" t="str">
            <v>Q52</v>
          </cell>
          <cell r="G70" t="str">
            <v>West Yorkshire</v>
          </cell>
          <cell r="H70" t="str">
            <v>RT</v>
          </cell>
          <cell r="I70" t="str">
            <v>Y54</v>
          </cell>
          <cell r="J70" t="str">
            <v>North</v>
          </cell>
          <cell r="K70">
            <v>268794</v>
          </cell>
          <cell r="L70">
            <v>5900</v>
          </cell>
          <cell r="AC70">
            <v>274694</v>
          </cell>
        </row>
        <row r="71">
          <cell r="C71" t="str">
            <v>03C</v>
          </cell>
          <cell r="D71" t="str">
            <v>NHS Leeds West CCG</v>
          </cell>
          <cell r="E71" t="str">
            <v>AT</v>
          </cell>
          <cell r="F71" t="str">
            <v>Q52</v>
          </cell>
          <cell r="G71" t="str">
            <v>West Yorkshire</v>
          </cell>
          <cell r="H71" t="str">
            <v>RT</v>
          </cell>
          <cell r="I71" t="str">
            <v>Y54</v>
          </cell>
          <cell r="J71" t="str">
            <v>North</v>
          </cell>
          <cell r="K71">
            <v>381136</v>
          </cell>
          <cell r="L71">
            <v>8510</v>
          </cell>
          <cell r="AC71">
            <v>389646</v>
          </cell>
        </row>
        <row r="72">
          <cell r="C72" t="str">
            <v>03G</v>
          </cell>
          <cell r="D72" t="str">
            <v>NHS Leeds South and East CCG</v>
          </cell>
          <cell r="E72" t="str">
            <v>AT</v>
          </cell>
          <cell r="F72" t="str">
            <v>Q52</v>
          </cell>
          <cell r="G72" t="str">
            <v>West Yorkshire</v>
          </cell>
          <cell r="H72" t="str">
            <v>RT</v>
          </cell>
          <cell r="I72" t="str">
            <v>Y54</v>
          </cell>
          <cell r="J72" t="str">
            <v>North</v>
          </cell>
          <cell r="K72">
            <v>341016</v>
          </cell>
          <cell r="L72">
            <v>6190</v>
          </cell>
          <cell r="AC72">
            <v>347206</v>
          </cell>
        </row>
        <row r="73">
          <cell r="C73" t="str">
            <v>03J</v>
          </cell>
          <cell r="D73" t="str">
            <v>NHS North Kirklees CCG</v>
          </cell>
          <cell r="E73" t="str">
            <v>AT</v>
          </cell>
          <cell r="F73" t="str">
            <v>Q52</v>
          </cell>
          <cell r="G73" t="str">
            <v>West Yorkshire</v>
          </cell>
          <cell r="H73" t="str">
            <v>RT</v>
          </cell>
          <cell r="I73" t="str">
            <v>Y54</v>
          </cell>
          <cell r="J73" t="str">
            <v>North</v>
          </cell>
          <cell r="K73">
            <v>215541</v>
          </cell>
          <cell r="L73">
            <v>4570</v>
          </cell>
          <cell r="AC73">
            <v>220111</v>
          </cell>
        </row>
        <row r="74">
          <cell r="C74" t="str">
            <v>03R</v>
          </cell>
          <cell r="D74" t="str">
            <v xml:space="preserve">NHS Wakefield CCG </v>
          </cell>
          <cell r="E74" t="str">
            <v>AT</v>
          </cell>
          <cell r="F74" t="str">
            <v>Q52</v>
          </cell>
          <cell r="G74" t="str">
            <v>West Yorkshire</v>
          </cell>
          <cell r="H74" t="str">
            <v>RT</v>
          </cell>
          <cell r="I74" t="str">
            <v>Y54</v>
          </cell>
          <cell r="J74" t="str">
            <v>North</v>
          </cell>
          <cell r="K74">
            <v>450210</v>
          </cell>
          <cell r="L74">
            <v>8580</v>
          </cell>
          <cell r="AC74">
            <v>458790</v>
          </cell>
        </row>
        <row r="75">
          <cell r="C75" t="str">
            <v>05A</v>
          </cell>
          <cell r="D75" t="str">
            <v>NHS Coventry and Rugby CCG</v>
          </cell>
          <cell r="E75" t="str">
            <v>AT</v>
          </cell>
          <cell r="F75" t="str">
            <v>Q53</v>
          </cell>
          <cell r="G75" t="str">
            <v>Arden, Herefordshire &amp; Worcestershire</v>
          </cell>
          <cell r="H75" t="str">
            <v>RT</v>
          </cell>
          <cell r="I75" t="str">
            <v>Y55</v>
          </cell>
          <cell r="J75" t="str">
            <v>Midlands &amp; East</v>
          </cell>
          <cell r="K75">
            <v>508914</v>
          </cell>
          <cell r="L75">
            <v>11110</v>
          </cell>
          <cell r="AC75">
            <v>520024</v>
          </cell>
        </row>
        <row r="76">
          <cell r="C76" t="str">
            <v>05F</v>
          </cell>
          <cell r="D76" t="str">
            <v>NHS Herefordshire CCG</v>
          </cell>
          <cell r="E76" t="str">
            <v>AT</v>
          </cell>
          <cell r="F76" t="str">
            <v>Q53</v>
          </cell>
          <cell r="G76" t="str">
            <v>Arden, Herefordshire &amp; Worcestershire</v>
          </cell>
          <cell r="H76" t="str">
            <v>RT</v>
          </cell>
          <cell r="I76" t="str">
            <v>Y55</v>
          </cell>
          <cell r="J76" t="str">
            <v>Midlands &amp; East</v>
          </cell>
          <cell r="K76">
            <v>204218</v>
          </cell>
          <cell r="L76">
            <v>4570</v>
          </cell>
          <cell r="AC76">
            <v>208788</v>
          </cell>
        </row>
        <row r="77">
          <cell r="C77" t="str">
            <v>05H</v>
          </cell>
          <cell r="D77" t="str">
            <v>NHS Warwickshire North CCG</v>
          </cell>
          <cell r="E77" t="str">
            <v>AT</v>
          </cell>
          <cell r="F77" t="str">
            <v>Q53</v>
          </cell>
          <cell r="G77" t="str">
            <v>Arden, Herefordshire &amp; Worcestershire</v>
          </cell>
          <cell r="H77" t="str">
            <v>RT</v>
          </cell>
          <cell r="I77" t="str">
            <v>Y55</v>
          </cell>
          <cell r="J77" t="str">
            <v>Midlands &amp; East</v>
          </cell>
          <cell r="K77">
            <v>194730</v>
          </cell>
          <cell r="L77">
            <v>4480</v>
          </cell>
          <cell r="AC77">
            <v>199210</v>
          </cell>
        </row>
        <row r="78">
          <cell r="C78" t="str">
            <v>05J</v>
          </cell>
          <cell r="D78" t="str">
            <v>NHS Redditch and Bromsgrove CCG</v>
          </cell>
          <cell r="E78" t="str">
            <v>AT</v>
          </cell>
          <cell r="F78" t="str">
            <v>Q53</v>
          </cell>
          <cell r="G78" t="str">
            <v>Arden, Herefordshire &amp; Worcestershire</v>
          </cell>
          <cell r="H78" t="str">
            <v>RT</v>
          </cell>
          <cell r="I78" t="str">
            <v>Y55</v>
          </cell>
          <cell r="J78" t="str">
            <v>Midlands &amp; East</v>
          </cell>
          <cell r="K78">
            <v>178071</v>
          </cell>
          <cell r="L78">
            <v>4220</v>
          </cell>
          <cell r="AC78">
            <v>182291</v>
          </cell>
        </row>
        <row r="79">
          <cell r="C79" t="str">
            <v>05R</v>
          </cell>
          <cell r="D79" t="str">
            <v>NHS South Warwickshire CCG</v>
          </cell>
          <cell r="E79" t="str">
            <v>AT</v>
          </cell>
          <cell r="F79" t="str">
            <v>Q53</v>
          </cell>
          <cell r="G79" t="str">
            <v>Arden, Herefordshire &amp; Worcestershire</v>
          </cell>
          <cell r="H79" t="str">
            <v>RT</v>
          </cell>
          <cell r="I79" t="str">
            <v>Y55</v>
          </cell>
          <cell r="J79" t="str">
            <v>Midlands &amp; East</v>
          </cell>
          <cell r="K79">
            <v>284644</v>
          </cell>
          <cell r="L79">
            <v>6590</v>
          </cell>
          <cell r="AC79">
            <v>291234</v>
          </cell>
        </row>
        <row r="80">
          <cell r="C80" t="str">
            <v>05T</v>
          </cell>
          <cell r="D80" t="str">
            <v>NHS South Worcestershire CCG</v>
          </cell>
          <cell r="E80" t="str">
            <v>AT</v>
          </cell>
          <cell r="F80" t="str">
            <v>Q53</v>
          </cell>
          <cell r="G80" t="str">
            <v>Arden, Herefordshire &amp; Worcestershire</v>
          </cell>
          <cell r="H80" t="str">
            <v>RT</v>
          </cell>
          <cell r="I80" t="str">
            <v>Y55</v>
          </cell>
          <cell r="J80" t="str">
            <v>Midlands &amp; East</v>
          </cell>
          <cell r="K80">
            <v>299572</v>
          </cell>
          <cell r="L80">
            <v>7130</v>
          </cell>
          <cell r="AC80">
            <v>306702</v>
          </cell>
        </row>
        <row r="81">
          <cell r="C81" t="str">
            <v>06D</v>
          </cell>
          <cell r="D81" t="str">
            <v>NHS Wyre Forest CCG</v>
          </cell>
          <cell r="E81" t="str">
            <v>AT</v>
          </cell>
          <cell r="F81" t="str">
            <v>Q53</v>
          </cell>
          <cell r="G81" t="str">
            <v>Arden, Herefordshire &amp; Worcestershire</v>
          </cell>
          <cell r="H81" t="str">
            <v>RT</v>
          </cell>
          <cell r="I81" t="str">
            <v>Y55</v>
          </cell>
          <cell r="J81" t="str">
            <v>Midlands &amp; East</v>
          </cell>
          <cell r="K81">
            <v>124639</v>
          </cell>
          <cell r="L81">
            <v>2730</v>
          </cell>
          <cell r="AC81">
            <v>127369</v>
          </cell>
        </row>
        <row r="82">
          <cell r="C82" t="str">
            <v>04X</v>
          </cell>
          <cell r="D82" t="str">
            <v>NHS Birmingham South and Central CCG</v>
          </cell>
          <cell r="E82" t="str">
            <v>AT</v>
          </cell>
          <cell r="F82" t="str">
            <v>Q54</v>
          </cell>
          <cell r="G82" t="str">
            <v>Birmingham and the Black Country</v>
          </cell>
          <cell r="H82" t="str">
            <v>RT</v>
          </cell>
          <cell r="I82" t="str">
            <v>Y55</v>
          </cell>
          <cell r="J82" t="str">
            <v>Midlands &amp; East</v>
          </cell>
          <cell r="K82">
            <v>263060</v>
          </cell>
          <cell r="L82">
            <v>5750</v>
          </cell>
          <cell r="AC82">
            <v>268810</v>
          </cell>
        </row>
        <row r="83">
          <cell r="C83" t="str">
            <v>05C</v>
          </cell>
          <cell r="D83" t="str">
            <v>NHS Dudley CCG</v>
          </cell>
          <cell r="E83" t="str">
            <v>AT</v>
          </cell>
          <cell r="F83" t="str">
            <v>Q54</v>
          </cell>
          <cell r="G83" t="str">
            <v>Birmingham and the Black Country</v>
          </cell>
          <cell r="H83" t="str">
            <v>RT</v>
          </cell>
          <cell r="I83" t="str">
            <v>Y55</v>
          </cell>
          <cell r="J83" t="str">
            <v>Midlands &amp; East</v>
          </cell>
          <cell r="K83">
            <v>360311</v>
          </cell>
          <cell r="L83">
            <v>7710</v>
          </cell>
          <cell r="AC83">
            <v>368021</v>
          </cell>
        </row>
        <row r="84">
          <cell r="C84" t="str">
            <v>05L</v>
          </cell>
          <cell r="D84" t="str">
            <v>NHS Sandwell and West Birmingham CCG</v>
          </cell>
          <cell r="E84" t="str">
            <v>AT</v>
          </cell>
          <cell r="F84" t="str">
            <v>Q54</v>
          </cell>
          <cell r="G84" t="str">
            <v>Birmingham and the Black Country</v>
          </cell>
          <cell r="H84" t="str">
            <v>RT</v>
          </cell>
          <cell r="I84" t="str">
            <v>Y55</v>
          </cell>
          <cell r="J84" t="str">
            <v>Midlands &amp; East</v>
          </cell>
          <cell r="K84">
            <v>588573</v>
          </cell>
          <cell r="L84">
            <v>12690</v>
          </cell>
          <cell r="AC84">
            <v>601263</v>
          </cell>
        </row>
        <row r="85">
          <cell r="C85" t="str">
            <v>05P</v>
          </cell>
          <cell r="D85" t="str">
            <v>NHS Solihull CCG</v>
          </cell>
          <cell r="E85" t="str">
            <v>AT</v>
          </cell>
          <cell r="F85" t="str">
            <v>Q54</v>
          </cell>
          <cell r="G85" t="str">
            <v>Birmingham and the Black Country</v>
          </cell>
          <cell r="H85" t="str">
            <v>RT</v>
          </cell>
          <cell r="I85" t="str">
            <v>Y55</v>
          </cell>
          <cell r="J85" t="str">
            <v>Midlands &amp; East</v>
          </cell>
          <cell r="K85">
            <v>260227</v>
          </cell>
          <cell r="L85">
            <v>5650</v>
          </cell>
          <cell r="AC85">
            <v>265877</v>
          </cell>
        </row>
        <row r="86">
          <cell r="C86" t="str">
            <v>05Y</v>
          </cell>
          <cell r="D86" t="str">
            <v>NHS Walsall CCG</v>
          </cell>
          <cell r="E86" t="str">
            <v>AT</v>
          </cell>
          <cell r="F86" t="str">
            <v>Q54</v>
          </cell>
          <cell r="G86" t="str">
            <v>Birmingham and the Black Country</v>
          </cell>
          <cell r="H86" t="str">
            <v>RT</v>
          </cell>
          <cell r="I86" t="str">
            <v>Y55</v>
          </cell>
          <cell r="J86" t="str">
            <v>Midlands &amp; East</v>
          </cell>
          <cell r="K86">
            <v>339100</v>
          </cell>
          <cell r="L86">
            <v>6630</v>
          </cell>
          <cell r="AC86">
            <v>345730</v>
          </cell>
        </row>
        <row r="87">
          <cell r="C87" t="str">
            <v>06A</v>
          </cell>
          <cell r="D87" t="str">
            <v>NHS Wolverhampton CCG</v>
          </cell>
          <cell r="E87" t="str">
            <v>AT</v>
          </cell>
          <cell r="F87" t="str">
            <v>Q54</v>
          </cell>
          <cell r="G87" t="str">
            <v>Birmingham and the Black Country</v>
          </cell>
          <cell r="H87" t="str">
            <v>RT</v>
          </cell>
          <cell r="I87" t="str">
            <v>Y55</v>
          </cell>
          <cell r="J87" t="str">
            <v>Midlands &amp; East</v>
          </cell>
          <cell r="K87">
            <v>310143</v>
          </cell>
          <cell r="L87">
            <v>6290</v>
          </cell>
          <cell r="AC87">
            <v>316433</v>
          </cell>
        </row>
        <row r="88">
          <cell r="C88" t="str">
            <v>13P</v>
          </cell>
          <cell r="D88" t="str">
            <v>NHS Birmingham CrossCity CCG</v>
          </cell>
          <cell r="E88" t="str">
            <v>AT</v>
          </cell>
          <cell r="F88" t="str">
            <v>Q54</v>
          </cell>
          <cell r="G88" t="str">
            <v>Birmingham and the Black Country</v>
          </cell>
          <cell r="H88" t="str">
            <v>RT</v>
          </cell>
          <cell r="I88" t="str">
            <v>Y55</v>
          </cell>
          <cell r="J88" t="str">
            <v>Midlands &amp; East</v>
          </cell>
          <cell r="K88">
            <v>841714</v>
          </cell>
          <cell r="L88">
            <v>17190</v>
          </cell>
          <cell r="AC88">
            <v>858904</v>
          </cell>
        </row>
        <row r="89">
          <cell r="C89" t="str">
            <v>03X</v>
          </cell>
          <cell r="D89" t="str">
            <v>NHS Erewash CCG</v>
          </cell>
          <cell r="E89" t="str">
            <v>AT</v>
          </cell>
          <cell r="F89" t="str">
            <v>Q55</v>
          </cell>
          <cell r="G89" t="str">
            <v>Derbyshire and Nottinghamshire</v>
          </cell>
          <cell r="H89" t="str">
            <v>RT</v>
          </cell>
          <cell r="I89" t="str">
            <v>Y55</v>
          </cell>
          <cell r="J89" t="str">
            <v>Midlands &amp; East</v>
          </cell>
          <cell r="K89">
            <v>107151</v>
          </cell>
          <cell r="L89">
            <v>2400</v>
          </cell>
          <cell r="AC89">
            <v>109551</v>
          </cell>
        </row>
        <row r="90">
          <cell r="C90" t="str">
            <v>03Y</v>
          </cell>
          <cell r="D90" t="str">
            <v>NHS Hardwick CCG</v>
          </cell>
          <cell r="E90" t="str">
            <v>AT</v>
          </cell>
          <cell r="F90" t="str">
            <v>Q55</v>
          </cell>
          <cell r="G90" t="str">
            <v>Derbyshire and Nottinghamshire</v>
          </cell>
          <cell r="H90" t="str">
            <v>RT</v>
          </cell>
          <cell r="I90" t="str">
            <v>Y55</v>
          </cell>
          <cell r="J90" t="str">
            <v>Midlands &amp; East</v>
          </cell>
          <cell r="K90">
            <v>131600</v>
          </cell>
          <cell r="L90">
            <v>2520</v>
          </cell>
          <cell r="AC90">
            <v>134120</v>
          </cell>
        </row>
        <row r="91">
          <cell r="C91" t="str">
            <v>04E</v>
          </cell>
          <cell r="D91" t="str">
            <v>NHS Mansfield &amp; Ashfield CCG</v>
          </cell>
          <cell r="E91" t="str">
            <v>AT</v>
          </cell>
          <cell r="F91" t="str">
            <v>Q55</v>
          </cell>
          <cell r="G91" t="str">
            <v>Derbyshire and Nottinghamshire</v>
          </cell>
          <cell r="H91" t="str">
            <v>RT</v>
          </cell>
          <cell r="I91" t="str">
            <v>Y55</v>
          </cell>
          <cell r="J91" t="str">
            <v>Midlands &amp; East</v>
          </cell>
          <cell r="K91">
            <v>226289</v>
          </cell>
          <cell r="L91">
            <v>4540</v>
          </cell>
          <cell r="AC91">
            <v>230829</v>
          </cell>
        </row>
        <row r="92">
          <cell r="C92" t="str">
            <v>04H</v>
          </cell>
          <cell r="D92" t="str">
            <v>NHS Newark &amp; Sherwood CCG</v>
          </cell>
          <cell r="E92" t="str">
            <v>AT</v>
          </cell>
          <cell r="F92" t="str">
            <v>Q55</v>
          </cell>
          <cell r="G92" t="str">
            <v>Derbyshire and Nottinghamshire</v>
          </cell>
          <cell r="H92" t="str">
            <v>RT</v>
          </cell>
          <cell r="I92" t="str">
            <v>Y55</v>
          </cell>
          <cell r="J92" t="str">
            <v>Midlands &amp; East</v>
          </cell>
          <cell r="K92">
            <v>144993</v>
          </cell>
          <cell r="L92">
            <v>3150</v>
          </cell>
          <cell r="AC92">
            <v>148143</v>
          </cell>
        </row>
        <row r="93">
          <cell r="C93" t="str">
            <v>04J</v>
          </cell>
          <cell r="D93" t="str">
            <v>NHS North Derbyshire CCG</v>
          </cell>
          <cell r="E93" t="str">
            <v>AT</v>
          </cell>
          <cell r="F93" t="str">
            <v>Q55</v>
          </cell>
          <cell r="G93" t="str">
            <v>Derbyshire and Nottinghamshire</v>
          </cell>
          <cell r="H93" t="str">
            <v>RT</v>
          </cell>
          <cell r="I93" t="str">
            <v>Y55</v>
          </cell>
          <cell r="J93" t="str">
            <v>Midlands &amp; East</v>
          </cell>
          <cell r="K93">
            <v>363165</v>
          </cell>
          <cell r="L93">
            <v>7110</v>
          </cell>
          <cell r="AC93">
            <v>370275</v>
          </cell>
        </row>
        <row r="94">
          <cell r="C94" t="str">
            <v>04K</v>
          </cell>
          <cell r="D94" t="str">
            <v>NHS Nottingham City CCG</v>
          </cell>
          <cell r="E94" t="str">
            <v>AT</v>
          </cell>
          <cell r="F94" t="str">
            <v>Q55</v>
          </cell>
          <cell r="G94" t="str">
            <v>Derbyshire and Nottinghamshire</v>
          </cell>
          <cell r="H94" t="str">
            <v>RT</v>
          </cell>
          <cell r="I94" t="str">
            <v>Y55</v>
          </cell>
          <cell r="J94" t="str">
            <v>Midlands &amp; East</v>
          </cell>
          <cell r="K94">
            <v>383618</v>
          </cell>
          <cell r="L94">
            <v>8250</v>
          </cell>
          <cell r="AC94">
            <v>391868</v>
          </cell>
        </row>
        <row r="95">
          <cell r="C95" t="str">
            <v>04L</v>
          </cell>
          <cell r="D95" t="str">
            <v>NHS Nottingham North &amp; East CCG</v>
          </cell>
          <cell r="E95" t="str">
            <v>AT</v>
          </cell>
          <cell r="F95" t="str">
            <v>Q55</v>
          </cell>
          <cell r="G95" t="str">
            <v>Derbyshire and Nottinghamshire</v>
          </cell>
          <cell r="H95" t="str">
            <v>RT</v>
          </cell>
          <cell r="I95" t="str">
            <v>Y55</v>
          </cell>
          <cell r="J95" t="str">
            <v>Midlands &amp; East</v>
          </cell>
          <cell r="K95">
            <v>161503</v>
          </cell>
          <cell r="L95">
            <v>3570</v>
          </cell>
          <cell r="AC95">
            <v>165073</v>
          </cell>
        </row>
        <row r="96">
          <cell r="C96" t="str">
            <v>04M</v>
          </cell>
          <cell r="D96" t="str">
            <v>NHS Nottingham West CCG</v>
          </cell>
          <cell r="E96" t="str">
            <v>AT</v>
          </cell>
          <cell r="F96" t="str">
            <v>Q55</v>
          </cell>
          <cell r="G96" t="str">
            <v>Derbyshire and Nottinghamshire</v>
          </cell>
          <cell r="H96" t="str">
            <v>RT</v>
          </cell>
          <cell r="I96" t="str">
            <v>Y55</v>
          </cell>
          <cell r="J96" t="str">
            <v>Midlands &amp; East</v>
          </cell>
          <cell r="K96">
            <v>100895</v>
          </cell>
          <cell r="L96">
            <v>2250</v>
          </cell>
          <cell r="AC96">
            <v>103145</v>
          </cell>
        </row>
        <row r="97">
          <cell r="C97" t="str">
            <v>04N</v>
          </cell>
          <cell r="D97" t="str">
            <v>NHS Rushcliffe CCG</v>
          </cell>
          <cell r="E97" t="str">
            <v>AT</v>
          </cell>
          <cell r="F97" t="str">
            <v>Q55</v>
          </cell>
          <cell r="G97" t="str">
            <v>Derbyshire and Nottinghamshire</v>
          </cell>
          <cell r="H97" t="str">
            <v>RT</v>
          </cell>
          <cell r="I97" t="str">
            <v>Y55</v>
          </cell>
          <cell r="J97" t="str">
            <v>Midlands &amp; East</v>
          </cell>
          <cell r="K97">
            <v>122227</v>
          </cell>
          <cell r="L97">
            <v>3040</v>
          </cell>
          <cell r="AC97">
            <v>125267</v>
          </cell>
        </row>
        <row r="98">
          <cell r="C98" t="str">
            <v>04R</v>
          </cell>
          <cell r="D98" t="str">
            <v>NHS Southern Derbyshire CCG</v>
          </cell>
          <cell r="E98" t="str">
            <v>AT</v>
          </cell>
          <cell r="F98" t="str">
            <v>Q55</v>
          </cell>
          <cell r="G98" t="str">
            <v>Derbyshire and Nottinghamshire</v>
          </cell>
          <cell r="H98" t="str">
            <v>RT</v>
          </cell>
          <cell r="I98" t="str">
            <v>Y55</v>
          </cell>
          <cell r="J98" t="str">
            <v>Midlands &amp; East</v>
          </cell>
          <cell r="K98">
            <v>598115</v>
          </cell>
          <cell r="L98">
            <v>12970</v>
          </cell>
          <cell r="AC98">
            <v>611085</v>
          </cell>
        </row>
        <row r="99">
          <cell r="C99" t="str">
            <v>06H</v>
          </cell>
          <cell r="D99" t="str">
            <v>NHS Cambridgeshire and Peterborough CCG</v>
          </cell>
          <cell r="E99" t="str">
            <v>AT</v>
          </cell>
          <cell r="F99" t="str">
            <v>Q56</v>
          </cell>
          <cell r="G99" t="str">
            <v>East Anglia</v>
          </cell>
          <cell r="H99" t="str">
            <v>RT</v>
          </cell>
          <cell r="I99" t="str">
            <v>Y55</v>
          </cell>
          <cell r="J99" t="str">
            <v>Midlands &amp; East</v>
          </cell>
          <cell r="K99">
            <v>853942</v>
          </cell>
          <cell r="L99">
            <v>20800</v>
          </cell>
          <cell r="AC99">
            <v>874742</v>
          </cell>
        </row>
        <row r="100">
          <cell r="C100" t="str">
            <v>06L</v>
          </cell>
          <cell r="D100" t="str">
            <v>NHS Ipswich and East Suffolk CCG</v>
          </cell>
          <cell r="E100" t="str">
            <v>AT</v>
          </cell>
          <cell r="F100" t="str">
            <v>Q56</v>
          </cell>
          <cell r="G100" t="str">
            <v>East Anglia</v>
          </cell>
          <cell r="H100" t="str">
            <v>RT</v>
          </cell>
          <cell r="I100" t="str">
            <v>Y55</v>
          </cell>
          <cell r="J100" t="str">
            <v>Midlands &amp; East</v>
          </cell>
          <cell r="K100">
            <v>392450</v>
          </cell>
          <cell r="L100">
            <v>9600</v>
          </cell>
          <cell r="AC100">
            <v>402050</v>
          </cell>
        </row>
        <row r="101">
          <cell r="C101" t="str">
            <v>06M</v>
          </cell>
          <cell r="D101" t="str">
            <v>NHS Great Yarmouth &amp; Waveney CCG</v>
          </cell>
          <cell r="E101" t="str">
            <v>AT</v>
          </cell>
          <cell r="F101" t="str">
            <v>Q56</v>
          </cell>
          <cell r="G101" t="str">
            <v>East Anglia</v>
          </cell>
          <cell r="H101" t="str">
            <v>RT</v>
          </cell>
          <cell r="I101" t="str">
            <v>Y55</v>
          </cell>
          <cell r="J101" t="str">
            <v>Midlands &amp; East</v>
          </cell>
          <cell r="K101">
            <v>291814</v>
          </cell>
          <cell r="L101">
            <v>5630</v>
          </cell>
          <cell r="AC101">
            <v>297444</v>
          </cell>
        </row>
        <row r="102">
          <cell r="C102" t="str">
            <v>06V</v>
          </cell>
          <cell r="D102" t="str">
            <v>NHS North Norfolk CCG</v>
          </cell>
          <cell r="E102" t="str">
            <v>AT</v>
          </cell>
          <cell r="F102" t="str">
            <v>Q56</v>
          </cell>
          <cell r="G102" t="str">
            <v>East Anglia</v>
          </cell>
          <cell r="H102" t="str">
            <v>RT</v>
          </cell>
          <cell r="I102" t="str">
            <v>Y55</v>
          </cell>
          <cell r="J102" t="str">
            <v>Midlands &amp; East</v>
          </cell>
          <cell r="K102">
            <v>205393</v>
          </cell>
          <cell r="L102">
            <v>4180</v>
          </cell>
          <cell r="AC102">
            <v>209573</v>
          </cell>
        </row>
        <row r="103">
          <cell r="C103" t="str">
            <v>06W</v>
          </cell>
          <cell r="D103" t="str">
            <v>NHS Norwich CCG</v>
          </cell>
          <cell r="E103" t="str">
            <v>AT</v>
          </cell>
          <cell r="F103" t="str">
            <v>Q56</v>
          </cell>
          <cell r="G103" t="str">
            <v>East Anglia</v>
          </cell>
          <cell r="H103" t="str">
            <v>RT</v>
          </cell>
          <cell r="I103" t="str">
            <v>Y55</v>
          </cell>
          <cell r="J103" t="str">
            <v>Midlands &amp; East</v>
          </cell>
          <cell r="K103">
            <v>209621</v>
          </cell>
          <cell r="L103">
            <v>5010</v>
          </cell>
          <cell r="AC103">
            <v>214631</v>
          </cell>
        </row>
        <row r="104">
          <cell r="C104" t="str">
            <v>06Y</v>
          </cell>
          <cell r="D104" t="str">
            <v>NHS South Norfolk CCG</v>
          </cell>
          <cell r="E104" t="str">
            <v>AT</v>
          </cell>
          <cell r="F104" t="str">
            <v>Q56</v>
          </cell>
          <cell r="G104" t="str">
            <v>East Anglia</v>
          </cell>
          <cell r="H104" t="str">
            <v>RT</v>
          </cell>
          <cell r="I104" t="str">
            <v>Y55</v>
          </cell>
          <cell r="J104" t="str">
            <v>Midlands &amp; East</v>
          </cell>
          <cell r="K104">
            <v>234253</v>
          </cell>
          <cell r="L104">
            <v>5580</v>
          </cell>
          <cell r="AC104">
            <v>239833</v>
          </cell>
        </row>
        <row r="105">
          <cell r="C105" t="str">
            <v>07J</v>
          </cell>
          <cell r="D105" t="str">
            <v>NHS West Norfolk CCG</v>
          </cell>
          <cell r="E105" t="str">
            <v>AT</v>
          </cell>
          <cell r="F105" t="str">
            <v>Q56</v>
          </cell>
          <cell r="G105" t="str">
            <v>East Anglia</v>
          </cell>
          <cell r="H105" t="str">
            <v>RT</v>
          </cell>
          <cell r="I105" t="str">
            <v>Y55</v>
          </cell>
          <cell r="J105" t="str">
            <v>Midlands &amp; East</v>
          </cell>
          <cell r="K105">
            <v>207604</v>
          </cell>
          <cell r="L105">
            <v>4080</v>
          </cell>
          <cell r="AC105">
            <v>211684</v>
          </cell>
        </row>
        <row r="106">
          <cell r="C106" t="str">
            <v>07K</v>
          </cell>
          <cell r="D106" t="str">
            <v>NHS West Suffolk CCG</v>
          </cell>
          <cell r="E106" t="str">
            <v>AT</v>
          </cell>
          <cell r="F106" t="str">
            <v>Q56</v>
          </cell>
          <cell r="G106" t="str">
            <v>East Anglia</v>
          </cell>
          <cell r="H106" t="str">
            <v>RT</v>
          </cell>
          <cell r="I106" t="str">
            <v>Y55</v>
          </cell>
          <cell r="J106" t="str">
            <v>Midlands &amp; East</v>
          </cell>
          <cell r="K106">
            <v>263037</v>
          </cell>
          <cell r="L106">
            <v>5920</v>
          </cell>
          <cell r="AC106">
            <v>268957</v>
          </cell>
        </row>
        <row r="107">
          <cell r="C107" t="str">
            <v>06Q</v>
          </cell>
          <cell r="D107" t="str">
            <v>NHS Mid Essex CCG</v>
          </cell>
          <cell r="E107" t="str">
            <v>AT</v>
          </cell>
          <cell r="F107" t="str">
            <v>Q57</v>
          </cell>
          <cell r="G107" t="str">
            <v>Essex</v>
          </cell>
          <cell r="H107" t="str">
            <v>RT</v>
          </cell>
          <cell r="I107" t="str">
            <v>Y55</v>
          </cell>
          <cell r="J107" t="str">
            <v>Midlands &amp; East</v>
          </cell>
          <cell r="K107">
            <v>368029</v>
          </cell>
          <cell r="L107">
            <v>9300</v>
          </cell>
          <cell r="AC107">
            <v>377329</v>
          </cell>
        </row>
        <row r="108">
          <cell r="C108" t="str">
            <v>06T</v>
          </cell>
          <cell r="D108" t="str">
            <v>NHS North East Essex CCG</v>
          </cell>
          <cell r="E108" t="str">
            <v>AT</v>
          </cell>
          <cell r="F108" t="str">
            <v>Q57</v>
          </cell>
          <cell r="G108" t="str">
            <v>Essex</v>
          </cell>
          <cell r="H108" t="str">
            <v>RT</v>
          </cell>
          <cell r="I108" t="str">
            <v>Y55</v>
          </cell>
          <cell r="J108" t="str">
            <v>Midlands &amp; East</v>
          </cell>
          <cell r="K108">
            <v>388790</v>
          </cell>
          <cell r="L108">
            <v>7940</v>
          </cell>
          <cell r="AC108">
            <v>396730</v>
          </cell>
        </row>
        <row r="109">
          <cell r="C109" t="str">
            <v>07G</v>
          </cell>
          <cell r="D109" t="str">
            <v>NHS Thurrock CCG</v>
          </cell>
          <cell r="E109" t="str">
            <v>AT</v>
          </cell>
          <cell r="F109" t="str">
            <v>Q57</v>
          </cell>
          <cell r="G109" t="str">
            <v>Essex</v>
          </cell>
          <cell r="H109" t="str">
            <v>RT</v>
          </cell>
          <cell r="I109" t="str">
            <v>Y55</v>
          </cell>
          <cell r="J109" t="str">
            <v>Midlands &amp; East</v>
          </cell>
          <cell r="K109">
            <v>175282</v>
          </cell>
          <cell r="L109">
            <v>4100</v>
          </cell>
          <cell r="AC109">
            <v>179382</v>
          </cell>
        </row>
        <row r="110">
          <cell r="C110" t="str">
            <v>07H</v>
          </cell>
          <cell r="D110" t="str">
            <v>NHS West Essex CCG</v>
          </cell>
          <cell r="E110" t="str">
            <v>AT</v>
          </cell>
          <cell r="F110" t="str">
            <v>Q57</v>
          </cell>
          <cell r="G110" t="str">
            <v>Essex</v>
          </cell>
          <cell r="H110" t="str">
            <v>RT</v>
          </cell>
          <cell r="I110" t="str">
            <v>Y55</v>
          </cell>
          <cell r="J110" t="str">
            <v>Midlands &amp; East</v>
          </cell>
          <cell r="K110">
            <v>310407</v>
          </cell>
          <cell r="L110">
            <v>7000</v>
          </cell>
          <cell r="AC110">
            <v>317407</v>
          </cell>
        </row>
        <row r="111">
          <cell r="C111" t="str">
            <v>99E</v>
          </cell>
          <cell r="D111" t="str">
            <v>NHS Basildon and Brentwood CCG</v>
          </cell>
          <cell r="E111" t="str">
            <v>AT</v>
          </cell>
          <cell r="F111" t="str">
            <v>Q57</v>
          </cell>
          <cell r="G111" t="str">
            <v>Essex</v>
          </cell>
          <cell r="H111" t="str">
            <v>RT</v>
          </cell>
          <cell r="I111" t="str">
            <v>Y55</v>
          </cell>
          <cell r="J111" t="str">
            <v>Midlands &amp; East</v>
          </cell>
          <cell r="K111">
            <v>292064</v>
          </cell>
          <cell r="L111">
            <v>6390</v>
          </cell>
          <cell r="AC111">
            <v>298454</v>
          </cell>
        </row>
        <row r="112">
          <cell r="C112" t="str">
            <v>99F</v>
          </cell>
          <cell r="D112" t="str">
            <v>NHS Castle Point, Rayleigh and Rochford CCG</v>
          </cell>
          <cell r="E112" t="str">
            <v>AT</v>
          </cell>
          <cell r="F112" t="str">
            <v>Q57</v>
          </cell>
          <cell r="G112" t="str">
            <v>Essex</v>
          </cell>
          <cell r="H112" t="str">
            <v>RT</v>
          </cell>
          <cell r="I112" t="str">
            <v>Y55</v>
          </cell>
          <cell r="J112" t="str">
            <v>Midlands &amp; East</v>
          </cell>
          <cell r="K112">
            <v>192516</v>
          </cell>
          <cell r="L112">
            <v>4300</v>
          </cell>
          <cell r="AC112">
            <v>196816</v>
          </cell>
        </row>
        <row r="113">
          <cell r="C113" t="str">
            <v>99G</v>
          </cell>
          <cell r="D113" t="str">
            <v>NHS Southend CCG</v>
          </cell>
          <cell r="E113" t="str">
            <v>AT</v>
          </cell>
          <cell r="F113" t="str">
            <v>Q57</v>
          </cell>
          <cell r="G113" t="str">
            <v>Essex</v>
          </cell>
          <cell r="H113" t="str">
            <v>RT</v>
          </cell>
          <cell r="I113" t="str">
            <v>Y55</v>
          </cell>
          <cell r="J113" t="str">
            <v>Midlands &amp; East</v>
          </cell>
          <cell r="K113">
            <v>198232</v>
          </cell>
          <cell r="L113">
            <v>4450</v>
          </cell>
          <cell r="AC113">
            <v>202682</v>
          </cell>
        </row>
        <row r="114">
          <cell r="C114" t="str">
            <v>03V</v>
          </cell>
          <cell r="D114" t="str">
            <v>NHS Corby CCG</v>
          </cell>
          <cell r="E114" t="str">
            <v>AT</v>
          </cell>
          <cell r="F114" t="str">
            <v>Q58</v>
          </cell>
          <cell r="G114" t="str">
            <v>Hertfordshire and the South Midlands</v>
          </cell>
          <cell r="H114" t="str">
            <v>RT</v>
          </cell>
          <cell r="I114" t="str">
            <v>Y55</v>
          </cell>
          <cell r="J114" t="str">
            <v>Midlands &amp; East</v>
          </cell>
          <cell r="K114">
            <v>73851</v>
          </cell>
          <cell r="L114">
            <v>1660</v>
          </cell>
          <cell r="AC114">
            <v>75511</v>
          </cell>
        </row>
        <row r="115">
          <cell r="C115" t="str">
            <v>04F</v>
          </cell>
          <cell r="D115" t="str">
            <v>NHS Milton Keynes CCG</v>
          </cell>
          <cell r="E115" t="str">
            <v>AT</v>
          </cell>
          <cell r="F115" t="str">
            <v>Q58</v>
          </cell>
          <cell r="G115" t="str">
            <v>Hertfordshire and the South Midlands</v>
          </cell>
          <cell r="H115" t="str">
            <v>RT</v>
          </cell>
          <cell r="I115" t="str">
            <v>Y55</v>
          </cell>
          <cell r="J115" t="str">
            <v>Midlands &amp; East</v>
          </cell>
          <cell r="K115">
            <v>252657</v>
          </cell>
          <cell r="L115">
            <v>6510</v>
          </cell>
          <cell r="AC115">
            <v>259167</v>
          </cell>
        </row>
        <row r="116">
          <cell r="C116" t="str">
            <v>04G</v>
          </cell>
          <cell r="D116" t="str">
            <v>NHS Nene CCG</v>
          </cell>
          <cell r="E116" t="str">
            <v>AT</v>
          </cell>
          <cell r="F116" t="str">
            <v>Q58</v>
          </cell>
          <cell r="G116" t="str">
            <v>Hertfordshire and the South Midlands</v>
          </cell>
          <cell r="H116" t="str">
            <v>RT</v>
          </cell>
          <cell r="I116" t="str">
            <v>Y55</v>
          </cell>
          <cell r="J116" t="str">
            <v>Midlands &amp; East</v>
          </cell>
          <cell r="K116">
            <v>636496</v>
          </cell>
          <cell r="L116">
            <v>15260</v>
          </cell>
          <cell r="AC116">
            <v>651756</v>
          </cell>
        </row>
        <row r="117">
          <cell r="C117" t="str">
            <v>06F</v>
          </cell>
          <cell r="D117" t="str">
            <v>NHS Bedfordshire CCG</v>
          </cell>
          <cell r="E117" t="str">
            <v>AT</v>
          </cell>
          <cell r="F117" t="str">
            <v>Q58</v>
          </cell>
          <cell r="G117" t="str">
            <v>Hertfordshire and the South Midlands</v>
          </cell>
          <cell r="H117" t="str">
            <v>RT</v>
          </cell>
          <cell r="I117" t="str">
            <v>Y55</v>
          </cell>
          <cell r="J117" t="str">
            <v>Midlands &amp; East</v>
          </cell>
          <cell r="K117">
            <v>429474</v>
          </cell>
          <cell r="L117">
            <v>10730</v>
          </cell>
          <cell r="AC117">
            <v>440204</v>
          </cell>
        </row>
        <row r="118">
          <cell r="C118" t="str">
            <v>06K</v>
          </cell>
          <cell r="D118" t="str">
            <v>NHS East and North Hertfordshire CCG</v>
          </cell>
          <cell r="E118" t="str">
            <v>AT</v>
          </cell>
          <cell r="F118" t="str">
            <v>Q58</v>
          </cell>
          <cell r="G118" t="str">
            <v>Hertfordshire and the South Midlands</v>
          </cell>
          <cell r="H118" t="str">
            <v>RT</v>
          </cell>
          <cell r="I118" t="str">
            <v>Y55</v>
          </cell>
          <cell r="J118" t="str">
            <v>Midlands &amp; East</v>
          </cell>
          <cell r="K118">
            <v>588105</v>
          </cell>
          <cell r="L118">
            <v>14000</v>
          </cell>
          <cell r="AC118">
            <v>602105</v>
          </cell>
        </row>
        <row r="119">
          <cell r="C119" t="str">
            <v>06N</v>
          </cell>
          <cell r="D119" t="str">
            <v>NHS Herts Valleys CCG</v>
          </cell>
          <cell r="E119" t="str">
            <v>AT</v>
          </cell>
          <cell r="F119" t="str">
            <v>Q58</v>
          </cell>
          <cell r="G119" t="str">
            <v>Hertfordshire and the South Midlands</v>
          </cell>
          <cell r="H119" t="str">
            <v>RT</v>
          </cell>
          <cell r="I119" t="str">
            <v>Y55</v>
          </cell>
          <cell r="J119" t="str">
            <v>Midlands &amp; East</v>
          </cell>
          <cell r="K119">
            <v>625710</v>
          </cell>
          <cell r="L119">
            <v>14440</v>
          </cell>
          <cell r="AC119">
            <v>640150</v>
          </cell>
        </row>
        <row r="120">
          <cell r="C120" t="str">
            <v>06P</v>
          </cell>
          <cell r="D120" t="str">
            <v>NHS Luton CCG</v>
          </cell>
          <cell r="E120" t="str">
            <v>AT</v>
          </cell>
          <cell r="F120" t="str">
            <v>Q58</v>
          </cell>
          <cell r="G120" t="str">
            <v>Hertfordshire and the South Midlands</v>
          </cell>
          <cell r="H120" t="str">
            <v>RT</v>
          </cell>
          <cell r="I120" t="str">
            <v>Y55</v>
          </cell>
          <cell r="J120" t="str">
            <v>Midlands &amp; East</v>
          </cell>
          <cell r="K120">
            <v>213250</v>
          </cell>
          <cell r="L120">
            <v>5160</v>
          </cell>
          <cell r="AC120">
            <v>218410</v>
          </cell>
        </row>
        <row r="121">
          <cell r="C121" t="str">
            <v>03T</v>
          </cell>
          <cell r="D121" t="str">
            <v>NHS Lincolnshire East CCG</v>
          </cell>
          <cell r="E121" t="str">
            <v>AT</v>
          </cell>
          <cell r="F121" t="str">
            <v>Q59</v>
          </cell>
          <cell r="G121" t="str">
            <v>Leicestershire and Lincolnshire</v>
          </cell>
          <cell r="H121" t="str">
            <v>RT</v>
          </cell>
          <cell r="I121" t="str">
            <v>Y55</v>
          </cell>
          <cell r="J121" t="str">
            <v>Midlands &amp; East</v>
          </cell>
          <cell r="K121">
            <v>307297</v>
          </cell>
          <cell r="L121">
            <v>5860</v>
          </cell>
          <cell r="AC121">
            <v>313157</v>
          </cell>
        </row>
        <row r="122">
          <cell r="C122" t="str">
            <v>03W</v>
          </cell>
          <cell r="D122" t="str">
            <v>NHS East Leicestershire and Rutland CCG</v>
          </cell>
          <cell r="E122" t="str">
            <v>AT</v>
          </cell>
          <cell r="F122" t="str">
            <v>Q59</v>
          </cell>
          <cell r="G122" t="str">
            <v>Leicestershire and Lincolnshire</v>
          </cell>
          <cell r="H122" t="str">
            <v>RT</v>
          </cell>
          <cell r="I122" t="str">
            <v>Y55</v>
          </cell>
          <cell r="J122" t="str">
            <v>Midlands &amp; East</v>
          </cell>
          <cell r="K122">
            <v>299974</v>
          </cell>
          <cell r="L122">
            <v>7770</v>
          </cell>
          <cell r="AC122">
            <v>307744</v>
          </cell>
        </row>
        <row r="123">
          <cell r="C123" t="str">
            <v>04C</v>
          </cell>
          <cell r="D123" t="str">
            <v>NHS Leicester City CCG</v>
          </cell>
          <cell r="E123" t="str">
            <v>AT</v>
          </cell>
          <cell r="F123" t="str">
            <v>Q59</v>
          </cell>
          <cell r="G123" t="str">
            <v>Leicestershire and Lincolnshire</v>
          </cell>
          <cell r="H123" t="str">
            <v>RT</v>
          </cell>
          <cell r="I123" t="str">
            <v>Y55</v>
          </cell>
          <cell r="J123" t="str">
            <v>Midlands &amp; East</v>
          </cell>
          <cell r="K123">
            <v>364096</v>
          </cell>
          <cell r="L123">
            <v>8670</v>
          </cell>
          <cell r="AC123">
            <v>372766</v>
          </cell>
        </row>
        <row r="124">
          <cell r="C124" t="str">
            <v>04D</v>
          </cell>
          <cell r="D124" t="str">
            <v>NHS Lincolnshire West CCG</v>
          </cell>
          <cell r="E124" t="str">
            <v>AT</v>
          </cell>
          <cell r="F124" t="str">
            <v>Q59</v>
          </cell>
          <cell r="G124" t="str">
            <v>Leicestershire and Lincolnshire</v>
          </cell>
          <cell r="H124" t="str">
            <v>RT</v>
          </cell>
          <cell r="I124" t="str">
            <v>Y55</v>
          </cell>
          <cell r="J124" t="str">
            <v>Midlands &amp; East</v>
          </cell>
          <cell r="K124">
            <v>256513</v>
          </cell>
          <cell r="L124">
            <v>5540</v>
          </cell>
          <cell r="AC124">
            <v>262053</v>
          </cell>
        </row>
        <row r="125">
          <cell r="C125" t="str">
            <v>04Q</v>
          </cell>
          <cell r="D125" t="str">
            <v xml:space="preserve">NHS South West Lincolnshire CCG </v>
          </cell>
          <cell r="E125" t="str">
            <v>AT</v>
          </cell>
          <cell r="F125" t="str">
            <v>Q59</v>
          </cell>
          <cell r="G125" t="str">
            <v>Leicestershire and Lincolnshire</v>
          </cell>
          <cell r="H125" t="str">
            <v>RT</v>
          </cell>
          <cell r="I125" t="str">
            <v>Y55</v>
          </cell>
          <cell r="J125" t="str">
            <v>Midlands &amp; East</v>
          </cell>
          <cell r="K125">
            <v>145254</v>
          </cell>
          <cell r="L125">
            <v>3190</v>
          </cell>
          <cell r="AC125">
            <v>148444</v>
          </cell>
        </row>
        <row r="126">
          <cell r="C126" t="str">
            <v>04V</v>
          </cell>
          <cell r="D126" t="str">
            <v>NHS West Leicestershire CCG</v>
          </cell>
          <cell r="E126" t="str">
            <v>AT</v>
          </cell>
          <cell r="F126" t="str">
            <v>Q59</v>
          </cell>
          <cell r="G126" t="str">
            <v>Leicestershire and Lincolnshire</v>
          </cell>
          <cell r="H126" t="str">
            <v>RT</v>
          </cell>
          <cell r="I126" t="str">
            <v>Y55</v>
          </cell>
          <cell r="J126" t="str">
            <v>Midlands &amp; East</v>
          </cell>
          <cell r="K126">
            <v>346178</v>
          </cell>
          <cell r="L126">
            <v>9050</v>
          </cell>
          <cell r="AC126">
            <v>355228</v>
          </cell>
        </row>
        <row r="127">
          <cell r="C127" t="str">
            <v>99D</v>
          </cell>
          <cell r="D127" t="str">
            <v>NHS South Lincolnshire CCG</v>
          </cell>
          <cell r="E127" t="str">
            <v>AT</v>
          </cell>
          <cell r="F127" t="str">
            <v>Q59</v>
          </cell>
          <cell r="G127" t="str">
            <v>Leicestershire and Lincolnshire</v>
          </cell>
          <cell r="H127" t="str">
            <v>RT</v>
          </cell>
          <cell r="I127" t="str">
            <v>Y55</v>
          </cell>
          <cell r="J127" t="str">
            <v>Midlands &amp; East</v>
          </cell>
          <cell r="K127">
            <v>174922</v>
          </cell>
          <cell r="L127">
            <v>3870</v>
          </cell>
          <cell r="AC127">
            <v>178792</v>
          </cell>
        </row>
        <row r="128">
          <cell r="C128" t="str">
            <v>04Y</v>
          </cell>
          <cell r="D128" t="str">
            <v>NHS Cannock Chase CCG</v>
          </cell>
          <cell r="E128" t="str">
            <v>AT</v>
          </cell>
          <cell r="F128" t="str">
            <v>Q60</v>
          </cell>
          <cell r="G128" t="str">
            <v>Shropshire and Staffordshire</v>
          </cell>
          <cell r="H128" t="str">
            <v>RT</v>
          </cell>
          <cell r="I128" t="str">
            <v>Y55</v>
          </cell>
          <cell r="J128" t="str">
            <v>Midlands &amp; East</v>
          </cell>
          <cell r="K128">
            <v>149180</v>
          </cell>
          <cell r="L128">
            <v>3290</v>
          </cell>
          <cell r="AC128">
            <v>152470</v>
          </cell>
        </row>
        <row r="129">
          <cell r="C129" t="str">
            <v>05D</v>
          </cell>
          <cell r="D129" t="str">
            <v>NHS East Staffordshire CCG</v>
          </cell>
          <cell r="E129" t="str">
            <v>AT</v>
          </cell>
          <cell r="F129" t="str">
            <v>Q60</v>
          </cell>
          <cell r="G129" t="str">
            <v>Shropshire and Staffordshire</v>
          </cell>
          <cell r="H129" t="str">
            <v>RT</v>
          </cell>
          <cell r="I129" t="str">
            <v>Y55</v>
          </cell>
          <cell r="J129" t="str">
            <v>Midlands &amp; East</v>
          </cell>
          <cell r="K129">
            <v>134990</v>
          </cell>
          <cell r="L129">
            <v>3330</v>
          </cell>
          <cell r="AC129">
            <v>138320</v>
          </cell>
        </row>
        <row r="130">
          <cell r="C130" t="str">
            <v>05G</v>
          </cell>
          <cell r="D130" t="str">
            <v>NHS North Staffordshire CCG</v>
          </cell>
          <cell r="E130" t="str">
            <v>AT</v>
          </cell>
          <cell r="F130" t="str">
            <v>Q60</v>
          </cell>
          <cell r="G130" t="str">
            <v>Shropshire and Staffordshire</v>
          </cell>
          <cell r="H130" t="str">
            <v>RT</v>
          </cell>
          <cell r="I130" t="str">
            <v>Y55</v>
          </cell>
          <cell r="J130" t="str">
            <v>Midlands &amp; East</v>
          </cell>
          <cell r="K130">
            <v>248369</v>
          </cell>
          <cell r="L130">
            <v>5270</v>
          </cell>
          <cell r="AC130">
            <v>253639</v>
          </cell>
        </row>
        <row r="131">
          <cell r="C131" t="str">
            <v>05N</v>
          </cell>
          <cell r="D131" t="str">
            <v>NHS Shropshire CCG</v>
          </cell>
          <cell r="E131" t="str">
            <v>AT</v>
          </cell>
          <cell r="F131" t="str">
            <v>Q60</v>
          </cell>
          <cell r="G131" t="str">
            <v>Shropshire and Staffordshire</v>
          </cell>
          <cell r="H131" t="str">
            <v>RT</v>
          </cell>
          <cell r="I131" t="str">
            <v>Y55</v>
          </cell>
          <cell r="J131" t="str">
            <v>Midlands &amp; East</v>
          </cell>
          <cell r="K131">
            <v>342929</v>
          </cell>
          <cell r="L131">
            <v>7550</v>
          </cell>
          <cell r="AC131">
            <v>350479</v>
          </cell>
        </row>
        <row r="132">
          <cell r="C132" t="str">
            <v>05Q</v>
          </cell>
          <cell r="D132" t="str">
            <v>NHS South East Staffs and Seisdon and Peninsular CCG</v>
          </cell>
          <cell r="E132" t="str">
            <v>AT</v>
          </cell>
          <cell r="F132" t="str">
            <v>Q60</v>
          </cell>
          <cell r="G132" t="str">
            <v>Shropshire and Staffordshire</v>
          </cell>
          <cell r="H132" t="str">
            <v>RT</v>
          </cell>
          <cell r="I132" t="str">
            <v>Y55</v>
          </cell>
          <cell r="J132" t="str">
            <v>Midlands &amp; East</v>
          </cell>
          <cell r="K132">
            <v>219625</v>
          </cell>
          <cell r="L132">
            <v>5220</v>
          </cell>
          <cell r="AC132">
            <v>224845</v>
          </cell>
        </row>
        <row r="133">
          <cell r="C133" t="str">
            <v>05V</v>
          </cell>
          <cell r="D133" t="str">
            <v>NHS Stafford and Surrounds CCG</v>
          </cell>
          <cell r="E133" t="str">
            <v>AT</v>
          </cell>
          <cell r="F133" t="str">
            <v>Q60</v>
          </cell>
          <cell r="G133" t="str">
            <v>Shropshire and Staffordshire</v>
          </cell>
          <cell r="H133" t="str">
            <v>RT</v>
          </cell>
          <cell r="I133" t="str">
            <v>Y55</v>
          </cell>
          <cell r="J133" t="str">
            <v>Midlands &amp; East</v>
          </cell>
          <cell r="K133">
            <v>154272</v>
          </cell>
          <cell r="L133">
            <v>3610</v>
          </cell>
          <cell r="AC133">
            <v>157882</v>
          </cell>
        </row>
        <row r="134">
          <cell r="C134" t="str">
            <v>05W</v>
          </cell>
          <cell r="D134" t="str">
            <v>NHS Stoke on Trent CCG</v>
          </cell>
          <cell r="E134" t="str">
            <v>AT</v>
          </cell>
          <cell r="F134" t="str">
            <v>Q60</v>
          </cell>
          <cell r="G134" t="str">
            <v>Shropshire and Staffordshire</v>
          </cell>
          <cell r="H134" t="str">
            <v>RT</v>
          </cell>
          <cell r="I134" t="str">
            <v>Y55</v>
          </cell>
          <cell r="J134" t="str">
            <v>Midlands &amp; East</v>
          </cell>
          <cell r="K134">
            <v>334576</v>
          </cell>
          <cell r="L134">
            <v>6700</v>
          </cell>
          <cell r="AC134">
            <v>341276</v>
          </cell>
        </row>
        <row r="135">
          <cell r="C135" t="str">
            <v>05X</v>
          </cell>
          <cell r="D135" t="str">
            <v>NHS Telford &amp; Wrekin CCG</v>
          </cell>
          <cell r="E135" t="str">
            <v>AT</v>
          </cell>
          <cell r="F135" t="str">
            <v>Q60</v>
          </cell>
          <cell r="G135" t="str">
            <v>Shropshire and Staffordshire</v>
          </cell>
          <cell r="H135" t="str">
            <v>RT</v>
          </cell>
          <cell r="I135" t="str">
            <v>Y55</v>
          </cell>
          <cell r="J135" t="str">
            <v>Midlands &amp; East</v>
          </cell>
          <cell r="K135">
            <v>185046</v>
          </cell>
          <cell r="L135">
            <v>4220</v>
          </cell>
          <cell r="AC135">
            <v>189266</v>
          </cell>
        </row>
        <row r="136">
          <cell r="C136" t="str">
            <v>07L</v>
          </cell>
          <cell r="D136" t="str">
            <v>NHS Barking &amp; Dagenham CCG</v>
          </cell>
          <cell r="E136" t="str">
            <v>AT</v>
          </cell>
          <cell r="F136" t="str">
            <v>Q71</v>
          </cell>
          <cell r="G136" t="str">
            <v>London</v>
          </cell>
          <cell r="H136" t="str">
            <v>RT</v>
          </cell>
          <cell r="I136" t="str">
            <v>Y56</v>
          </cell>
          <cell r="J136" t="str">
            <v>London</v>
          </cell>
          <cell r="K136">
            <v>238394</v>
          </cell>
          <cell r="L136">
            <v>4840</v>
          </cell>
          <cell r="AC136">
            <v>243234</v>
          </cell>
        </row>
        <row r="137">
          <cell r="C137" t="str">
            <v>07M</v>
          </cell>
          <cell r="D137" t="str">
            <v>NHS Barnet CCG</v>
          </cell>
          <cell r="E137" t="str">
            <v>AT</v>
          </cell>
          <cell r="F137" t="str">
            <v>Q71</v>
          </cell>
          <cell r="G137" t="str">
            <v>London</v>
          </cell>
          <cell r="H137" t="str">
            <v>RT</v>
          </cell>
          <cell r="I137" t="str">
            <v>Y56</v>
          </cell>
          <cell r="J137" t="str">
            <v>London</v>
          </cell>
          <cell r="K137">
            <v>415488</v>
          </cell>
          <cell r="L137">
            <v>9360</v>
          </cell>
          <cell r="AC137">
            <v>424848</v>
          </cell>
        </row>
        <row r="138">
          <cell r="C138" t="str">
            <v>07R</v>
          </cell>
          <cell r="D138" t="str">
            <v>NHS Camden CCG</v>
          </cell>
          <cell r="E138" t="str">
            <v>AT</v>
          </cell>
          <cell r="F138" t="str">
            <v>Q71</v>
          </cell>
          <cell r="G138" t="str">
            <v>London</v>
          </cell>
          <cell r="H138" t="str">
            <v>RT</v>
          </cell>
          <cell r="I138" t="str">
            <v>Y56</v>
          </cell>
          <cell r="J138" t="str">
            <v>London</v>
          </cell>
          <cell r="K138">
            <v>348722</v>
          </cell>
          <cell r="L138">
            <v>6090</v>
          </cell>
          <cell r="AC138">
            <v>354812</v>
          </cell>
        </row>
        <row r="139">
          <cell r="C139" t="str">
            <v>07T</v>
          </cell>
          <cell r="D139" t="str">
            <v>NHS City and Hackney CCG</v>
          </cell>
          <cell r="E139" t="str">
            <v>AT</v>
          </cell>
          <cell r="F139" t="str">
            <v>Q71</v>
          </cell>
          <cell r="G139" t="str">
            <v>London</v>
          </cell>
          <cell r="H139" t="str">
            <v>RT</v>
          </cell>
          <cell r="I139" t="str">
            <v>Y56</v>
          </cell>
          <cell r="J139" t="str">
            <v>London</v>
          </cell>
          <cell r="K139">
            <v>341085</v>
          </cell>
          <cell r="L139">
            <v>6540</v>
          </cell>
          <cell r="AC139">
            <v>347625</v>
          </cell>
        </row>
        <row r="140">
          <cell r="C140" t="str">
            <v>07X</v>
          </cell>
          <cell r="D140" t="str">
            <v>NHS Endfield CCG</v>
          </cell>
          <cell r="E140" t="str">
            <v>AT</v>
          </cell>
          <cell r="F140" t="str">
            <v>Q71</v>
          </cell>
          <cell r="G140" t="str">
            <v>London</v>
          </cell>
          <cell r="H140" t="str">
            <v>RT</v>
          </cell>
          <cell r="I140" t="str">
            <v>Y56</v>
          </cell>
          <cell r="J140" t="str">
            <v>London</v>
          </cell>
          <cell r="K140">
            <v>339393</v>
          </cell>
          <cell r="L140">
            <v>7670</v>
          </cell>
          <cell r="AC140">
            <v>347063</v>
          </cell>
        </row>
        <row r="141">
          <cell r="C141" t="str">
            <v>08D</v>
          </cell>
          <cell r="D141" t="str">
            <v>NHS Haringey CCG</v>
          </cell>
          <cell r="E141" t="str">
            <v>AT</v>
          </cell>
          <cell r="F141" t="str">
            <v>Q71</v>
          </cell>
          <cell r="G141" t="str">
            <v>London</v>
          </cell>
          <cell r="H141" t="str">
            <v>RT</v>
          </cell>
          <cell r="I141" t="str">
            <v>Y56</v>
          </cell>
          <cell r="J141" t="str">
            <v>London</v>
          </cell>
          <cell r="K141">
            <v>310170</v>
          </cell>
          <cell r="L141">
            <v>6860</v>
          </cell>
          <cell r="AC141">
            <v>317030</v>
          </cell>
        </row>
        <row r="142">
          <cell r="C142" t="str">
            <v>08F</v>
          </cell>
          <cell r="D142" t="str">
            <v>NHS Havering CCG</v>
          </cell>
          <cell r="E142" t="str">
            <v>AT</v>
          </cell>
          <cell r="F142" t="str">
            <v>Q71</v>
          </cell>
          <cell r="G142" t="str">
            <v>London</v>
          </cell>
          <cell r="H142" t="str">
            <v>RT</v>
          </cell>
          <cell r="I142" t="str">
            <v>Y56</v>
          </cell>
          <cell r="J142" t="str">
            <v>London</v>
          </cell>
          <cell r="K142">
            <v>309365</v>
          </cell>
          <cell r="L142">
            <v>6310</v>
          </cell>
          <cell r="AC142">
            <v>315675</v>
          </cell>
        </row>
        <row r="143">
          <cell r="C143" t="str">
            <v>08H</v>
          </cell>
          <cell r="D143" t="str">
            <v>NHS Islington CCG</v>
          </cell>
          <cell r="E143" t="str">
            <v>AT</v>
          </cell>
          <cell r="F143" t="str">
            <v>Q71</v>
          </cell>
          <cell r="G143" t="str">
            <v>London</v>
          </cell>
          <cell r="H143" t="str">
            <v>RT</v>
          </cell>
          <cell r="I143" t="str">
            <v>Y56</v>
          </cell>
          <cell r="J143" t="str">
            <v>London</v>
          </cell>
          <cell r="K143">
            <v>303858</v>
          </cell>
          <cell r="L143">
            <v>5300</v>
          </cell>
          <cell r="AC143">
            <v>309158</v>
          </cell>
        </row>
        <row r="144">
          <cell r="C144" t="str">
            <v>08M</v>
          </cell>
          <cell r="D144" t="str">
            <v>NHS Newham CCG</v>
          </cell>
          <cell r="E144" t="str">
            <v>AT</v>
          </cell>
          <cell r="F144" t="str">
            <v>Q71</v>
          </cell>
          <cell r="G144" t="str">
            <v>London</v>
          </cell>
          <cell r="H144" t="str">
            <v>RT</v>
          </cell>
          <cell r="I144" t="str">
            <v>Y56</v>
          </cell>
          <cell r="J144" t="str">
            <v>London</v>
          </cell>
          <cell r="K144">
            <v>384651</v>
          </cell>
          <cell r="L144">
            <v>8020</v>
          </cell>
          <cell r="AC144">
            <v>392671</v>
          </cell>
        </row>
        <row r="145">
          <cell r="C145" t="str">
            <v>08N</v>
          </cell>
          <cell r="D145" t="str">
            <v>NHS Redbridge CCG</v>
          </cell>
          <cell r="E145" t="str">
            <v>AT</v>
          </cell>
          <cell r="F145" t="str">
            <v>Q71</v>
          </cell>
          <cell r="G145" t="str">
            <v>London</v>
          </cell>
          <cell r="H145" t="str">
            <v>RT</v>
          </cell>
          <cell r="I145" t="str">
            <v>Y56</v>
          </cell>
          <cell r="J145" t="str">
            <v>London</v>
          </cell>
          <cell r="K145">
            <v>292779</v>
          </cell>
          <cell r="L145">
            <v>6940</v>
          </cell>
          <cell r="AC145">
            <v>299719</v>
          </cell>
        </row>
        <row r="146">
          <cell r="C146" t="str">
            <v>08V</v>
          </cell>
          <cell r="D146" t="str">
            <v>NHS Tower Hamlets CCG</v>
          </cell>
          <cell r="E146" t="str">
            <v>AT</v>
          </cell>
          <cell r="F146" t="str">
            <v>Q71</v>
          </cell>
          <cell r="G146" t="str">
            <v>London</v>
          </cell>
          <cell r="H146" t="str">
            <v>RT</v>
          </cell>
          <cell r="I146" t="str">
            <v>Y56</v>
          </cell>
          <cell r="J146" t="str">
            <v>London</v>
          </cell>
          <cell r="K146">
            <v>324996</v>
          </cell>
          <cell r="L146">
            <v>6630</v>
          </cell>
          <cell r="AC146">
            <v>331626</v>
          </cell>
        </row>
        <row r="147">
          <cell r="C147" t="str">
            <v>08W</v>
          </cell>
          <cell r="D147" t="str">
            <v>NHS Waltham Forest CCG</v>
          </cell>
          <cell r="E147" t="str">
            <v>AT</v>
          </cell>
          <cell r="F147" t="str">
            <v>Q71</v>
          </cell>
          <cell r="G147" t="str">
            <v>London</v>
          </cell>
          <cell r="H147" t="str">
            <v>RT</v>
          </cell>
          <cell r="I147" t="str">
            <v>Y56</v>
          </cell>
          <cell r="J147" t="str">
            <v>London</v>
          </cell>
          <cell r="K147">
            <v>303481</v>
          </cell>
          <cell r="L147">
            <v>6820</v>
          </cell>
          <cell r="AC147">
            <v>310301</v>
          </cell>
        </row>
        <row r="148">
          <cell r="C148" t="str">
            <v>07P</v>
          </cell>
          <cell r="D148" t="str">
            <v>NHS Brent CCG</v>
          </cell>
          <cell r="E148" t="str">
            <v>AT</v>
          </cell>
          <cell r="F148" t="str">
            <v>Q71</v>
          </cell>
          <cell r="G148" t="str">
            <v>London</v>
          </cell>
          <cell r="H148" t="str">
            <v>RT</v>
          </cell>
          <cell r="I148" t="str">
            <v>Y56</v>
          </cell>
          <cell r="J148" t="str">
            <v>London</v>
          </cell>
          <cell r="K148">
            <v>397829</v>
          </cell>
          <cell r="L148">
            <v>7900</v>
          </cell>
          <cell r="AC148">
            <v>405729</v>
          </cell>
        </row>
        <row r="149">
          <cell r="C149" t="str">
            <v>07W</v>
          </cell>
          <cell r="D149" t="str">
            <v>NHS Ealing CCG</v>
          </cell>
          <cell r="E149" t="str">
            <v>AT</v>
          </cell>
          <cell r="F149" t="str">
            <v>Q71</v>
          </cell>
          <cell r="G149" t="str">
            <v>London</v>
          </cell>
          <cell r="H149" t="str">
            <v>RT</v>
          </cell>
          <cell r="I149" t="str">
            <v>Y56</v>
          </cell>
          <cell r="J149" t="str">
            <v>London</v>
          </cell>
          <cell r="K149">
            <v>418571</v>
          </cell>
          <cell r="L149">
            <v>9100</v>
          </cell>
          <cell r="AC149">
            <v>427671</v>
          </cell>
        </row>
        <row r="150">
          <cell r="C150" t="str">
            <v>07Y</v>
          </cell>
          <cell r="D150" t="str">
            <v>NHS Hounslow CCG</v>
          </cell>
          <cell r="E150" t="str">
            <v>AT</v>
          </cell>
          <cell r="F150" t="str">
            <v>Q71</v>
          </cell>
          <cell r="G150" t="str">
            <v>London</v>
          </cell>
          <cell r="H150" t="str">
            <v>RT</v>
          </cell>
          <cell r="I150" t="str">
            <v>Y56</v>
          </cell>
          <cell r="J150" t="str">
            <v>London</v>
          </cell>
          <cell r="K150">
            <v>280752</v>
          </cell>
          <cell r="L150">
            <v>6500</v>
          </cell>
          <cell r="AC150">
            <v>287252</v>
          </cell>
        </row>
        <row r="151">
          <cell r="C151" t="str">
            <v>08C</v>
          </cell>
          <cell r="D151" t="str">
            <v>NHS Hammersmith and Fulham CCG</v>
          </cell>
          <cell r="E151" t="str">
            <v>AT</v>
          </cell>
          <cell r="F151" t="str">
            <v>Q71</v>
          </cell>
          <cell r="G151" t="str">
            <v>London</v>
          </cell>
          <cell r="H151" t="str">
            <v>RT</v>
          </cell>
          <cell r="I151" t="str">
            <v>Y56</v>
          </cell>
          <cell r="J151" t="str">
            <v>London</v>
          </cell>
          <cell r="K151">
            <v>243652</v>
          </cell>
          <cell r="L151">
            <v>4460</v>
          </cell>
          <cell r="AC151">
            <v>248112</v>
          </cell>
        </row>
        <row r="152">
          <cell r="C152" t="str">
            <v>08E</v>
          </cell>
          <cell r="D152" t="str">
            <v>NHS Harrow CCG</v>
          </cell>
          <cell r="E152" t="str">
            <v>AT</v>
          </cell>
          <cell r="F152" t="str">
            <v>Q71</v>
          </cell>
          <cell r="G152" t="str">
            <v>London</v>
          </cell>
          <cell r="H152" t="str">
            <v>RT</v>
          </cell>
          <cell r="I152" t="str">
            <v>Y56</v>
          </cell>
          <cell r="J152" t="str">
            <v>London</v>
          </cell>
          <cell r="K152">
            <v>245893</v>
          </cell>
          <cell r="L152">
            <v>5730</v>
          </cell>
          <cell r="AC152">
            <v>251623</v>
          </cell>
        </row>
        <row r="153">
          <cell r="C153" t="str">
            <v>08G</v>
          </cell>
          <cell r="D153" t="str">
            <v>NHS Hillingdon CCG</v>
          </cell>
          <cell r="E153" t="str">
            <v>AT</v>
          </cell>
          <cell r="F153" t="str">
            <v>Q71</v>
          </cell>
          <cell r="G153" t="str">
            <v>London</v>
          </cell>
          <cell r="H153" t="str">
            <v>RT</v>
          </cell>
          <cell r="I153" t="str">
            <v>Y56</v>
          </cell>
          <cell r="J153" t="str">
            <v>London</v>
          </cell>
          <cell r="K153">
            <v>294320</v>
          </cell>
          <cell r="L153">
            <v>6780</v>
          </cell>
          <cell r="AC153">
            <v>301100</v>
          </cell>
        </row>
        <row r="154">
          <cell r="C154" t="str">
            <v>08Y</v>
          </cell>
          <cell r="D154" t="str">
            <v>NHS West London (K&amp;C &amp; QPP) CCG</v>
          </cell>
          <cell r="E154" t="str">
            <v>AT</v>
          </cell>
          <cell r="F154" t="str">
            <v>Q71</v>
          </cell>
          <cell r="G154" t="str">
            <v>London</v>
          </cell>
          <cell r="H154" t="str">
            <v>RT</v>
          </cell>
          <cell r="I154" t="str">
            <v>Y56</v>
          </cell>
          <cell r="J154" t="str">
            <v>London</v>
          </cell>
          <cell r="K154">
            <v>329236</v>
          </cell>
          <cell r="L154">
            <v>5550</v>
          </cell>
          <cell r="AC154">
            <v>334786</v>
          </cell>
        </row>
        <row r="155">
          <cell r="C155" t="str">
            <v>09A</v>
          </cell>
          <cell r="D155" t="str">
            <v>NHS Central London (Westminster) CCG</v>
          </cell>
          <cell r="E155" t="str">
            <v>AT</v>
          </cell>
          <cell r="F155" t="str">
            <v>Q71</v>
          </cell>
          <cell r="G155" t="str">
            <v>London</v>
          </cell>
          <cell r="H155" t="str">
            <v>RT</v>
          </cell>
          <cell r="I155" t="str">
            <v>Y56</v>
          </cell>
          <cell r="J155" t="str">
            <v>London</v>
          </cell>
          <cell r="K155">
            <v>248751</v>
          </cell>
          <cell r="L155">
            <v>4700</v>
          </cell>
          <cell r="AC155">
            <v>253451</v>
          </cell>
        </row>
        <row r="156">
          <cell r="C156" t="str">
            <v>07N</v>
          </cell>
          <cell r="D156" t="str">
            <v>NHS Bexley CCG</v>
          </cell>
          <cell r="E156" t="str">
            <v>AT</v>
          </cell>
          <cell r="F156" t="str">
            <v>Q71</v>
          </cell>
          <cell r="G156" t="str">
            <v>London</v>
          </cell>
          <cell r="H156" t="str">
            <v>RT</v>
          </cell>
          <cell r="I156" t="str">
            <v>Y56</v>
          </cell>
          <cell r="J156" t="str">
            <v>London</v>
          </cell>
          <cell r="K156">
            <v>256924</v>
          </cell>
          <cell r="L156">
            <v>5660</v>
          </cell>
          <cell r="AC156">
            <v>262584</v>
          </cell>
        </row>
        <row r="157">
          <cell r="C157" t="str">
            <v>07Q</v>
          </cell>
          <cell r="D157" t="str">
            <v>NHS Bromley CCG</v>
          </cell>
          <cell r="E157" t="str">
            <v>AT</v>
          </cell>
          <cell r="F157" t="str">
            <v>Q71</v>
          </cell>
          <cell r="G157" t="str">
            <v>London</v>
          </cell>
          <cell r="H157" t="str">
            <v>RT</v>
          </cell>
          <cell r="I157" t="str">
            <v>Y56</v>
          </cell>
          <cell r="J157" t="str">
            <v>London</v>
          </cell>
          <cell r="K157">
            <v>369235</v>
          </cell>
          <cell r="L157">
            <v>8010</v>
          </cell>
          <cell r="AC157">
            <v>377245</v>
          </cell>
        </row>
        <row r="158">
          <cell r="C158" t="str">
            <v>07V</v>
          </cell>
          <cell r="D158" t="str">
            <v>NHS Croydon CCG</v>
          </cell>
          <cell r="E158" t="str">
            <v>AT</v>
          </cell>
          <cell r="F158" t="str">
            <v>Q71</v>
          </cell>
          <cell r="G158" t="str">
            <v>London</v>
          </cell>
          <cell r="H158" t="str">
            <v>RT</v>
          </cell>
          <cell r="I158" t="str">
            <v>Y56</v>
          </cell>
          <cell r="J158" t="str">
            <v>London</v>
          </cell>
          <cell r="K158">
            <v>409568</v>
          </cell>
          <cell r="L158">
            <v>9110</v>
          </cell>
          <cell r="AC158">
            <v>418678</v>
          </cell>
        </row>
        <row r="159">
          <cell r="C159" t="str">
            <v>08A</v>
          </cell>
          <cell r="D159" t="str">
            <v>NHS Greenwich CCG</v>
          </cell>
          <cell r="E159" t="str">
            <v>AT</v>
          </cell>
          <cell r="F159" t="str">
            <v>Q71</v>
          </cell>
          <cell r="G159" t="str">
            <v>London</v>
          </cell>
          <cell r="H159" t="str">
            <v>RT</v>
          </cell>
          <cell r="I159" t="str">
            <v>Y56</v>
          </cell>
          <cell r="J159" t="str">
            <v>London</v>
          </cell>
          <cell r="K159">
            <v>326541</v>
          </cell>
          <cell r="L159">
            <v>6600</v>
          </cell>
          <cell r="AC159">
            <v>333141</v>
          </cell>
        </row>
        <row r="160">
          <cell r="C160" t="str">
            <v>08J</v>
          </cell>
          <cell r="D160" t="str">
            <v>NHS Kingston CCG</v>
          </cell>
          <cell r="E160" t="str">
            <v>AT</v>
          </cell>
          <cell r="F160" t="str">
            <v>Q71</v>
          </cell>
          <cell r="G160" t="str">
            <v>London</v>
          </cell>
          <cell r="H160" t="str">
            <v>RT</v>
          </cell>
          <cell r="I160" t="str">
            <v>Y56</v>
          </cell>
          <cell r="J160" t="str">
            <v>London</v>
          </cell>
          <cell r="K160">
            <v>196840</v>
          </cell>
          <cell r="L160">
            <v>4610</v>
          </cell>
          <cell r="AC160">
            <v>201450</v>
          </cell>
        </row>
        <row r="161">
          <cell r="C161" t="str">
            <v>08K</v>
          </cell>
          <cell r="D161" t="str">
            <v>NHS Lambeth CCG</v>
          </cell>
          <cell r="E161" t="str">
            <v>AT</v>
          </cell>
          <cell r="F161" t="str">
            <v>Q71</v>
          </cell>
          <cell r="G161" t="str">
            <v>London</v>
          </cell>
          <cell r="H161" t="str">
            <v>RT</v>
          </cell>
          <cell r="I161" t="str">
            <v>Y56</v>
          </cell>
          <cell r="J161" t="str">
            <v>London</v>
          </cell>
          <cell r="K161">
            <v>415607</v>
          </cell>
          <cell r="L161">
            <v>8280</v>
          </cell>
          <cell r="AC161">
            <v>423887</v>
          </cell>
        </row>
        <row r="162">
          <cell r="C162" t="str">
            <v>08L</v>
          </cell>
          <cell r="D162" t="str">
            <v>NHS Lewisham CCG</v>
          </cell>
          <cell r="E162" t="str">
            <v>AT</v>
          </cell>
          <cell r="F162" t="str">
            <v>Q71</v>
          </cell>
          <cell r="G162" t="str">
            <v>London</v>
          </cell>
          <cell r="H162" t="str">
            <v>RT</v>
          </cell>
          <cell r="I162" t="str">
            <v>Y56</v>
          </cell>
          <cell r="J162" t="str">
            <v>London</v>
          </cell>
          <cell r="K162">
            <v>364146</v>
          </cell>
          <cell r="L162">
            <v>7160</v>
          </cell>
          <cell r="AC162">
            <v>371306</v>
          </cell>
        </row>
        <row r="163">
          <cell r="C163" t="str">
            <v>08P</v>
          </cell>
          <cell r="D163" t="str">
            <v>NHS Richmond CCG</v>
          </cell>
          <cell r="E163" t="str">
            <v>AT</v>
          </cell>
          <cell r="F163" t="str">
            <v>Q71</v>
          </cell>
          <cell r="G163" t="str">
            <v>London</v>
          </cell>
          <cell r="H163" t="str">
            <v>RT</v>
          </cell>
          <cell r="I163" t="str">
            <v>Y56</v>
          </cell>
          <cell r="J163" t="str">
            <v>London</v>
          </cell>
          <cell r="K163">
            <v>209295</v>
          </cell>
          <cell r="L163">
            <v>4690</v>
          </cell>
          <cell r="AC163">
            <v>213985</v>
          </cell>
        </row>
        <row r="164">
          <cell r="C164" t="str">
            <v>08Q</v>
          </cell>
          <cell r="D164" t="str">
            <v>NHS Southwark CCG</v>
          </cell>
          <cell r="E164" t="str">
            <v>AT</v>
          </cell>
          <cell r="F164" t="str">
            <v>Q71</v>
          </cell>
          <cell r="G164" t="str">
            <v>London</v>
          </cell>
          <cell r="H164" t="str">
            <v>RT</v>
          </cell>
          <cell r="I164" t="str">
            <v>Y56</v>
          </cell>
          <cell r="J164" t="str">
            <v>London</v>
          </cell>
          <cell r="K164">
            <v>350720</v>
          </cell>
          <cell r="L164">
            <v>7220</v>
          </cell>
          <cell r="AC164">
            <v>357940</v>
          </cell>
        </row>
        <row r="165">
          <cell r="C165" t="str">
            <v>08R</v>
          </cell>
          <cell r="D165" t="str">
            <v>NHS Merton CCG</v>
          </cell>
          <cell r="E165" t="str">
            <v>AT</v>
          </cell>
          <cell r="F165" t="str">
            <v>Q71</v>
          </cell>
          <cell r="G165" t="str">
            <v>London</v>
          </cell>
          <cell r="H165" t="str">
            <v>RT</v>
          </cell>
          <cell r="I165" t="str">
            <v>Y56</v>
          </cell>
          <cell r="J165" t="str">
            <v>London</v>
          </cell>
          <cell r="K165">
            <v>208020</v>
          </cell>
          <cell r="L165">
            <v>4960</v>
          </cell>
          <cell r="AC165">
            <v>212980</v>
          </cell>
        </row>
        <row r="166">
          <cell r="C166" t="str">
            <v>08T</v>
          </cell>
          <cell r="D166" t="str">
            <v>NHS Sutton CCG</v>
          </cell>
          <cell r="E166" t="str">
            <v>AT</v>
          </cell>
          <cell r="F166" t="str">
            <v>Q71</v>
          </cell>
          <cell r="G166" t="str">
            <v>London</v>
          </cell>
          <cell r="H166" t="str">
            <v>RT</v>
          </cell>
          <cell r="I166" t="str">
            <v>Y56</v>
          </cell>
          <cell r="J166" t="str">
            <v>London</v>
          </cell>
          <cell r="K166">
            <v>208986</v>
          </cell>
          <cell r="L166">
            <v>4500</v>
          </cell>
          <cell r="AC166">
            <v>213486</v>
          </cell>
        </row>
        <row r="167">
          <cell r="C167" t="str">
            <v>08X</v>
          </cell>
          <cell r="D167" t="str">
            <v>NHS Wandsworth CCG</v>
          </cell>
          <cell r="E167" t="str">
            <v>AT</v>
          </cell>
          <cell r="F167" t="str">
            <v>Q71</v>
          </cell>
          <cell r="G167" t="str">
            <v>London</v>
          </cell>
          <cell r="H167" t="str">
            <v>RT</v>
          </cell>
          <cell r="I167" t="str">
            <v>Y56</v>
          </cell>
          <cell r="J167" t="str">
            <v>London</v>
          </cell>
          <cell r="K167">
            <v>391052</v>
          </cell>
          <cell r="L167">
            <v>8270</v>
          </cell>
          <cell r="AC167">
            <v>399322</v>
          </cell>
        </row>
        <row r="168">
          <cell r="C168" t="str">
            <v>11E</v>
          </cell>
          <cell r="D168" t="str">
            <v>NHS Bath and North East Somerset CCG</v>
          </cell>
          <cell r="E168" t="str">
            <v>AT</v>
          </cell>
          <cell r="F168" t="str">
            <v>Q64</v>
          </cell>
          <cell r="G168" t="str">
            <v>Bath, Gloucester, Swindon &amp; Wiltshire</v>
          </cell>
          <cell r="H168" t="str">
            <v>RT</v>
          </cell>
          <cell r="I168" t="str">
            <v>Y57</v>
          </cell>
          <cell r="J168" t="str">
            <v>South</v>
          </cell>
          <cell r="K168">
            <v>206474</v>
          </cell>
          <cell r="L168">
            <v>4660</v>
          </cell>
          <cell r="AC168">
            <v>211134</v>
          </cell>
        </row>
        <row r="169">
          <cell r="C169" t="str">
            <v>11M</v>
          </cell>
          <cell r="D169" t="str">
            <v>NHS Gloucestershire CCG</v>
          </cell>
          <cell r="E169" t="str">
            <v>AT</v>
          </cell>
          <cell r="F169" t="str">
            <v>Q64</v>
          </cell>
          <cell r="G169" t="str">
            <v>Bath, Gloucester, Swindon &amp; Wiltshire</v>
          </cell>
          <cell r="H169" t="str">
            <v>RT</v>
          </cell>
          <cell r="I169" t="str">
            <v>Y57</v>
          </cell>
          <cell r="J169" t="str">
            <v>South</v>
          </cell>
          <cell r="K169">
            <v>675741</v>
          </cell>
          <cell r="L169">
            <v>15090</v>
          </cell>
          <cell r="AC169">
            <v>690831</v>
          </cell>
        </row>
        <row r="170">
          <cell r="C170" t="str">
            <v>12D</v>
          </cell>
          <cell r="D170" t="str">
            <v>NHS Swindon CCG</v>
          </cell>
          <cell r="E170" t="str">
            <v>AT</v>
          </cell>
          <cell r="F170" t="str">
            <v>Q64</v>
          </cell>
          <cell r="G170" t="str">
            <v>Bath, Gloucester, Swindon &amp; Wiltshire</v>
          </cell>
          <cell r="H170" t="str">
            <v>RT</v>
          </cell>
          <cell r="I170" t="str">
            <v>Y57</v>
          </cell>
          <cell r="J170" t="str">
            <v>South</v>
          </cell>
          <cell r="K170">
            <v>222994</v>
          </cell>
          <cell r="L170">
            <v>5460</v>
          </cell>
          <cell r="AC170">
            <v>228454</v>
          </cell>
        </row>
        <row r="171">
          <cell r="C171" t="str">
            <v>99N</v>
          </cell>
          <cell r="D171" t="str">
            <v>NHS Wiltshire CCG</v>
          </cell>
          <cell r="E171" t="str">
            <v>AT</v>
          </cell>
          <cell r="F171" t="str">
            <v>Q64</v>
          </cell>
          <cell r="G171" t="str">
            <v>Bath, Gloucester, Swindon &amp; Wiltshire</v>
          </cell>
          <cell r="H171" t="str">
            <v>RT</v>
          </cell>
          <cell r="I171" t="str">
            <v>Y57</v>
          </cell>
          <cell r="J171" t="str">
            <v>South</v>
          </cell>
          <cell r="K171">
            <v>503458</v>
          </cell>
          <cell r="L171">
            <v>11660</v>
          </cell>
          <cell r="AC171">
            <v>515118</v>
          </cell>
        </row>
        <row r="172">
          <cell r="C172" t="str">
            <v>11H</v>
          </cell>
          <cell r="D172" t="str">
            <v>NHS Bristol CCG</v>
          </cell>
          <cell r="E172" t="str">
            <v>AT</v>
          </cell>
          <cell r="F172" t="str">
            <v>Q65</v>
          </cell>
          <cell r="G172" t="str">
            <v>Bristol, North Somerset, Somerset &amp; South Glos</v>
          </cell>
          <cell r="H172" t="str">
            <v>RT</v>
          </cell>
          <cell r="I172" t="str">
            <v>Y57</v>
          </cell>
          <cell r="J172" t="str">
            <v>South</v>
          </cell>
          <cell r="K172">
            <v>499279</v>
          </cell>
          <cell r="L172">
            <v>11280</v>
          </cell>
          <cell r="AC172">
            <v>510559</v>
          </cell>
        </row>
        <row r="173">
          <cell r="C173" t="str">
            <v>11T</v>
          </cell>
          <cell r="D173" t="str">
            <v>NHS North Somerset CCG</v>
          </cell>
          <cell r="E173" t="str">
            <v>AT</v>
          </cell>
          <cell r="F173" t="str">
            <v>Q65</v>
          </cell>
          <cell r="G173" t="str">
            <v>Bristol, North Somerset, Somerset &amp; South Glos</v>
          </cell>
          <cell r="H173" t="str">
            <v>RT</v>
          </cell>
          <cell r="I173" t="str">
            <v>Y57</v>
          </cell>
          <cell r="J173" t="str">
            <v>South</v>
          </cell>
          <cell r="K173">
            <v>235405</v>
          </cell>
          <cell r="L173">
            <v>5150</v>
          </cell>
          <cell r="AC173">
            <v>240555</v>
          </cell>
        </row>
        <row r="174">
          <cell r="C174" t="str">
            <v>11X</v>
          </cell>
          <cell r="D174" t="str">
            <v>NHS Somerset CCG</v>
          </cell>
          <cell r="E174" t="str">
            <v>AT</v>
          </cell>
          <cell r="F174" t="str">
            <v>Q65</v>
          </cell>
          <cell r="G174" t="str">
            <v>Bristol, North Somerset, Somerset &amp; South Glos</v>
          </cell>
          <cell r="H174" t="str">
            <v>RT</v>
          </cell>
          <cell r="I174" t="str">
            <v>Y57</v>
          </cell>
          <cell r="J174" t="str">
            <v>South</v>
          </cell>
          <cell r="K174">
            <v>636701</v>
          </cell>
          <cell r="L174">
            <v>13220</v>
          </cell>
          <cell r="AC174">
            <v>649921</v>
          </cell>
        </row>
        <row r="175">
          <cell r="C175" t="str">
            <v>12A</v>
          </cell>
          <cell r="D175" t="str">
            <v>NHS South Gloucestershire CCG</v>
          </cell>
          <cell r="E175" t="str">
            <v>AT</v>
          </cell>
          <cell r="F175" t="str">
            <v>Q65</v>
          </cell>
          <cell r="G175" t="str">
            <v>Bristol, North Somerset, Somerset &amp; South Glos</v>
          </cell>
          <cell r="H175" t="str">
            <v>RT</v>
          </cell>
          <cell r="I175" t="str">
            <v>Y57</v>
          </cell>
          <cell r="J175" t="str">
            <v>South</v>
          </cell>
          <cell r="K175">
            <v>244121</v>
          </cell>
          <cell r="L175">
            <v>6350</v>
          </cell>
          <cell r="AC175">
            <v>250471</v>
          </cell>
        </row>
        <row r="176">
          <cell r="C176" t="str">
            <v>11N</v>
          </cell>
          <cell r="D176" t="str">
            <v>NHS Kernow CCG</v>
          </cell>
          <cell r="E176" t="str">
            <v>AT</v>
          </cell>
          <cell r="F176" t="str">
            <v>Q66</v>
          </cell>
          <cell r="G176" t="str">
            <v>Devon, Cornwall and the Isles of Scilly</v>
          </cell>
          <cell r="H176" t="str">
            <v>RT</v>
          </cell>
          <cell r="I176" t="str">
            <v>Y57</v>
          </cell>
          <cell r="J176" t="str">
            <v>South</v>
          </cell>
          <cell r="K176">
            <v>686623</v>
          </cell>
          <cell r="L176">
            <v>13520</v>
          </cell>
          <cell r="AC176">
            <v>700143</v>
          </cell>
        </row>
        <row r="177">
          <cell r="C177" t="str">
            <v>99P</v>
          </cell>
          <cell r="D177" t="str">
            <v>NHS North, East, West Devon CCG</v>
          </cell>
          <cell r="E177" t="str">
            <v>AT</v>
          </cell>
          <cell r="F177" t="str">
            <v>Q66</v>
          </cell>
          <cell r="G177" t="str">
            <v>Devon, Cornwall and the Isles of Scilly</v>
          </cell>
          <cell r="H177" t="str">
            <v>RT</v>
          </cell>
          <cell r="I177" t="str">
            <v>Y57</v>
          </cell>
          <cell r="J177" t="str">
            <v>South</v>
          </cell>
          <cell r="K177">
            <v>1060184</v>
          </cell>
          <cell r="L177">
            <v>21750</v>
          </cell>
          <cell r="AC177">
            <v>1081934</v>
          </cell>
        </row>
        <row r="178">
          <cell r="C178" t="str">
            <v>99Q</v>
          </cell>
          <cell r="D178" t="str">
            <v>NHS South Devon and Torbay CCG</v>
          </cell>
          <cell r="E178" t="str">
            <v>AT</v>
          </cell>
          <cell r="F178" t="str">
            <v>Q66</v>
          </cell>
          <cell r="G178" t="str">
            <v>Devon, Cornwall and the Isles of Scilly</v>
          </cell>
          <cell r="H178" t="str">
            <v>RT</v>
          </cell>
          <cell r="I178" t="str">
            <v>Y57</v>
          </cell>
          <cell r="J178" t="str">
            <v>South</v>
          </cell>
          <cell r="K178">
            <v>368794</v>
          </cell>
          <cell r="L178">
            <v>6720</v>
          </cell>
          <cell r="AC178">
            <v>375514</v>
          </cell>
        </row>
        <row r="179">
          <cell r="C179" t="str">
            <v>09C</v>
          </cell>
          <cell r="D179" t="str">
            <v>NHS Ashford CCG</v>
          </cell>
          <cell r="E179" t="str">
            <v>AT</v>
          </cell>
          <cell r="F179" t="str">
            <v>Q67</v>
          </cell>
          <cell r="G179" t="str">
            <v>Kent &amp; Medway</v>
          </cell>
          <cell r="H179" t="str">
            <v>RT</v>
          </cell>
          <cell r="I179" t="str">
            <v>Y57</v>
          </cell>
          <cell r="J179" t="str">
            <v>South</v>
          </cell>
          <cell r="K179">
            <v>130093</v>
          </cell>
          <cell r="L179">
            <v>3010</v>
          </cell>
          <cell r="AC179">
            <v>133103</v>
          </cell>
        </row>
        <row r="180">
          <cell r="C180" t="str">
            <v>09E</v>
          </cell>
          <cell r="D180" t="str">
            <v>NHS Canterbury and Coastal CCG</v>
          </cell>
          <cell r="E180" t="str">
            <v>AT</v>
          </cell>
          <cell r="F180" t="str">
            <v>Q67</v>
          </cell>
          <cell r="G180" t="str">
            <v>Kent &amp; Medway</v>
          </cell>
          <cell r="H180" t="str">
            <v>RT</v>
          </cell>
          <cell r="I180" t="str">
            <v>Y57</v>
          </cell>
          <cell r="J180" t="str">
            <v>South</v>
          </cell>
          <cell r="K180">
            <v>235401</v>
          </cell>
          <cell r="L180">
            <v>5120</v>
          </cell>
          <cell r="AC180">
            <v>240521</v>
          </cell>
        </row>
        <row r="181">
          <cell r="C181" t="str">
            <v>09J</v>
          </cell>
          <cell r="D181" t="str">
            <v>NHS Dartford, Gravesham and Swanley CCG</v>
          </cell>
          <cell r="E181" t="str">
            <v>AT</v>
          </cell>
          <cell r="F181" t="str">
            <v>Q67</v>
          </cell>
          <cell r="G181" t="str">
            <v>Kent &amp; Medway</v>
          </cell>
          <cell r="H181" t="str">
            <v>RT</v>
          </cell>
          <cell r="I181" t="str">
            <v>Y57</v>
          </cell>
          <cell r="J181" t="str">
            <v>South</v>
          </cell>
          <cell r="K181">
            <v>275777</v>
          </cell>
          <cell r="L181">
            <v>6200</v>
          </cell>
          <cell r="AC181">
            <v>281977</v>
          </cell>
        </row>
        <row r="182">
          <cell r="C182" t="str">
            <v>09W</v>
          </cell>
          <cell r="D182" t="str">
            <v>NHS Medway CCG</v>
          </cell>
          <cell r="E182" t="str">
            <v>AT</v>
          </cell>
          <cell r="F182" t="str">
            <v>Q67</v>
          </cell>
          <cell r="G182" t="str">
            <v>Kent &amp; Medway</v>
          </cell>
          <cell r="H182" t="str">
            <v>RT</v>
          </cell>
          <cell r="I182" t="str">
            <v>Y57</v>
          </cell>
          <cell r="J182" t="str">
            <v>South</v>
          </cell>
          <cell r="K182">
            <v>314990</v>
          </cell>
          <cell r="L182">
            <v>7090</v>
          </cell>
          <cell r="AC182">
            <v>322080</v>
          </cell>
        </row>
        <row r="183">
          <cell r="C183" t="str">
            <v>10A</v>
          </cell>
          <cell r="D183" t="str">
            <v>NHS South Kent Coast CCG</v>
          </cell>
          <cell r="E183" t="str">
            <v>AT</v>
          </cell>
          <cell r="F183" t="str">
            <v>Q67</v>
          </cell>
          <cell r="G183" t="str">
            <v>Kent &amp; Medway</v>
          </cell>
          <cell r="H183" t="str">
            <v>RT</v>
          </cell>
          <cell r="I183" t="str">
            <v>Y57</v>
          </cell>
          <cell r="J183" t="str">
            <v>South</v>
          </cell>
          <cell r="K183">
            <v>253123</v>
          </cell>
          <cell r="L183">
            <v>4940</v>
          </cell>
          <cell r="AC183">
            <v>258063</v>
          </cell>
        </row>
        <row r="184">
          <cell r="C184" t="str">
            <v>10D</v>
          </cell>
          <cell r="D184" t="str">
            <v>NHS Swale CCG</v>
          </cell>
          <cell r="E184" t="str">
            <v>AT</v>
          </cell>
          <cell r="F184" t="str">
            <v>Q67</v>
          </cell>
          <cell r="G184" t="str">
            <v>Kent &amp; Medway</v>
          </cell>
          <cell r="H184" t="str">
            <v>RT</v>
          </cell>
          <cell r="I184" t="str">
            <v>Y57</v>
          </cell>
          <cell r="J184" t="str">
            <v>South</v>
          </cell>
          <cell r="K184">
            <v>117739</v>
          </cell>
          <cell r="L184">
            <v>2670</v>
          </cell>
          <cell r="AC184">
            <v>120409</v>
          </cell>
        </row>
        <row r="185">
          <cell r="C185" t="str">
            <v>10E</v>
          </cell>
          <cell r="D185" t="str">
            <v>NHS Thanet CCG</v>
          </cell>
          <cell r="E185" t="str">
            <v>AT</v>
          </cell>
          <cell r="F185" t="str">
            <v>Q67</v>
          </cell>
          <cell r="G185" t="str">
            <v>Kent &amp; Medway</v>
          </cell>
          <cell r="H185" t="str">
            <v>RT</v>
          </cell>
          <cell r="I185" t="str">
            <v>Y57</v>
          </cell>
          <cell r="J185" t="str">
            <v>South</v>
          </cell>
          <cell r="K185">
            <v>190259</v>
          </cell>
          <cell r="L185">
            <v>3360</v>
          </cell>
          <cell r="AC185">
            <v>193619</v>
          </cell>
        </row>
        <row r="186">
          <cell r="C186" t="str">
            <v>99J</v>
          </cell>
          <cell r="D186" t="str">
            <v>NHS West Kent CCG</v>
          </cell>
          <cell r="E186" t="str">
            <v>AT</v>
          </cell>
          <cell r="F186" t="str">
            <v>Q67</v>
          </cell>
          <cell r="G186" t="str">
            <v>Kent &amp; Medway</v>
          </cell>
          <cell r="H186" t="str">
            <v>RT</v>
          </cell>
          <cell r="I186" t="str">
            <v>Y57</v>
          </cell>
          <cell r="J186" t="str">
            <v>South</v>
          </cell>
          <cell r="K186">
            <v>466024</v>
          </cell>
          <cell r="L186">
            <v>11700</v>
          </cell>
          <cell r="AC186">
            <v>477724</v>
          </cell>
        </row>
        <row r="187">
          <cell r="C187" t="str">
            <v>09D</v>
          </cell>
          <cell r="D187" t="str">
            <v>NHS Brighton &amp; Hove CCG</v>
          </cell>
          <cell r="E187" t="str">
            <v>AT</v>
          </cell>
          <cell r="F187" t="str">
            <v>Q68</v>
          </cell>
          <cell r="G187" t="str">
            <v>Surrey &amp; Sussex</v>
          </cell>
          <cell r="H187" t="str">
            <v>RT</v>
          </cell>
          <cell r="I187" t="str">
            <v>Y57</v>
          </cell>
          <cell r="J187" t="str">
            <v>South</v>
          </cell>
          <cell r="K187">
            <v>348461</v>
          </cell>
          <cell r="L187">
            <v>7070</v>
          </cell>
          <cell r="AC187">
            <v>355531</v>
          </cell>
        </row>
        <row r="188">
          <cell r="C188" t="str">
            <v>09F</v>
          </cell>
          <cell r="D188" t="str">
            <v>NHS Eastbourne, Hailsham and Seaford CCG</v>
          </cell>
          <cell r="E188" t="str">
            <v>AT</v>
          </cell>
          <cell r="F188" t="str">
            <v>Q68</v>
          </cell>
          <cell r="G188" t="str">
            <v>Surrey &amp; Sussex</v>
          </cell>
          <cell r="H188" t="str">
            <v>RT</v>
          </cell>
          <cell r="I188" t="str">
            <v>Y57</v>
          </cell>
          <cell r="J188" t="str">
            <v>South</v>
          </cell>
          <cell r="K188">
            <v>225275</v>
          </cell>
          <cell r="L188">
            <v>4540</v>
          </cell>
          <cell r="AC188">
            <v>229815</v>
          </cell>
        </row>
        <row r="189">
          <cell r="C189" t="str">
            <v>09G</v>
          </cell>
          <cell r="D189" t="str">
            <v>NHS Coastal West Sussex CCG</v>
          </cell>
          <cell r="E189" t="str">
            <v>AT</v>
          </cell>
          <cell r="F189" t="str">
            <v>Q68</v>
          </cell>
          <cell r="G189" t="str">
            <v>Surrey &amp; Sussex</v>
          </cell>
          <cell r="H189" t="str">
            <v>RT</v>
          </cell>
          <cell r="I189" t="str">
            <v>Y57</v>
          </cell>
          <cell r="J189" t="str">
            <v>South</v>
          </cell>
          <cell r="K189">
            <v>582953</v>
          </cell>
          <cell r="L189">
            <v>11890</v>
          </cell>
          <cell r="AC189">
            <v>594843</v>
          </cell>
        </row>
        <row r="190">
          <cell r="C190" t="str">
            <v>09H</v>
          </cell>
          <cell r="D190" t="str">
            <v>NHS Crawley CCG</v>
          </cell>
          <cell r="E190" t="str">
            <v>AT</v>
          </cell>
          <cell r="F190" t="str">
            <v>Q68</v>
          </cell>
          <cell r="G190" t="str">
            <v>Surrey &amp; Sussex</v>
          </cell>
          <cell r="H190" t="str">
            <v>RT</v>
          </cell>
          <cell r="I190" t="str">
            <v>Y57</v>
          </cell>
          <cell r="J190" t="str">
            <v>South</v>
          </cell>
          <cell r="K190">
            <v>144302</v>
          </cell>
          <cell r="L190">
            <v>3110</v>
          </cell>
          <cell r="AC190">
            <v>147412</v>
          </cell>
        </row>
        <row r="191">
          <cell r="C191" t="str">
            <v>09L</v>
          </cell>
          <cell r="D191" t="str">
            <v>NHS East Surrey CCG</v>
          </cell>
          <cell r="E191" t="str">
            <v>AT</v>
          </cell>
          <cell r="F191" t="str">
            <v>Q68</v>
          </cell>
          <cell r="G191" t="str">
            <v>Surrey &amp; Sussex</v>
          </cell>
          <cell r="H191" t="str">
            <v>RT</v>
          </cell>
          <cell r="I191" t="str">
            <v>Y57</v>
          </cell>
          <cell r="J191" t="str">
            <v>South</v>
          </cell>
          <cell r="K191">
            <v>188146</v>
          </cell>
          <cell r="L191">
            <v>4220</v>
          </cell>
          <cell r="AC191">
            <v>192366</v>
          </cell>
        </row>
        <row r="192">
          <cell r="C192" t="str">
            <v>09N</v>
          </cell>
          <cell r="D192" t="str">
            <v>NHS Guildford and Waverley CCG</v>
          </cell>
          <cell r="E192" t="str">
            <v>AT</v>
          </cell>
          <cell r="F192" t="str">
            <v>Q68</v>
          </cell>
          <cell r="G192" t="str">
            <v>Surrey &amp; Sussex</v>
          </cell>
          <cell r="H192" t="str">
            <v>RT</v>
          </cell>
          <cell r="I192" t="str">
            <v>Y57</v>
          </cell>
          <cell r="J192" t="str">
            <v>South</v>
          </cell>
          <cell r="K192">
            <v>227773</v>
          </cell>
          <cell r="L192">
            <v>5240</v>
          </cell>
          <cell r="AC192">
            <v>233013</v>
          </cell>
        </row>
        <row r="193">
          <cell r="C193" t="str">
            <v>09P</v>
          </cell>
          <cell r="D193" t="str">
            <v>NHS Hastings &amp; Rother CCG</v>
          </cell>
          <cell r="E193" t="str">
            <v>AT</v>
          </cell>
          <cell r="F193" t="str">
            <v>Q68</v>
          </cell>
          <cell r="G193" t="str">
            <v>Surrey &amp; Sussex</v>
          </cell>
          <cell r="H193" t="str">
            <v>RT</v>
          </cell>
          <cell r="I193" t="str">
            <v>Y57</v>
          </cell>
          <cell r="J193" t="str">
            <v>South</v>
          </cell>
          <cell r="K193">
            <v>254190</v>
          </cell>
          <cell r="L193">
            <v>4510</v>
          </cell>
          <cell r="AC193">
            <v>258700</v>
          </cell>
        </row>
        <row r="194">
          <cell r="C194" t="str">
            <v>09X</v>
          </cell>
          <cell r="D194" t="str">
            <v>NHS Horsham and Mid Sussex CCG</v>
          </cell>
          <cell r="E194" t="str">
            <v>AT</v>
          </cell>
          <cell r="F194" t="str">
            <v>Q68</v>
          </cell>
          <cell r="G194" t="str">
            <v>Surrey &amp; Sussex</v>
          </cell>
          <cell r="H194" t="str">
            <v>RT</v>
          </cell>
          <cell r="I194" t="str">
            <v>Y57</v>
          </cell>
          <cell r="J194" t="str">
            <v>South</v>
          </cell>
          <cell r="K194">
            <v>227835</v>
          </cell>
          <cell r="L194">
            <v>5540</v>
          </cell>
          <cell r="AC194">
            <v>233375</v>
          </cell>
        </row>
        <row r="195">
          <cell r="C195" t="str">
            <v>09Y</v>
          </cell>
          <cell r="D195" t="str">
            <v>NHS North West Surrey CCG</v>
          </cell>
          <cell r="E195" t="str">
            <v>AT</v>
          </cell>
          <cell r="F195" t="str">
            <v>Q68</v>
          </cell>
          <cell r="G195" t="str">
            <v>Surrey &amp; Sussex</v>
          </cell>
          <cell r="H195" t="str">
            <v>RT</v>
          </cell>
          <cell r="I195" t="str">
            <v>Y57</v>
          </cell>
          <cell r="J195" t="str">
            <v>South</v>
          </cell>
          <cell r="K195">
            <v>394645</v>
          </cell>
          <cell r="L195">
            <v>8530</v>
          </cell>
          <cell r="AC195">
            <v>403175</v>
          </cell>
        </row>
        <row r="196">
          <cell r="C196" t="str">
            <v>10C</v>
          </cell>
          <cell r="D196" t="str">
            <v>NHS Surrey Heath CCG</v>
          </cell>
          <cell r="E196" t="str">
            <v>AT</v>
          </cell>
          <cell r="F196" t="str">
            <v>Q68</v>
          </cell>
          <cell r="G196" t="str">
            <v>Surrey &amp; Sussex</v>
          </cell>
          <cell r="H196" t="str">
            <v>RT</v>
          </cell>
          <cell r="I196" t="str">
            <v>Y57</v>
          </cell>
          <cell r="J196" t="str">
            <v>South</v>
          </cell>
          <cell r="K196">
            <v>109062</v>
          </cell>
          <cell r="L196">
            <v>2200</v>
          </cell>
          <cell r="AC196">
            <v>111262</v>
          </cell>
        </row>
        <row r="197">
          <cell r="C197" t="str">
            <v>99H</v>
          </cell>
          <cell r="D197" t="str">
            <v>NHS Surrey Downs CCG</v>
          </cell>
          <cell r="E197" t="str">
            <v>AT</v>
          </cell>
          <cell r="F197" t="str">
            <v>Q68</v>
          </cell>
          <cell r="G197" t="str">
            <v>Surrey &amp; Sussex</v>
          </cell>
          <cell r="H197" t="str">
            <v>RT</v>
          </cell>
          <cell r="I197" t="str">
            <v>Y57</v>
          </cell>
          <cell r="J197" t="str">
            <v>South</v>
          </cell>
          <cell r="K197">
            <v>314358</v>
          </cell>
          <cell r="L197">
            <v>7050</v>
          </cell>
          <cell r="AC197">
            <v>321408</v>
          </cell>
        </row>
        <row r="198">
          <cell r="C198" t="str">
            <v>99K</v>
          </cell>
          <cell r="D198" t="str">
            <v>NHS High Weald Lewes Havens CCG</v>
          </cell>
          <cell r="E198" t="str">
            <v>AT</v>
          </cell>
          <cell r="F198" t="str">
            <v>Q68</v>
          </cell>
          <cell r="G198" t="str">
            <v>Surrey &amp; Sussex</v>
          </cell>
          <cell r="H198" t="str">
            <v>RT</v>
          </cell>
          <cell r="I198" t="str">
            <v>Y57</v>
          </cell>
          <cell r="J198" t="str">
            <v>South</v>
          </cell>
          <cell r="K198">
            <v>191788</v>
          </cell>
          <cell r="L198">
            <v>4070.0000000000005</v>
          </cell>
          <cell r="AC198">
            <v>195858</v>
          </cell>
        </row>
        <row r="199">
          <cell r="C199" t="str">
            <v>10G</v>
          </cell>
          <cell r="D199" t="str">
            <v>NHS Bracknell and Ascot CCG</v>
          </cell>
          <cell r="E199" t="str">
            <v>AT</v>
          </cell>
          <cell r="F199" t="str">
            <v>Q69</v>
          </cell>
          <cell r="G199" t="str">
            <v>Thames Valley</v>
          </cell>
          <cell r="H199" t="str">
            <v>RT</v>
          </cell>
          <cell r="I199" t="str">
            <v>Y57</v>
          </cell>
          <cell r="J199" t="str">
            <v>South</v>
          </cell>
          <cell r="K199">
            <v>132917</v>
          </cell>
          <cell r="L199">
            <v>3350</v>
          </cell>
          <cell r="AC199">
            <v>136267</v>
          </cell>
        </row>
        <row r="200">
          <cell r="C200" t="str">
            <v>10H</v>
          </cell>
          <cell r="D200" t="str">
            <v>NHS Chiltern CCG</v>
          </cell>
          <cell r="E200" t="str">
            <v>AT</v>
          </cell>
          <cell r="F200" t="str">
            <v>Q69</v>
          </cell>
          <cell r="G200" t="str">
            <v>Thames Valley</v>
          </cell>
          <cell r="H200" t="str">
            <v>RT</v>
          </cell>
          <cell r="I200" t="str">
            <v>Y57</v>
          </cell>
          <cell r="J200" t="str">
            <v>South</v>
          </cell>
          <cell r="K200">
            <v>305931</v>
          </cell>
          <cell r="L200">
            <v>7900</v>
          </cell>
          <cell r="AC200">
            <v>313831</v>
          </cell>
        </row>
        <row r="201">
          <cell r="C201" t="str">
            <v>10M</v>
          </cell>
          <cell r="D201" t="str">
            <v>NHS Newbury and District CCG</v>
          </cell>
          <cell r="E201" t="str">
            <v>AT</v>
          </cell>
          <cell r="F201" t="str">
            <v>Q69</v>
          </cell>
          <cell r="G201" t="str">
            <v>Thames Valley</v>
          </cell>
          <cell r="H201" t="str">
            <v>RT</v>
          </cell>
          <cell r="I201" t="str">
            <v>Y57</v>
          </cell>
          <cell r="J201" t="str">
            <v>South</v>
          </cell>
          <cell r="K201">
            <v>110605</v>
          </cell>
          <cell r="L201">
            <v>2780</v>
          </cell>
          <cell r="AC201">
            <v>113385</v>
          </cell>
        </row>
        <row r="202">
          <cell r="C202" t="str">
            <v>10N</v>
          </cell>
          <cell r="D202" t="str">
            <v>NHS North &amp; West Reading CCG</v>
          </cell>
          <cell r="E202" t="str">
            <v>AT</v>
          </cell>
          <cell r="F202" t="str">
            <v>Q69</v>
          </cell>
          <cell r="G202" t="str">
            <v>Thames Valley</v>
          </cell>
          <cell r="H202" t="str">
            <v>RT</v>
          </cell>
          <cell r="I202" t="str">
            <v>Y57</v>
          </cell>
          <cell r="J202" t="str">
            <v>South</v>
          </cell>
          <cell r="K202">
            <v>107385</v>
          </cell>
          <cell r="L202">
            <v>2500</v>
          </cell>
          <cell r="AC202">
            <v>109885</v>
          </cell>
        </row>
        <row r="203">
          <cell r="C203" t="str">
            <v>10Q</v>
          </cell>
          <cell r="D203" t="str">
            <v>NHS Oxfordshire CCG</v>
          </cell>
          <cell r="E203" t="str">
            <v>AT</v>
          </cell>
          <cell r="F203" t="str">
            <v>Q69</v>
          </cell>
          <cell r="G203" t="str">
            <v>Thames Valley</v>
          </cell>
          <cell r="H203" t="str">
            <v>RT</v>
          </cell>
          <cell r="I203" t="str">
            <v>Y57</v>
          </cell>
          <cell r="J203" t="str">
            <v>South</v>
          </cell>
          <cell r="K203">
            <v>645566</v>
          </cell>
          <cell r="L203">
            <v>16260.000000000002</v>
          </cell>
          <cell r="AC203">
            <v>661826</v>
          </cell>
        </row>
        <row r="204">
          <cell r="C204" t="str">
            <v>10T</v>
          </cell>
          <cell r="D204" t="str">
            <v>NHS Slough CCG</v>
          </cell>
          <cell r="E204" t="str">
            <v>AT</v>
          </cell>
          <cell r="F204" t="str">
            <v>Q69</v>
          </cell>
          <cell r="G204" t="str">
            <v>Thames Valley</v>
          </cell>
          <cell r="H204" t="str">
            <v>RT</v>
          </cell>
          <cell r="I204" t="str">
            <v>Y57</v>
          </cell>
          <cell r="J204" t="str">
            <v>South</v>
          </cell>
          <cell r="K204">
            <v>150492</v>
          </cell>
          <cell r="L204">
            <v>3480</v>
          </cell>
          <cell r="AC204">
            <v>153972</v>
          </cell>
        </row>
        <row r="205">
          <cell r="C205" t="str">
            <v>10W</v>
          </cell>
          <cell r="D205" t="str">
            <v>NHS South Reading CCG</v>
          </cell>
          <cell r="E205" t="str">
            <v>AT</v>
          </cell>
          <cell r="F205" t="str">
            <v>Q69</v>
          </cell>
          <cell r="G205" t="str">
            <v>Thames Valley</v>
          </cell>
          <cell r="H205" t="str">
            <v>RT</v>
          </cell>
          <cell r="I205" t="str">
            <v>Y57</v>
          </cell>
          <cell r="J205" t="str">
            <v>South</v>
          </cell>
          <cell r="K205">
            <v>116366</v>
          </cell>
          <cell r="L205">
            <v>2950</v>
          </cell>
          <cell r="AC205">
            <v>119316</v>
          </cell>
        </row>
        <row r="206">
          <cell r="C206" t="str">
            <v>10Y</v>
          </cell>
          <cell r="D206" t="str">
            <v>NHS Aylesbury Vale CCG</v>
          </cell>
          <cell r="E206" t="str">
            <v>AT</v>
          </cell>
          <cell r="F206" t="str">
            <v>Q69</v>
          </cell>
          <cell r="G206" t="str">
            <v>Thames Valley</v>
          </cell>
          <cell r="H206" t="str">
            <v>RT</v>
          </cell>
          <cell r="I206" t="str">
            <v>Y57</v>
          </cell>
          <cell r="J206" t="str">
            <v>South</v>
          </cell>
          <cell r="K206">
            <v>199565</v>
          </cell>
          <cell r="L206">
            <v>4890</v>
          </cell>
          <cell r="AC206">
            <v>204455</v>
          </cell>
        </row>
        <row r="207">
          <cell r="C207" t="str">
            <v>11C</v>
          </cell>
          <cell r="D207" t="str">
            <v>NHS Windsor, Ascot and Maidenhead CCG</v>
          </cell>
          <cell r="E207" t="str">
            <v>AT</v>
          </cell>
          <cell r="F207" t="str">
            <v>Q69</v>
          </cell>
          <cell r="G207" t="str">
            <v>Thames Valley</v>
          </cell>
          <cell r="H207" t="str">
            <v>RT</v>
          </cell>
          <cell r="I207" t="str">
            <v>Y57</v>
          </cell>
          <cell r="J207" t="str">
            <v>South</v>
          </cell>
          <cell r="K207">
            <v>144405</v>
          </cell>
          <cell r="L207">
            <v>3610</v>
          </cell>
          <cell r="AC207">
            <v>148015</v>
          </cell>
        </row>
        <row r="208">
          <cell r="C208" t="str">
            <v>11D</v>
          </cell>
          <cell r="D208" t="str">
            <v>NHS Wokingham CCG</v>
          </cell>
          <cell r="E208" t="str">
            <v>AT</v>
          </cell>
          <cell r="F208" t="str">
            <v>Q69</v>
          </cell>
          <cell r="G208" t="str">
            <v>Thames Valley</v>
          </cell>
          <cell r="H208" t="str">
            <v>RT</v>
          </cell>
          <cell r="I208" t="str">
            <v>Y57</v>
          </cell>
          <cell r="J208" t="str">
            <v>South</v>
          </cell>
          <cell r="K208">
            <v>145091</v>
          </cell>
          <cell r="L208">
            <v>3770</v>
          </cell>
          <cell r="AC208">
            <v>148861</v>
          </cell>
        </row>
        <row r="209">
          <cell r="C209" t="str">
            <v>10J</v>
          </cell>
          <cell r="D209" t="str">
            <v>NHS North Hampshire CCG</v>
          </cell>
          <cell r="E209" t="str">
            <v>AT</v>
          </cell>
          <cell r="F209" t="str">
            <v>Q70</v>
          </cell>
          <cell r="G209" t="str">
            <v>Wessex</v>
          </cell>
          <cell r="H209" t="str">
            <v>RT</v>
          </cell>
          <cell r="I209" t="str">
            <v>Y57</v>
          </cell>
          <cell r="J209" t="str">
            <v>South</v>
          </cell>
          <cell r="K209">
            <v>206515</v>
          </cell>
          <cell r="L209">
            <v>5220</v>
          </cell>
          <cell r="AC209">
            <v>211735</v>
          </cell>
        </row>
        <row r="210">
          <cell r="C210" t="str">
            <v>10K</v>
          </cell>
          <cell r="D210" t="str">
            <v>NHS Fareham and Gosport CCG</v>
          </cell>
          <cell r="E210" t="str">
            <v>AT</v>
          </cell>
          <cell r="F210" t="str">
            <v>Q70</v>
          </cell>
          <cell r="G210" t="str">
            <v>Wessex</v>
          </cell>
          <cell r="H210" t="str">
            <v>RT</v>
          </cell>
          <cell r="I210" t="str">
            <v>Y57</v>
          </cell>
          <cell r="J210" t="str">
            <v>South</v>
          </cell>
          <cell r="K210">
            <v>196338</v>
          </cell>
          <cell r="L210">
            <v>4910</v>
          </cell>
          <cell r="AC210">
            <v>201248</v>
          </cell>
        </row>
        <row r="211">
          <cell r="C211" t="str">
            <v>10L</v>
          </cell>
          <cell r="D211" t="str">
            <v>NHS Isle of Wight CCG</v>
          </cell>
          <cell r="E211" t="str">
            <v>AT</v>
          </cell>
          <cell r="F211" t="str">
            <v>Q70</v>
          </cell>
          <cell r="G211" t="str">
            <v>Wessex</v>
          </cell>
          <cell r="H211" t="str">
            <v>RT</v>
          </cell>
          <cell r="I211" t="str">
            <v>Y57</v>
          </cell>
          <cell r="J211" t="str">
            <v>South</v>
          </cell>
          <cell r="K211">
            <v>193410</v>
          </cell>
          <cell r="L211">
            <v>3490</v>
          </cell>
          <cell r="AC211">
            <v>196900</v>
          </cell>
        </row>
        <row r="212">
          <cell r="C212" t="str">
            <v>10R</v>
          </cell>
          <cell r="D212" t="str">
            <v>NHS Portsmouth CCG</v>
          </cell>
          <cell r="E212" t="str">
            <v>AT</v>
          </cell>
          <cell r="F212" t="str">
            <v>Q70</v>
          </cell>
          <cell r="G212" t="str">
            <v>Wessex</v>
          </cell>
          <cell r="H212" t="str">
            <v>RT</v>
          </cell>
          <cell r="I212" t="str">
            <v>Y57</v>
          </cell>
          <cell r="J212" t="str">
            <v>South</v>
          </cell>
          <cell r="K212">
            <v>238193</v>
          </cell>
          <cell r="L212">
            <v>5280</v>
          </cell>
          <cell r="AC212">
            <v>243473</v>
          </cell>
        </row>
        <row r="213">
          <cell r="C213" t="str">
            <v>10V</v>
          </cell>
          <cell r="D213" t="str">
            <v>NHS South Eastern Hampshire CCG</v>
          </cell>
          <cell r="E213" t="str">
            <v>AT</v>
          </cell>
          <cell r="F213" t="str">
            <v>Q70</v>
          </cell>
          <cell r="G213" t="str">
            <v>Wessex</v>
          </cell>
          <cell r="H213" t="str">
            <v>RT</v>
          </cell>
          <cell r="I213" t="str">
            <v>Y57</v>
          </cell>
          <cell r="J213" t="str">
            <v>South</v>
          </cell>
          <cell r="K213">
            <v>210343</v>
          </cell>
          <cell r="L213">
            <v>5060</v>
          </cell>
          <cell r="AC213">
            <v>215403</v>
          </cell>
        </row>
        <row r="214">
          <cell r="C214" t="str">
            <v>10X</v>
          </cell>
          <cell r="D214" t="str">
            <v>NHS Southampton CCG</v>
          </cell>
          <cell r="E214" t="str">
            <v>AT</v>
          </cell>
          <cell r="F214" t="str">
            <v>Q70</v>
          </cell>
          <cell r="G214" t="str">
            <v>Wessex</v>
          </cell>
          <cell r="H214" t="str">
            <v>RT</v>
          </cell>
          <cell r="I214" t="str">
            <v>Y57</v>
          </cell>
          <cell r="J214" t="str">
            <v>South</v>
          </cell>
          <cell r="K214">
            <v>272132</v>
          </cell>
          <cell r="L214">
            <v>6380</v>
          </cell>
          <cell r="AC214">
            <v>278512</v>
          </cell>
        </row>
        <row r="215">
          <cell r="C215" t="str">
            <v>11A</v>
          </cell>
          <cell r="D215" t="str">
            <v>NHS West Hampshire CCG</v>
          </cell>
          <cell r="E215" t="str">
            <v>AT</v>
          </cell>
          <cell r="F215" t="str">
            <v>Q70</v>
          </cell>
          <cell r="G215" t="str">
            <v>Wessex</v>
          </cell>
          <cell r="H215" t="str">
            <v>RT</v>
          </cell>
          <cell r="I215" t="str">
            <v>Y57</v>
          </cell>
          <cell r="J215" t="str">
            <v>South</v>
          </cell>
          <cell r="K215">
            <v>570234</v>
          </cell>
          <cell r="L215">
            <v>13240</v>
          </cell>
          <cell r="AC215">
            <v>583474</v>
          </cell>
        </row>
        <row r="216">
          <cell r="C216" t="str">
            <v>11J</v>
          </cell>
          <cell r="D216" t="str">
            <v>NHS Dorset CCG</v>
          </cell>
          <cell r="E216" t="str">
            <v>AT</v>
          </cell>
          <cell r="F216" t="str">
            <v>Q70</v>
          </cell>
          <cell r="G216" t="str">
            <v>Wessex</v>
          </cell>
          <cell r="H216" t="str">
            <v>RT</v>
          </cell>
          <cell r="I216" t="str">
            <v>Y57</v>
          </cell>
          <cell r="J216" t="str">
            <v>South</v>
          </cell>
          <cell r="K216">
            <v>896682</v>
          </cell>
          <cell r="L216">
            <v>18730</v>
          </cell>
          <cell r="AC216">
            <v>915412</v>
          </cell>
        </row>
        <row r="217">
          <cell r="C217" t="str">
            <v>99M</v>
          </cell>
          <cell r="D217" t="str">
            <v>NHS North East Hampshire and Farnham CCG</v>
          </cell>
          <cell r="E217" t="str">
            <v>AT</v>
          </cell>
          <cell r="F217" t="str">
            <v>Q70</v>
          </cell>
          <cell r="G217" t="str">
            <v>Wessex</v>
          </cell>
          <cell r="H217" t="str">
            <v>RT</v>
          </cell>
          <cell r="I217" t="str">
            <v>Y57</v>
          </cell>
          <cell r="J217" t="str">
            <v>South</v>
          </cell>
          <cell r="K217">
            <v>228440</v>
          </cell>
          <cell r="L217">
            <v>5210</v>
          </cell>
          <cell r="AC217">
            <v>233650</v>
          </cell>
        </row>
        <row r="218">
          <cell r="C218" t="str">
            <v>Q53</v>
          </cell>
          <cell r="D218" t="str">
            <v>Arden, Herefordshire &amp; Worcestershire</v>
          </cell>
          <cell r="E218" t="str">
            <v>RT</v>
          </cell>
          <cell r="F218" t="str">
            <v>Y55</v>
          </cell>
          <cell r="G218" t="str">
            <v>Midlands &amp; East</v>
          </cell>
          <cell r="H218" t="str">
            <v>NT</v>
          </cell>
          <cell r="I218"/>
          <cell r="M218">
            <v>25236</v>
          </cell>
          <cell r="N218">
            <v>185545</v>
          </cell>
          <cell r="O218">
            <v>152211.46970365528</v>
          </cell>
          <cell r="P218">
            <v>4563</v>
          </cell>
          <cell r="Q218">
            <v>2068</v>
          </cell>
          <cell r="R218">
            <v>0</v>
          </cell>
          <cell r="T218">
            <v>0</v>
          </cell>
          <cell r="U218">
            <v>0</v>
          </cell>
          <cell r="V218">
            <v>46514.537931571824</v>
          </cell>
          <cell r="AC218">
            <v>416138.00763522711</v>
          </cell>
        </row>
        <row r="219">
          <cell r="C219" t="str">
            <v>Q54</v>
          </cell>
          <cell r="D219" t="str">
            <v>Birmingham and the Black Country</v>
          </cell>
          <cell r="E219" t="str">
            <v>RT</v>
          </cell>
          <cell r="F219" t="str">
            <v>Y55</v>
          </cell>
          <cell r="G219" t="str">
            <v>Midlands &amp; East</v>
          </cell>
          <cell r="H219" t="str">
            <v>NT</v>
          </cell>
          <cell r="I219"/>
          <cell r="M219">
            <v>45414</v>
          </cell>
          <cell r="N219">
            <v>266276</v>
          </cell>
          <cell r="O219">
            <v>268819.66841399355</v>
          </cell>
          <cell r="P219">
            <v>9986</v>
          </cell>
          <cell r="Q219">
            <v>19790</v>
          </cell>
          <cell r="R219">
            <v>1304678.763</v>
          </cell>
          <cell r="T219">
            <v>0</v>
          </cell>
          <cell r="U219">
            <v>0</v>
          </cell>
          <cell r="V219">
            <v>82030.22049592495</v>
          </cell>
          <cell r="AC219">
            <v>1996994.6519099188</v>
          </cell>
        </row>
        <row r="220">
          <cell r="C220" t="str">
            <v>Q55</v>
          </cell>
          <cell r="D220" t="str">
            <v>Derbyshire and Nottinghamshire</v>
          </cell>
          <cell r="E220" t="str">
            <v>RT</v>
          </cell>
          <cell r="F220" t="str">
            <v>Y55</v>
          </cell>
          <cell r="G220" t="str">
            <v>Midlands &amp; East</v>
          </cell>
          <cell r="H220" t="str">
            <v>NT</v>
          </cell>
          <cell r="I220"/>
          <cell r="M220">
            <v>35265</v>
          </cell>
          <cell r="N220">
            <v>222027</v>
          </cell>
          <cell r="O220">
            <v>191536.52246064477</v>
          </cell>
          <cell r="P220">
            <v>6091</v>
          </cell>
          <cell r="Q220">
            <v>1833</v>
          </cell>
          <cell r="R220">
            <v>0</v>
          </cell>
          <cell r="T220">
            <v>9102.880000000001</v>
          </cell>
          <cell r="U220">
            <v>43841.909</v>
          </cell>
          <cell r="V220">
            <v>66292.730775045391</v>
          </cell>
          <cell r="AC220">
            <v>575990.04223569017</v>
          </cell>
        </row>
        <row r="221">
          <cell r="C221" t="str">
            <v>Q56</v>
          </cell>
          <cell r="D221" t="str">
            <v>East Anglia</v>
          </cell>
          <cell r="E221" t="str">
            <v>RT</v>
          </cell>
          <cell r="F221" t="str">
            <v>Y55</v>
          </cell>
          <cell r="G221" t="str">
            <v>Midlands &amp; East</v>
          </cell>
          <cell r="H221" t="str">
            <v>NT</v>
          </cell>
          <cell r="I221"/>
          <cell r="M221">
            <v>37788</v>
          </cell>
          <cell r="N221">
            <v>269975</v>
          </cell>
          <cell r="O221">
            <v>225300.9545027503</v>
          </cell>
          <cell r="P221">
            <v>8194</v>
          </cell>
          <cell r="Q221">
            <v>1516</v>
          </cell>
          <cell r="R221">
            <v>924725.13522499998</v>
          </cell>
          <cell r="T221">
            <v>0</v>
          </cell>
          <cell r="U221">
            <v>38054</v>
          </cell>
          <cell r="V221">
            <v>74641.726483707957</v>
          </cell>
          <cell r="AC221">
            <v>1580194.8162114583</v>
          </cell>
        </row>
        <row r="222">
          <cell r="C222" t="str">
            <v>Q57</v>
          </cell>
          <cell r="D222" t="str">
            <v>Essex</v>
          </cell>
          <cell r="E222" t="str">
            <v>RT</v>
          </cell>
          <cell r="F222" t="str">
            <v>Y55</v>
          </cell>
          <cell r="G222" t="str">
            <v>Midlands &amp; East</v>
          </cell>
          <cell r="H222" t="str">
            <v>NT</v>
          </cell>
          <cell r="I222"/>
          <cell r="M222">
            <v>26478</v>
          </cell>
          <cell r="N222">
            <v>182485</v>
          </cell>
          <cell r="O222">
            <v>155798.91018835496</v>
          </cell>
          <cell r="P222">
            <v>6806</v>
          </cell>
          <cell r="Q222">
            <v>1536</v>
          </cell>
          <cell r="R222">
            <v>0</v>
          </cell>
          <cell r="T222">
            <v>0</v>
          </cell>
          <cell r="U222">
            <v>0</v>
          </cell>
          <cell r="V222">
            <v>54647.419038406741</v>
          </cell>
          <cell r="AC222">
            <v>427751.32922676171</v>
          </cell>
        </row>
        <row r="223">
          <cell r="C223" t="str">
            <v>Q58</v>
          </cell>
          <cell r="D223" t="str">
            <v>Hertfordshire and the South Midlands</v>
          </cell>
          <cell r="E223" t="str">
            <v>RT</v>
          </cell>
          <cell r="F223" t="str">
            <v>Y55</v>
          </cell>
          <cell r="G223" t="str">
            <v>Midlands &amp; East</v>
          </cell>
          <cell r="H223" t="str">
            <v>NT</v>
          </cell>
          <cell r="I223"/>
          <cell r="M223">
            <v>35915</v>
          </cell>
          <cell r="N223">
            <v>290649</v>
          </cell>
          <cell r="O223">
            <v>253913.74274367327</v>
          </cell>
          <cell r="P223">
            <v>8133</v>
          </cell>
          <cell r="Q223">
            <v>1068</v>
          </cell>
          <cell r="R223">
            <v>0</v>
          </cell>
          <cell r="T223">
            <v>0</v>
          </cell>
          <cell r="U223">
            <v>0</v>
          </cell>
          <cell r="V223">
            <v>77985.436832853753</v>
          </cell>
          <cell r="AC223">
            <v>667664.17957652698</v>
          </cell>
        </row>
        <row r="224">
          <cell r="C224" t="str">
            <v>Q59</v>
          </cell>
          <cell r="D224" t="str">
            <v>Leicestershire and Lincolnshire</v>
          </cell>
          <cell r="E224" t="str">
            <v>RT</v>
          </cell>
          <cell r="F224" t="str">
            <v>Y55</v>
          </cell>
          <cell r="G224" t="str">
            <v>Midlands &amp; East</v>
          </cell>
          <cell r="H224" t="str">
            <v>NT</v>
          </cell>
          <cell r="I224"/>
          <cell r="M224">
            <v>26814</v>
          </cell>
          <cell r="N224">
            <v>199842</v>
          </cell>
          <cell r="O224">
            <v>159289.29505581764</v>
          </cell>
          <cell r="P224">
            <v>5769</v>
          </cell>
          <cell r="Q224">
            <v>-808</v>
          </cell>
          <cell r="R224">
            <v>899556.5022000001</v>
          </cell>
          <cell r="T224">
            <v>0</v>
          </cell>
          <cell r="U224">
            <v>0</v>
          </cell>
          <cell r="V224">
            <v>58384.591934998985</v>
          </cell>
          <cell r="AC224">
            <v>1348847.3891908168</v>
          </cell>
        </row>
        <row r="225">
          <cell r="C225" t="str">
            <v>Q60</v>
          </cell>
          <cell r="D225" t="str">
            <v>Shropshire and Staffordshire</v>
          </cell>
          <cell r="E225" t="str">
            <v>RT</v>
          </cell>
          <cell r="F225" t="str">
            <v>Y55</v>
          </cell>
          <cell r="G225" t="str">
            <v>Midlands &amp; East</v>
          </cell>
          <cell r="H225" t="str">
            <v>NT</v>
          </cell>
          <cell r="I225"/>
          <cell r="M225">
            <v>25204</v>
          </cell>
          <cell r="N225">
            <v>184244</v>
          </cell>
          <cell r="O225">
            <v>143887.51196666632</v>
          </cell>
          <cell r="P225">
            <v>3256</v>
          </cell>
          <cell r="Q225">
            <v>4870</v>
          </cell>
          <cell r="R225">
            <v>0</v>
          </cell>
          <cell r="T225">
            <v>0</v>
          </cell>
          <cell r="U225">
            <v>42364.78</v>
          </cell>
          <cell r="V225">
            <v>51666.074113664043</v>
          </cell>
          <cell r="AC225">
            <v>455492.36608033039</v>
          </cell>
        </row>
        <row r="226">
          <cell r="C226" t="str">
            <v>Q44</v>
          </cell>
          <cell r="D226" t="str">
            <v>Cheshire, Warrington &amp; Wirral</v>
          </cell>
          <cell r="E226" t="str">
            <v>RT</v>
          </cell>
          <cell r="F226" t="str">
            <v>Y54</v>
          </cell>
          <cell r="G226" t="str">
            <v>North</v>
          </cell>
          <cell r="H226" t="str">
            <v>NT</v>
          </cell>
          <cell r="I226"/>
          <cell r="M226">
            <v>19836</v>
          </cell>
          <cell r="N226">
            <v>144095</v>
          </cell>
          <cell r="O226">
            <v>131608.52600000001</v>
          </cell>
          <cell r="P226">
            <v>4481</v>
          </cell>
          <cell r="Q226">
            <v>942</v>
          </cell>
          <cell r="R226">
            <v>1722012.673</v>
          </cell>
          <cell r="T226">
            <v>0</v>
          </cell>
          <cell r="U226">
            <v>0</v>
          </cell>
          <cell r="V226">
            <v>37037.127878595333</v>
          </cell>
          <cell r="AC226">
            <v>2060012.3268785954</v>
          </cell>
        </row>
        <row r="227">
          <cell r="C227" t="str">
            <v>Q45</v>
          </cell>
          <cell r="D227" t="str">
            <v>Durham, Darlington &amp; Tees</v>
          </cell>
          <cell r="E227" t="str">
            <v>RT</v>
          </cell>
          <cell r="F227" t="str">
            <v>Y54</v>
          </cell>
          <cell r="G227" t="str">
            <v>North</v>
          </cell>
          <cell r="H227" t="str">
            <v>NT</v>
          </cell>
          <cell r="I227"/>
          <cell r="M227">
            <v>22005</v>
          </cell>
          <cell r="N227">
            <v>134883</v>
          </cell>
          <cell r="O227">
            <v>139377.962</v>
          </cell>
          <cell r="P227">
            <v>6405</v>
          </cell>
          <cell r="Q227">
            <v>2440</v>
          </cell>
          <cell r="R227">
            <v>0</v>
          </cell>
          <cell r="T227">
            <v>0</v>
          </cell>
          <cell r="U227">
            <v>28577</v>
          </cell>
          <cell r="V227">
            <v>47265.449029724579</v>
          </cell>
          <cell r="AC227">
            <v>380953.41102972458</v>
          </cell>
        </row>
        <row r="228">
          <cell r="C228" t="str">
            <v>Q46</v>
          </cell>
          <cell r="D228" t="str">
            <v>Greater Manchester</v>
          </cell>
          <cell r="E228" t="str">
            <v>RT</v>
          </cell>
          <cell r="F228" t="str">
            <v>Y54</v>
          </cell>
          <cell r="G228" t="str">
            <v>North</v>
          </cell>
          <cell r="H228" t="str">
            <v>NT</v>
          </cell>
          <cell r="I228"/>
          <cell r="M228">
            <v>47948</v>
          </cell>
          <cell r="N228">
            <v>291970</v>
          </cell>
          <cell r="O228">
            <v>339877.37399999995</v>
          </cell>
          <cell r="P228">
            <v>10580.777</v>
          </cell>
          <cell r="Q228">
            <v>11761</v>
          </cell>
          <cell r="R228">
            <v>0</v>
          </cell>
          <cell r="T228">
            <v>0</v>
          </cell>
          <cell r="U228">
            <v>0</v>
          </cell>
          <cell r="V228">
            <v>92572.493968866023</v>
          </cell>
          <cell r="AC228">
            <v>794709.64496886602</v>
          </cell>
        </row>
        <row r="229">
          <cell r="C229" t="str">
            <v>Q47</v>
          </cell>
          <cell r="D229" t="str">
            <v>Lancashire</v>
          </cell>
          <cell r="E229" t="str">
            <v>RT</v>
          </cell>
          <cell r="F229" t="str">
            <v>Y54</v>
          </cell>
          <cell r="G229" t="str">
            <v>North</v>
          </cell>
          <cell r="H229" t="str">
            <v>NT</v>
          </cell>
          <cell r="I229"/>
          <cell r="M229">
            <v>25721</v>
          </cell>
          <cell r="N229">
            <v>160471</v>
          </cell>
          <cell r="O229">
            <v>165812.01799999998</v>
          </cell>
          <cell r="P229">
            <v>6625</v>
          </cell>
          <cell r="Q229">
            <v>6278</v>
          </cell>
          <cell r="R229">
            <v>0</v>
          </cell>
          <cell r="T229">
            <v>0</v>
          </cell>
          <cell r="U229">
            <v>50659.805</v>
          </cell>
          <cell r="V229">
            <v>45653.544684521425</v>
          </cell>
          <cell r="AC229">
            <v>461220.36768452142</v>
          </cell>
        </row>
        <row r="230">
          <cell r="C230" t="str">
            <v>Q48</v>
          </cell>
          <cell r="D230" t="str">
            <v>Merseyside</v>
          </cell>
          <cell r="E230" t="str">
            <v>RT</v>
          </cell>
          <cell r="F230" t="str">
            <v>Y54</v>
          </cell>
          <cell r="G230" t="str">
            <v>North</v>
          </cell>
          <cell r="H230" t="str">
            <v>NT</v>
          </cell>
          <cell r="I230"/>
          <cell r="M230">
            <v>25273</v>
          </cell>
          <cell r="N230">
            <v>132446</v>
          </cell>
          <cell r="O230">
            <v>149726.712</v>
          </cell>
          <cell r="P230">
            <v>7077</v>
          </cell>
          <cell r="Q230">
            <v>2277</v>
          </cell>
          <cell r="R230">
            <v>0</v>
          </cell>
          <cell r="T230">
            <v>0</v>
          </cell>
          <cell r="U230">
            <v>0</v>
          </cell>
          <cell r="V230">
            <v>46716.07941698526</v>
          </cell>
          <cell r="AC230">
            <v>363515.79141698527</v>
          </cell>
        </row>
        <row r="231">
          <cell r="C231" t="str">
            <v>Q49</v>
          </cell>
          <cell r="D231" t="str">
            <v>Cumbria, Northumb, Tyne &amp; Wear</v>
          </cell>
          <cell r="E231" t="str">
            <v>RT</v>
          </cell>
          <cell r="F231" t="str">
            <v>Y54</v>
          </cell>
          <cell r="G231" t="str">
            <v>North</v>
          </cell>
          <cell r="H231" t="str">
            <v>NT</v>
          </cell>
          <cell r="I231"/>
          <cell r="M231">
            <v>36425</v>
          </cell>
          <cell r="N231">
            <v>215104</v>
          </cell>
          <cell r="O231">
            <v>206886.44799999997</v>
          </cell>
          <cell r="P231">
            <v>12503</v>
          </cell>
          <cell r="Q231">
            <v>5802</v>
          </cell>
          <cell r="R231">
            <v>651979.72699999996</v>
          </cell>
          <cell r="T231">
            <v>0</v>
          </cell>
          <cell r="U231">
            <v>0</v>
          </cell>
          <cell r="V231">
            <v>70540.405049066205</v>
          </cell>
          <cell r="AC231">
            <v>1199240.5800490661</v>
          </cell>
        </row>
        <row r="232">
          <cell r="C232" t="str">
            <v>Q50</v>
          </cell>
          <cell r="D232" t="str">
            <v>North Yorkshire and The Humber</v>
          </cell>
          <cell r="E232" t="str">
            <v>RT</v>
          </cell>
          <cell r="F232" t="str">
            <v>Y54</v>
          </cell>
          <cell r="G232" t="str">
            <v>North</v>
          </cell>
          <cell r="H232" t="str">
            <v>NT</v>
          </cell>
          <cell r="I232"/>
          <cell r="M232">
            <v>27184</v>
          </cell>
          <cell r="N232">
            <v>191636</v>
          </cell>
          <cell r="O232">
            <v>172952.09600000002</v>
          </cell>
          <cell r="P232">
            <v>6050</v>
          </cell>
          <cell r="Q232">
            <v>9805</v>
          </cell>
          <cell r="R232">
            <v>0</v>
          </cell>
          <cell r="T232">
            <v>6251.8119999999999</v>
          </cell>
          <cell r="U232">
            <v>0</v>
          </cell>
          <cell r="V232">
            <v>53398.34308415436</v>
          </cell>
          <cell r="AC232">
            <v>467277.25108415436</v>
          </cell>
        </row>
        <row r="233">
          <cell r="C233" t="str">
            <v>Q51</v>
          </cell>
          <cell r="D233" t="str">
            <v>South Yorkshire and Bassetlaw</v>
          </cell>
          <cell r="E233" t="str">
            <v>RT</v>
          </cell>
          <cell r="F233" t="str">
            <v>Y54</v>
          </cell>
          <cell r="G233" t="str">
            <v>North</v>
          </cell>
          <cell r="H233" t="str">
            <v>NT</v>
          </cell>
          <cell r="I233"/>
          <cell r="M233">
            <v>24334</v>
          </cell>
          <cell r="N233">
            <v>169477</v>
          </cell>
          <cell r="O233">
            <v>178373.45400000003</v>
          </cell>
          <cell r="P233">
            <v>3861</v>
          </cell>
          <cell r="Q233">
            <v>4828</v>
          </cell>
          <cell r="R233">
            <v>1085724.754</v>
          </cell>
          <cell r="T233">
            <v>0</v>
          </cell>
          <cell r="U233">
            <v>0</v>
          </cell>
          <cell r="V233">
            <v>46175.503706982759</v>
          </cell>
          <cell r="AC233">
            <v>1512773.7117069829</v>
          </cell>
        </row>
        <row r="234">
          <cell r="C234" t="str">
            <v>Q52</v>
          </cell>
          <cell r="D234" t="str">
            <v>West Yorkshire</v>
          </cell>
          <cell r="E234" t="str">
            <v>RT</v>
          </cell>
          <cell r="F234" t="str">
            <v>Y54</v>
          </cell>
          <cell r="G234" t="str">
            <v>North</v>
          </cell>
          <cell r="H234" t="str">
            <v>NT</v>
          </cell>
          <cell r="I234"/>
          <cell r="M234">
            <v>35925</v>
          </cell>
          <cell r="N234">
            <v>280802</v>
          </cell>
          <cell r="O234">
            <v>252122.74600000004</v>
          </cell>
          <cell r="P234">
            <v>6981</v>
          </cell>
          <cell r="Q234">
            <v>4346</v>
          </cell>
          <cell r="R234">
            <v>0</v>
          </cell>
          <cell r="T234">
            <v>0</v>
          </cell>
          <cell r="U234">
            <v>44391.664470000003</v>
          </cell>
          <cell r="V234">
            <v>75713.027409899354</v>
          </cell>
          <cell r="AC234">
            <v>700281.4378798994</v>
          </cell>
        </row>
        <row r="235">
          <cell r="C235" t="str">
            <v>Q64</v>
          </cell>
          <cell r="D235" t="str">
            <v>Bath, Gloucester, Swindon &amp; Wiltshire</v>
          </cell>
          <cell r="E235" t="str">
            <v>RT</v>
          </cell>
          <cell r="F235" t="str">
            <v>Y57</v>
          </cell>
          <cell r="G235" t="str">
            <v>South</v>
          </cell>
          <cell r="H235" t="str">
            <v>NT</v>
          </cell>
          <cell r="I235"/>
          <cell r="M235">
            <v>20945</v>
          </cell>
          <cell r="N235">
            <v>155805</v>
          </cell>
          <cell r="O235">
            <v>125721.54200000002</v>
          </cell>
          <cell r="P235">
            <v>2355</v>
          </cell>
          <cell r="Q235">
            <v>334</v>
          </cell>
          <cell r="R235">
            <v>0</v>
          </cell>
          <cell r="T235">
            <v>27261.376</v>
          </cell>
          <cell r="U235">
            <v>0</v>
          </cell>
          <cell r="V235">
            <v>41019.620125479705</v>
          </cell>
          <cell r="AC235">
            <v>373441.53812547971</v>
          </cell>
        </row>
        <row r="236">
          <cell r="C236" t="str">
            <v>Q65</v>
          </cell>
          <cell r="D236" t="str">
            <v>Bristol, North Somerset, Somerset &amp; South Glos</v>
          </cell>
          <cell r="E236" t="str">
            <v>RT</v>
          </cell>
          <cell r="F236" t="str">
            <v>Y57</v>
          </cell>
          <cell r="G236" t="str">
            <v>South</v>
          </cell>
          <cell r="H236" t="str">
            <v>NT</v>
          </cell>
          <cell r="I236"/>
          <cell r="M236">
            <v>22853</v>
          </cell>
          <cell r="N236">
            <v>168993</v>
          </cell>
          <cell r="O236">
            <v>132447.69400000002</v>
          </cell>
          <cell r="P236">
            <v>4735</v>
          </cell>
          <cell r="Q236">
            <v>85</v>
          </cell>
          <cell r="R236">
            <v>766810.49100000004</v>
          </cell>
          <cell r="T236">
            <v>0</v>
          </cell>
          <cell r="U236">
            <v>26170</v>
          </cell>
          <cell r="V236">
            <v>43379.111410754667</v>
          </cell>
          <cell r="AC236">
            <v>1165473.2964107548</v>
          </cell>
        </row>
        <row r="237">
          <cell r="C237" t="str">
            <v>Q66</v>
          </cell>
          <cell r="D237" t="str">
            <v>Devon, Cornwall and the Isles of Scilly</v>
          </cell>
          <cell r="E237" t="str">
            <v>RT</v>
          </cell>
          <cell r="F237" t="str">
            <v>Y57</v>
          </cell>
          <cell r="G237" t="str">
            <v>South</v>
          </cell>
          <cell r="H237" t="str">
            <v>NT</v>
          </cell>
          <cell r="I237"/>
          <cell r="M237">
            <v>30402</v>
          </cell>
          <cell r="N237">
            <v>195408</v>
          </cell>
          <cell r="O237">
            <v>181645.41399999999</v>
          </cell>
          <cell r="P237">
            <v>4808</v>
          </cell>
          <cell r="Q237">
            <v>-2515</v>
          </cell>
          <cell r="R237">
            <v>0</v>
          </cell>
          <cell r="T237">
            <v>0</v>
          </cell>
          <cell r="U237">
            <v>0</v>
          </cell>
          <cell r="V237">
            <v>49311.189409600716</v>
          </cell>
          <cell r="AC237">
            <v>459059.60340960068</v>
          </cell>
        </row>
        <row r="238">
          <cell r="C238" t="str">
            <v>Q67</v>
          </cell>
          <cell r="D238" t="str">
            <v>Kent &amp; Medway</v>
          </cell>
          <cell r="E238" t="str">
            <v>RT</v>
          </cell>
          <cell r="F238" t="str">
            <v>Y57</v>
          </cell>
          <cell r="G238" t="str">
            <v>South</v>
          </cell>
          <cell r="H238" t="str">
            <v>NT</v>
          </cell>
          <cell r="I238"/>
          <cell r="M238">
            <v>25635</v>
          </cell>
          <cell r="N238">
            <v>183979</v>
          </cell>
          <cell r="O238">
            <v>159338.85800000001</v>
          </cell>
          <cell r="P238">
            <v>5782</v>
          </cell>
          <cell r="Q238">
            <v>1581</v>
          </cell>
          <cell r="R238">
            <v>0</v>
          </cell>
          <cell r="T238">
            <v>0</v>
          </cell>
          <cell r="U238">
            <v>38667</v>
          </cell>
          <cell r="V238">
            <v>51065.267046356486</v>
          </cell>
          <cell r="AC238">
            <v>466048.12504635646</v>
          </cell>
        </row>
        <row r="239">
          <cell r="C239" t="str">
            <v>Q68</v>
          </cell>
          <cell r="D239" t="str">
            <v>Surrey &amp; Sussex</v>
          </cell>
          <cell r="E239" t="str">
            <v>RT</v>
          </cell>
          <cell r="F239" t="str">
            <v>Y57</v>
          </cell>
          <cell r="G239" t="str">
            <v>South</v>
          </cell>
          <cell r="H239" t="str">
            <v>NT</v>
          </cell>
          <cell r="I239"/>
          <cell r="M239">
            <v>39773</v>
          </cell>
          <cell r="N239">
            <v>298971</v>
          </cell>
          <cell r="O239">
            <v>245694.89</v>
          </cell>
          <cell r="P239">
            <v>5739</v>
          </cell>
          <cell r="Q239">
            <v>702</v>
          </cell>
          <cell r="R239">
            <v>410276.85800000001</v>
          </cell>
          <cell r="T239">
            <v>0</v>
          </cell>
          <cell r="U239">
            <v>0</v>
          </cell>
          <cell r="V239">
            <v>69588.282702107274</v>
          </cell>
          <cell r="AC239">
            <v>1070745.0307021074</v>
          </cell>
        </row>
        <row r="240">
          <cell r="C240" t="str">
            <v>Q69</v>
          </cell>
          <cell r="D240" t="str">
            <v>Thames Valley</v>
          </cell>
          <cell r="E240" t="str">
            <v>RT</v>
          </cell>
          <cell r="F240" t="str">
            <v>Y57</v>
          </cell>
          <cell r="G240" t="str">
            <v>South</v>
          </cell>
          <cell r="H240" t="str">
            <v>NT</v>
          </cell>
          <cell r="I240"/>
          <cell r="M240">
            <v>24298</v>
          </cell>
          <cell r="N240">
            <v>214560</v>
          </cell>
          <cell r="O240">
            <v>167415.35399999999</v>
          </cell>
          <cell r="P240">
            <v>9104</v>
          </cell>
          <cell r="Q240">
            <v>1873</v>
          </cell>
          <cell r="R240">
            <v>0</v>
          </cell>
          <cell r="T240">
            <v>0</v>
          </cell>
          <cell r="U240">
            <v>28626</v>
          </cell>
          <cell r="V240">
            <v>62634.437208283947</v>
          </cell>
          <cell r="AC240">
            <v>508510.79120828392</v>
          </cell>
        </row>
        <row r="241">
          <cell r="C241" t="str">
            <v>Q70</v>
          </cell>
          <cell r="D241" t="str">
            <v>Wessex</v>
          </cell>
          <cell r="E241" t="str">
            <v>RT</v>
          </cell>
          <cell r="F241" t="str">
            <v>Y57</v>
          </cell>
          <cell r="G241" t="str">
            <v>South</v>
          </cell>
          <cell r="H241" t="str">
            <v>NT</v>
          </cell>
          <cell r="I241"/>
          <cell r="M241">
            <v>39290</v>
          </cell>
          <cell r="N241">
            <v>301300</v>
          </cell>
          <cell r="O241">
            <v>241108.80200000003</v>
          </cell>
          <cell r="P241">
            <v>5167</v>
          </cell>
          <cell r="Q241">
            <v>586</v>
          </cell>
          <cell r="R241">
            <v>871314.37600000005</v>
          </cell>
          <cell r="T241">
            <v>0</v>
          </cell>
          <cell r="U241">
            <v>0</v>
          </cell>
          <cell r="V241">
            <v>75296.108713282374</v>
          </cell>
          <cell r="AC241">
            <v>1534062.2867132823</v>
          </cell>
        </row>
        <row r="242">
          <cell r="C242" t="str">
            <v>Q71</v>
          </cell>
          <cell r="D242" t="str">
            <v>London</v>
          </cell>
          <cell r="E242" t="str">
            <v>RT</v>
          </cell>
          <cell r="F242" t="str">
            <v>Y56</v>
          </cell>
          <cell r="G242" t="str">
            <v>London</v>
          </cell>
          <cell r="H242" t="str">
            <v>NT</v>
          </cell>
          <cell r="M242">
            <v>133039</v>
          </cell>
          <cell r="N242">
            <v>1032061</v>
          </cell>
          <cell r="O242">
            <v>808507.06</v>
          </cell>
          <cell r="P242">
            <v>30752</v>
          </cell>
          <cell r="Q242">
            <v>26505</v>
          </cell>
          <cell r="R242">
            <v>3045739.6582968067</v>
          </cell>
          <cell r="T242">
            <v>0</v>
          </cell>
          <cell r="U242">
            <v>64227</v>
          </cell>
          <cell r="V242">
            <v>247595.32119377679</v>
          </cell>
          <cell r="AC242">
            <v>5388426.0394905843</v>
          </cell>
        </row>
        <row r="243">
          <cell r="C243" t="str">
            <v>Y56</v>
          </cell>
          <cell r="D243" t="str">
            <v>London</v>
          </cell>
          <cell r="E243" t="str">
            <v>NT</v>
          </cell>
          <cell r="H243" t="str">
            <v>NT</v>
          </cell>
          <cell r="X243">
            <v>61232.939423498334</v>
          </cell>
          <cell r="Y243">
            <v>4794</v>
          </cell>
          <cell r="AC243">
            <v>66026.939423498334</v>
          </cell>
        </row>
        <row r="244">
          <cell r="C244" t="str">
            <v>Y55</v>
          </cell>
          <cell r="D244" t="str">
            <v>Midlands &amp; East</v>
          </cell>
          <cell r="E244" t="str">
            <v>NT</v>
          </cell>
          <cell r="H244" t="str">
            <v>NT</v>
          </cell>
          <cell r="X244">
            <v>90258.678726835788</v>
          </cell>
          <cell r="Y244">
            <v>9162</v>
          </cell>
          <cell r="AC244">
            <v>99420.678726835788</v>
          </cell>
        </row>
        <row r="245">
          <cell r="C245" t="str">
            <v>Y54</v>
          </cell>
          <cell r="D245" t="str">
            <v>North</v>
          </cell>
          <cell r="E245" t="str">
            <v>NT</v>
          </cell>
          <cell r="H245" t="str">
            <v>NT</v>
          </cell>
          <cell r="X245">
            <v>79579.48517031924</v>
          </cell>
          <cell r="Y245">
            <v>9740</v>
          </cell>
          <cell r="AC245">
            <v>89319.48517031924</v>
          </cell>
        </row>
        <row r="246">
          <cell r="C246" t="str">
            <v>Y57</v>
          </cell>
          <cell r="D246" t="str">
            <v>South</v>
          </cell>
          <cell r="E246" t="str">
            <v>NT</v>
          </cell>
          <cell r="H246" t="str">
            <v>NT</v>
          </cell>
          <cell r="X246">
            <v>74690.18786138315</v>
          </cell>
          <cell r="Y246">
            <v>8305</v>
          </cell>
          <cell r="AC246">
            <v>82995.18786138315</v>
          </cell>
        </row>
        <row r="247">
          <cell r="C247" t="str">
            <v>Med</v>
          </cell>
          <cell r="D247" t="str">
            <v>Medical Directorate</v>
          </cell>
          <cell r="W247">
            <v>25183</v>
          </cell>
          <cell r="Y247">
            <v>138421</v>
          </cell>
          <cell r="AC247">
            <v>163604</v>
          </cell>
        </row>
        <row r="248">
          <cell r="C248" t="str">
            <v>Nur</v>
          </cell>
          <cell r="D248" t="str">
            <v>Nursing Directorate</v>
          </cell>
          <cell r="W248">
            <v>10823</v>
          </cell>
          <cell r="Y248">
            <v>4055</v>
          </cell>
          <cell r="AC248">
            <v>14878</v>
          </cell>
        </row>
        <row r="249">
          <cell r="C249" t="str">
            <v>OpsCOO</v>
          </cell>
          <cell r="D249" t="str">
            <v>Operations Directorate - COO</v>
          </cell>
          <cell r="W249">
            <v>9279.863222</v>
          </cell>
          <cell r="Y249">
            <v>0</v>
          </cell>
          <cell r="AC249">
            <v>9279.863222</v>
          </cell>
        </row>
        <row r="250">
          <cell r="C250" t="str">
            <v>OpsOth</v>
          </cell>
          <cell r="D250" t="str">
            <v>Operations Directorate - Not Yet Devolved</v>
          </cell>
          <cell r="W250">
            <v>52597</v>
          </cell>
          <cell r="Y250">
            <v>59201</v>
          </cell>
          <cell r="AC250">
            <v>111798</v>
          </cell>
        </row>
        <row r="251">
          <cell r="C251" t="str">
            <v>Com</v>
          </cell>
          <cell r="D251" t="str">
            <v>Commissioning Development</v>
          </cell>
          <cell r="W251">
            <v>10691.743315499998</v>
          </cell>
          <cell r="Y251">
            <v>4995</v>
          </cell>
          <cell r="AC251">
            <v>15686.743315499998</v>
          </cell>
        </row>
        <row r="252">
          <cell r="C252" t="str">
            <v>Pat</v>
          </cell>
          <cell r="D252" t="str">
            <v>Patients &amp; Information</v>
          </cell>
          <cell r="W252">
            <v>18494.716101123831</v>
          </cell>
          <cell r="Y252">
            <v>117629</v>
          </cell>
          <cell r="AC252">
            <v>136123.71610112383</v>
          </cell>
        </row>
        <row r="253">
          <cell r="C253" t="str">
            <v>Fin</v>
          </cell>
          <cell r="D253" t="str">
            <v>Finance</v>
          </cell>
          <cell r="W253">
            <v>15750</v>
          </cell>
          <cell r="Y253">
            <v>2500</v>
          </cell>
          <cell r="AA253">
            <v>360000</v>
          </cell>
          <cell r="AB253">
            <v>1184000</v>
          </cell>
          <cell r="AC253">
            <v>1562250</v>
          </cell>
        </row>
        <row r="254">
          <cell r="C254" t="str">
            <v>Pol</v>
          </cell>
          <cell r="D254" t="str">
            <v>Policy</v>
          </cell>
          <cell r="W254">
            <v>11581.887918000002</v>
          </cell>
          <cell r="Y254">
            <v>0</v>
          </cell>
          <cell r="AC254">
            <v>11581.887918000002</v>
          </cell>
        </row>
        <row r="255">
          <cell r="C255" t="str">
            <v>Hum</v>
          </cell>
          <cell r="D255" t="str">
            <v>Human Resources</v>
          </cell>
          <cell r="W255">
            <v>8270</v>
          </cell>
          <cell r="Y255">
            <v>46729</v>
          </cell>
          <cell r="AC255">
            <v>54999</v>
          </cell>
        </row>
        <row r="256">
          <cell r="C256" t="str">
            <v>CorPol</v>
          </cell>
          <cell r="D256" t="str">
            <v>Corporate  - Policy</v>
          </cell>
          <cell r="W256">
            <v>17400</v>
          </cell>
          <cell r="Y256">
            <v>0</v>
          </cell>
          <cell r="Z256">
            <v>300000</v>
          </cell>
          <cell r="AC256">
            <v>317400</v>
          </cell>
        </row>
        <row r="257">
          <cell r="C257" t="str">
            <v>CorOth</v>
          </cell>
          <cell r="D257" t="str">
            <v>Corporate  - Other</v>
          </cell>
          <cell r="W257">
            <v>16800</v>
          </cell>
          <cell r="Y257">
            <v>0</v>
          </cell>
          <cell r="AC257">
            <v>16800</v>
          </cell>
        </row>
        <row r="258">
          <cell r="C258" t="str">
            <v>CorIT</v>
          </cell>
          <cell r="D258" t="str">
            <v>Corporate  - IT</v>
          </cell>
          <cell r="W258">
            <v>14387</v>
          </cell>
          <cell r="Y258">
            <v>0</v>
          </cell>
          <cell r="AC258">
            <v>14387</v>
          </cell>
        </row>
        <row r="259">
          <cell r="C259" t="str">
            <v>Tra</v>
          </cell>
          <cell r="D259" t="str">
            <v xml:space="preserve">Travel &amp; Subsistence </v>
          </cell>
          <cell r="W259">
            <v>28200</v>
          </cell>
          <cell r="Y259">
            <v>0</v>
          </cell>
          <cell r="AC259">
            <v>28200</v>
          </cell>
        </row>
        <row r="260">
          <cell r="C260" t="str">
            <v>Est</v>
          </cell>
          <cell r="D260" t="str">
            <v>Estates</v>
          </cell>
          <cell r="W260">
            <v>21500</v>
          </cell>
          <cell r="Y260">
            <v>0</v>
          </cell>
          <cell r="AC260">
            <v>21500</v>
          </cell>
        </row>
        <row r="261">
          <cell r="C261" t="str">
            <v>Off</v>
          </cell>
          <cell r="D261" t="str">
            <v>Office Expenses</v>
          </cell>
          <cell r="W261">
            <v>7200</v>
          </cell>
          <cell r="Y261">
            <v>0</v>
          </cell>
          <cell r="AC261">
            <v>7200</v>
          </cell>
        </row>
        <row r="262">
          <cell r="C262" t="str">
            <v>Dep</v>
          </cell>
          <cell r="D262" t="str">
            <v>Depreciation</v>
          </cell>
          <cell r="W262">
            <v>30000</v>
          </cell>
          <cell r="Y262">
            <v>0</v>
          </cell>
          <cell r="AC262">
            <v>30000</v>
          </cell>
        </row>
        <row r="263">
          <cell r="C263" t="str">
            <v>Oth</v>
          </cell>
          <cell r="D263" t="str">
            <v>Other</v>
          </cell>
          <cell r="W263">
            <v>54000</v>
          </cell>
          <cell r="Y263">
            <v>516529</v>
          </cell>
          <cell r="AC263">
            <v>570529</v>
          </cell>
        </row>
        <row r="264">
          <cell r="C264" t="str">
            <v>Con</v>
          </cell>
          <cell r="D264" t="str">
            <v>Contingency</v>
          </cell>
          <cell r="W264">
            <v>18225</v>
          </cell>
          <cell r="Y264">
            <v>101190</v>
          </cell>
          <cell r="AC264">
            <v>119415</v>
          </cell>
        </row>
      </sheetData>
      <sheetData sheetId="18" refreshError="1"/>
      <sheetData sheetId="19" refreshError="1"/>
      <sheetData sheetId="20" refreshError="1"/>
      <sheetData sheetId="21">
        <row r="8">
          <cell r="B8" t="str">
            <v>01C</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amp; Questions"/>
      <sheetName val="Contents"/>
      <sheetName val="Profit and Loss Template"/>
      <sheetName val="Profit and Loss Template BSA"/>
      <sheetName val="Historic P&amp;L"/>
      <sheetName val="CY Costs DW"/>
      <sheetName val="CAPEX BAU"/>
      <sheetName val="Savings"/>
      <sheetName val="Other Overheads"/>
      <sheetName val="Pay Costs &amp; Bonus Accrual"/>
      <sheetName val="Assumptions"/>
      <sheetName val="Savings Schedule"/>
      <sheetName val="Questions"/>
      <sheetName val="To Do"/>
      <sheetName val="Data"/>
      <sheetName val="Current Run Rate Forecast"/>
      <sheetName val="Overlay 1 - Pay Increase"/>
      <sheetName val="Overlay 2 - Bonus Accrual Upl"/>
      <sheetName val="Overlay 3 - PR1 Cost Savings Op"/>
      <sheetName val="Overlay 4 - BAU CAPEX"/>
      <sheetName val="Overlay 5 - NHS Licence Fee"/>
      <sheetName val="Overlay 6 - Benchmarking"/>
      <sheetName val="Overlay 7 - Cost Reduction NM"/>
      <sheetName val="Overlay 8 - Schools Fruit &amp; Veg"/>
      <sheetName val="Overlay 9 - Cost of Change"/>
      <sheetName val="Overlay 10 - Stock and Margin A"/>
      <sheetName val="Overlay 11 - Depreciation exist"/>
      <sheetName val="Overlay 12 - Asset Charge"/>
      <sheetName val="Overlay 13 - PIPP EPRR"/>
      <sheetName val="Overlay 14 - EDc Gold"/>
      <sheetName val="Overlay 15 - Transition Costs"/>
      <sheetName val="Overlay template (6)"/>
      <sheetName val="Final Forecast"/>
      <sheetName val="PR1 Comparison"/>
      <sheetName val="Contract Year 8 Comparison"/>
      <sheetName val="Stacked Bar Chart - Channel M"/>
      <sheetName val="SFVS"/>
      <sheetName val="Format Check Sheet"/>
      <sheetName val="Margin Insight Summary"/>
      <sheetName val="Lists &amp; CC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B3" t="str">
            <v>Consumables</v>
          </cell>
        </row>
        <row r="4">
          <cell r="B4" t="str">
            <v>Capital</v>
          </cell>
        </row>
        <row r="5">
          <cell r="B5" t="str">
            <v>Logistics</v>
          </cell>
        </row>
        <row r="6">
          <cell r="B6" t="str">
            <v>DH Support Services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
          <cell r="D3" t="str">
            <v>Service Fee Assumption</v>
          </cell>
        </row>
      </sheetData>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avigation"/>
      <sheetName val="Version Control"/>
      <sheetName val="Inputs"/>
      <sheetName val="Sheet3"/>
      <sheetName val="APC OPROC data"/>
      <sheetName val="OPATT data"/>
      <sheetName val="Provider MFF Values"/>
      <sheetName val="Sheet6"/>
      <sheetName val="Community data"/>
      <sheetName val="Sheet1"/>
      <sheetName val="Births"/>
      <sheetName val="NHSE Assumptions"/>
      <sheetName val="NHSE Currency Design"/>
      <sheetName val="Maternity Pathway 15-16 Prices"/>
      <sheetName val="Price Adjustments"/>
      <sheetName val="Analysis"/>
      <sheetName val="Calculations"/>
      <sheetName val="Prices"/>
      <sheetName val="Maternity_Pathway Model"/>
      <sheetName val="Outputs"/>
      <sheetName val="Maternity Pathway Prices"/>
      <sheetName val="Linked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B7">
            <v>635392</v>
          </cell>
        </row>
        <row r="12">
          <cell r="B12">
            <v>1.9E-2</v>
          </cell>
        </row>
      </sheetData>
      <sheetData sheetId="13">
        <row r="5">
          <cell r="A5" t="str">
            <v>Antenatal</v>
          </cell>
        </row>
        <row r="6">
          <cell r="A6" t="str">
            <v>Delivery</v>
          </cell>
        </row>
        <row r="7">
          <cell r="A7" t="str">
            <v>Postnatal</v>
          </cell>
        </row>
        <row r="10">
          <cell r="A10" t="str">
            <v>Standard</v>
          </cell>
        </row>
        <row r="11">
          <cell r="A11" t="str">
            <v>Intermediate</v>
          </cell>
        </row>
        <row r="12">
          <cell r="A12" t="str">
            <v>Intensive</v>
          </cell>
        </row>
        <row r="15">
          <cell r="A15" t="str">
            <v>With complications and co-morbidities</v>
          </cell>
        </row>
        <row r="16">
          <cell r="A16" t="str">
            <v>Without complications and co-morbidities</v>
          </cell>
        </row>
        <row r="22">
          <cell r="A22" t="str">
            <v>NZ10Z</v>
          </cell>
          <cell r="B22" t="str">
            <v>Diagnostic or Therapeutic Procedures on Fetus</v>
          </cell>
          <cell r="C22" t="str">
            <v>Antenatal</v>
          </cell>
        </row>
        <row r="23">
          <cell r="A23" t="str">
            <v>NZ16Z</v>
          </cell>
          <cell r="B23" t="str">
            <v>Ante-Natal Routine Observation</v>
          </cell>
          <cell r="C23" t="str">
            <v>Antenatal</v>
          </cell>
        </row>
        <row r="24">
          <cell r="A24" t="str">
            <v>NZ17A</v>
          </cell>
          <cell r="B24" t="str">
            <v>Ante-Natal False Labour, including Premature Rupture of Membranes, with CC Score 2+</v>
          </cell>
          <cell r="C24" t="str">
            <v>Antenatal</v>
          </cell>
        </row>
        <row r="25">
          <cell r="A25" t="str">
            <v>NZ17B</v>
          </cell>
          <cell r="B25" t="str">
            <v>Ante-Natal False Labour, including Premature Rupture of Membranes, with CC Score 0-1</v>
          </cell>
          <cell r="C25" t="str">
            <v>Antenatal</v>
          </cell>
        </row>
        <row r="26">
          <cell r="A26" t="str">
            <v>NZ18A</v>
          </cell>
          <cell r="B26" t="str">
            <v>Ante-Natal Complex Disorders with CC Score 2+</v>
          </cell>
          <cell r="C26" t="str">
            <v>Antenatal</v>
          </cell>
        </row>
        <row r="27">
          <cell r="A27" t="str">
            <v>NZ18B</v>
          </cell>
          <cell r="B27" t="str">
            <v>Ante-Natal Complex Disorders with CC Score 0-1</v>
          </cell>
          <cell r="C27" t="str">
            <v>Antenatal</v>
          </cell>
        </row>
        <row r="28">
          <cell r="A28" t="str">
            <v>NZ19A</v>
          </cell>
          <cell r="B28" t="str">
            <v>Ante-Natal Major Disorders with CC Score 2+</v>
          </cell>
          <cell r="C28" t="str">
            <v>Antenatal</v>
          </cell>
        </row>
        <row r="29">
          <cell r="A29" t="str">
            <v>NZ19B</v>
          </cell>
          <cell r="B29" t="str">
            <v>Ante-Natal Major Disorders with CC Score 0-1</v>
          </cell>
          <cell r="C29" t="str">
            <v>Antenatal</v>
          </cell>
        </row>
        <row r="30">
          <cell r="A30" t="str">
            <v>NZ20A</v>
          </cell>
          <cell r="B30" t="str">
            <v>Ante-Natal Other Disorders with CC Score 2+</v>
          </cell>
          <cell r="C30" t="str">
            <v>Antenatal</v>
          </cell>
        </row>
        <row r="31">
          <cell r="A31" t="str">
            <v>NZ20B</v>
          </cell>
          <cell r="B31" t="str">
            <v>Ante-Natal Other Disorders with CC Score 0-1</v>
          </cell>
          <cell r="C31" t="str">
            <v>Antenatal</v>
          </cell>
        </row>
        <row r="32">
          <cell r="A32" t="str">
            <v>NZ21Z</v>
          </cell>
          <cell r="B32" t="str">
            <v>Ante-Natal Standard Ultrasound Scan</v>
          </cell>
          <cell r="C32" t="str">
            <v>Antenatal</v>
          </cell>
        </row>
        <row r="33">
          <cell r="A33" t="str">
            <v>NZ22Z</v>
          </cell>
          <cell r="B33" t="str">
            <v>Ante-Natal Specialised Ultrasound Scan</v>
          </cell>
          <cell r="C33" t="str">
            <v>Antenatal</v>
          </cell>
        </row>
        <row r="34">
          <cell r="A34" t="str">
            <v>NZ23Z</v>
          </cell>
          <cell r="B34" t="str">
            <v>Ante-Natal Diagnostic Procedures, including Amniocentesis and Sampling of Chorionic Villus</v>
          </cell>
          <cell r="C34" t="str">
            <v>Antenatal</v>
          </cell>
        </row>
        <row r="35">
          <cell r="A35" t="str">
            <v>NZ24A</v>
          </cell>
          <cell r="B35" t="str">
            <v>Ante-Natal Therapeutic Procedures, including Induction, with CC Score 2+</v>
          </cell>
          <cell r="C35" t="str">
            <v>Antenatal</v>
          </cell>
        </row>
        <row r="36">
          <cell r="A36" t="str">
            <v>NZ24B</v>
          </cell>
          <cell r="B36" t="str">
            <v>Ante-Natal Therapeutic Procedures, including Induction, with CC Score 0-1</v>
          </cell>
          <cell r="C36" t="str">
            <v>Antenatal</v>
          </cell>
        </row>
        <row r="37">
          <cell r="A37" t="str">
            <v>NZ25Z</v>
          </cell>
          <cell r="B37" t="str">
            <v>Labour without Specified Delivery</v>
          </cell>
          <cell r="C37" t="str">
            <v>Antenatal</v>
          </cell>
        </row>
        <row r="38">
          <cell r="A38" t="str">
            <v>NZ26A</v>
          </cell>
          <cell r="B38" t="str">
            <v>Post-Natal Disorders with CC Score 2+</v>
          </cell>
          <cell r="C38" t="str">
            <v>Postnatal</v>
          </cell>
        </row>
        <row r="39">
          <cell r="A39" t="str">
            <v>NZ26B</v>
          </cell>
          <cell r="B39" t="str">
            <v>Post-Natal Disorders with CC Score 0-1</v>
          </cell>
          <cell r="C39" t="str">
            <v>Postnatal</v>
          </cell>
        </row>
        <row r="40">
          <cell r="A40" t="str">
            <v>NZ27Z</v>
          </cell>
          <cell r="B40" t="str">
            <v>Post-Natal Therapeutic Procedures</v>
          </cell>
          <cell r="C40" t="str">
            <v>Postnatal</v>
          </cell>
        </row>
        <row r="41">
          <cell r="A41" t="str">
            <v>NZ30A</v>
          </cell>
          <cell r="B41" t="str">
            <v>Normal Delivery with CC Score 2+</v>
          </cell>
          <cell r="C41" t="str">
            <v>Delivery</v>
          </cell>
          <cell r="D41">
            <v>1</v>
          </cell>
        </row>
        <row r="42">
          <cell r="A42" t="str">
            <v>NZ30B</v>
          </cell>
          <cell r="B42" t="str">
            <v>Normal Delivery with CC Score 1</v>
          </cell>
          <cell r="C42" t="str">
            <v>Delivery</v>
          </cell>
          <cell r="D42">
            <v>1</v>
          </cell>
        </row>
        <row r="43">
          <cell r="A43" t="str">
            <v>NZ30C</v>
          </cell>
          <cell r="B43" t="str">
            <v>Normal Delivery with CC Score 0</v>
          </cell>
          <cell r="C43" t="str">
            <v>Delivery</v>
          </cell>
          <cell r="D43">
            <v>0</v>
          </cell>
        </row>
        <row r="44">
          <cell r="A44" t="str">
            <v>NZ31A</v>
          </cell>
          <cell r="B44" t="str">
            <v>Normal Delivery with Epidural or Induction, with CC Score 2+</v>
          </cell>
          <cell r="C44" t="str">
            <v>Delivery</v>
          </cell>
          <cell r="D44">
            <v>1</v>
          </cell>
        </row>
        <row r="45">
          <cell r="A45" t="str">
            <v>NZ31B</v>
          </cell>
          <cell r="B45" t="str">
            <v>Normal Delivery with Epidural or Induction, with CC Score 1</v>
          </cell>
          <cell r="C45" t="str">
            <v>Delivery</v>
          </cell>
          <cell r="D45">
            <v>1</v>
          </cell>
        </row>
        <row r="46">
          <cell r="A46" t="str">
            <v>NZ31C</v>
          </cell>
          <cell r="B46" t="str">
            <v>Normal Delivery with Epidural or Induction, with CC Score 0</v>
          </cell>
          <cell r="C46" t="str">
            <v>Delivery</v>
          </cell>
          <cell r="D46">
            <v>0</v>
          </cell>
        </row>
        <row r="47">
          <cell r="A47" t="str">
            <v>NZ32A</v>
          </cell>
          <cell r="B47" t="str">
            <v>Normal Delivery with Epidural and Induction, or with Post-Partum Surgical Intervention, with CC Score 2+</v>
          </cell>
          <cell r="C47" t="str">
            <v>Delivery</v>
          </cell>
          <cell r="D47">
            <v>1</v>
          </cell>
        </row>
        <row r="48">
          <cell r="A48" t="str">
            <v>NZ32B</v>
          </cell>
          <cell r="B48" t="str">
            <v>Normal Delivery with Epidural and Induction, or with Post-Partum Surgical Intervention, with CC Score 1</v>
          </cell>
          <cell r="C48" t="str">
            <v>Delivery</v>
          </cell>
          <cell r="D48">
            <v>1</v>
          </cell>
        </row>
        <row r="49">
          <cell r="A49" t="str">
            <v>NZ32C</v>
          </cell>
          <cell r="B49" t="str">
            <v>Normal Delivery with Epidural and Induction, or with Post-Partum Surgical Intervention, with CC Score 0</v>
          </cell>
          <cell r="C49" t="str">
            <v>Delivery</v>
          </cell>
          <cell r="D49">
            <v>0</v>
          </cell>
        </row>
        <row r="50">
          <cell r="A50" t="str">
            <v>NZ33A</v>
          </cell>
          <cell r="B50" t="str">
            <v>Normal Delivery with Epidural or Induction, and with Post-Partum Surgical Intervention, with CC Score 2+</v>
          </cell>
          <cell r="C50" t="str">
            <v>Delivery</v>
          </cell>
          <cell r="D50">
            <v>1</v>
          </cell>
        </row>
        <row r="51">
          <cell r="A51" t="str">
            <v>NZ33B</v>
          </cell>
          <cell r="B51" t="str">
            <v>Normal Delivery with Epidural or Induction, and with Post-Partum Surgical Intervention, with CC Score 1</v>
          </cell>
          <cell r="C51" t="str">
            <v>Delivery</v>
          </cell>
          <cell r="D51">
            <v>1</v>
          </cell>
        </row>
        <row r="52">
          <cell r="A52" t="str">
            <v>NZ33C</v>
          </cell>
          <cell r="B52" t="str">
            <v>Normal Delivery with Epidural or Induction, and with Post-Partum Surgical Intervention, with CC Score 0</v>
          </cell>
          <cell r="C52" t="str">
            <v>Delivery</v>
          </cell>
          <cell r="D52">
            <v>0</v>
          </cell>
        </row>
        <row r="53">
          <cell r="A53" t="str">
            <v>NZ34A</v>
          </cell>
          <cell r="B53" t="str">
            <v>Normal Delivery with Epidural, Induction and Post-Partum Surgical Intervention, with CC Score 2+</v>
          </cell>
          <cell r="C53" t="str">
            <v>Delivery</v>
          </cell>
          <cell r="D53">
            <v>1</v>
          </cell>
        </row>
        <row r="54">
          <cell r="A54" t="str">
            <v>NZ34B</v>
          </cell>
          <cell r="B54" t="str">
            <v>Normal Delivery with Epidural, Induction and Post-Partum Surgical Intervention, with CC Score 1</v>
          </cell>
          <cell r="C54" t="str">
            <v>Delivery</v>
          </cell>
          <cell r="D54">
            <v>1</v>
          </cell>
        </row>
        <row r="55">
          <cell r="A55" t="str">
            <v>NZ34C</v>
          </cell>
          <cell r="B55" t="str">
            <v>Normal Delivery with Epidural, Induction and Post-Partum Surgical Intervention, with CC Score 0</v>
          </cell>
          <cell r="C55" t="str">
            <v>Delivery</v>
          </cell>
          <cell r="D55">
            <v>0</v>
          </cell>
        </row>
        <row r="56">
          <cell r="A56" t="str">
            <v>NZ40A</v>
          </cell>
          <cell r="B56" t="str">
            <v>Assisted Delivery with CC Score 2+</v>
          </cell>
          <cell r="C56" t="str">
            <v>Delivery</v>
          </cell>
          <cell r="D56">
            <v>1</v>
          </cell>
        </row>
        <row r="57">
          <cell r="A57" t="str">
            <v>NZ40B</v>
          </cell>
          <cell r="B57" t="str">
            <v>Assisted Delivery with CC Score 1</v>
          </cell>
          <cell r="C57" t="str">
            <v>Delivery</v>
          </cell>
          <cell r="D57">
            <v>1</v>
          </cell>
        </row>
        <row r="58">
          <cell r="A58" t="str">
            <v>NZ40C</v>
          </cell>
          <cell r="B58" t="str">
            <v>Assisted Delivery with CC Score 0</v>
          </cell>
          <cell r="C58" t="str">
            <v>Delivery</v>
          </cell>
          <cell r="D58">
            <v>0</v>
          </cell>
        </row>
        <row r="59">
          <cell r="A59" t="str">
            <v>NZ41A</v>
          </cell>
          <cell r="B59" t="str">
            <v>Assisted Delivery with Epidural or Induction, with CC Score 2+</v>
          </cell>
          <cell r="C59" t="str">
            <v>Delivery</v>
          </cell>
          <cell r="D59">
            <v>1</v>
          </cell>
        </row>
        <row r="60">
          <cell r="A60" t="str">
            <v>NZ41B</v>
          </cell>
          <cell r="B60" t="str">
            <v>Assisted Delivery with Epidural or Induction, with CC Score 1</v>
          </cell>
          <cell r="C60" t="str">
            <v>Delivery</v>
          </cell>
          <cell r="D60">
            <v>1</v>
          </cell>
        </row>
        <row r="61">
          <cell r="A61" t="str">
            <v>NZ41C</v>
          </cell>
          <cell r="B61" t="str">
            <v>Assisted Delivery with Epidural or Induction, with CC Score 0</v>
          </cell>
          <cell r="C61" t="str">
            <v>Delivery</v>
          </cell>
          <cell r="D61">
            <v>0</v>
          </cell>
        </row>
        <row r="62">
          <cell r="A62" t="str">
            <v>NZ42A</v>
          </cell>
          <cell r="B62" t="str">
            <v>Assisted Delivery with Epidural and Induction, or with Post-Partum Surgical Intervention, with CC Score 2+</v>
          </cell>
          <cell r="C62" t="str">
            <v>Delivery</v>
          </cell>
          <cell r="D62">
            <v>1</v>
          </cell>
        </row>
        <row r="63">
          <cell r="A63" t="str">
            <v>NZ42B</v>
          </cell>
          <cell r="B63" t="str">
            <v>Assisted Delivery with Epidural and Induction, or with Post-Partum Surgical Intervention, with CC Score 1</v>
          </cell>
          <cell r="C63" t="str">
            <v>Delivery</v>
          </cell>
          <cell r="D63">
            <v>1</v>
          </cell>
        </row>
        <row r="64">
          <cell r="A64" t="str">
            <v>NZ42C</v>
          </cell>
          <cell r="B64" t="str">
            <v>Assisted Delivery with Epidural and Induction, or with Post-Partum Surgical Intervention, with CC Score 0</v>
          </cell>
          <cell r="C64" t="str">
            <v>Delivery</v>
          </cell>
          <cell r="D64">
            <v>0</v>
          </cell>
        </row>
        <row r="65">
          <cell r="A65" t="str">
            <v>NZ43A</v>
          </cell>
          <cell r="B65" t="str">
            <v>Assisted Delivery with Epidural or Induction, and with Post-Partum Surgical Intervention, with CC Score 2+</v>
          </cell>
          <cell r="C65" t="str">
            <v>Delivery</v>
          </cell>
          <cell r="D65">
            <v>1</v>
          </cell>
        </row>
        <row r="66">
          <cell r="A66" t="str">
            <v>NZ43B</v>
          </cell>
          <cell r="B66" t="str">
            <v>Assisted Delivery with Epidural or Induction, and with Post-Partum Surgical Intervention, with CC Score 1</v>
          </cell>
          <cell r="C66" t="str">
            <v>Delivery</v>
          </cell>
          <cell r="D66">
            <v>1</v>
          </cell>
        </row>
        <row r="67">
          <cell r="A67" t="str">
            <v>NZ43C</v>
          </cell>
          <cell r="B67" t="str">
            <v>Assisted Delivery with Epidural or Induction, and with Post-Partum Surgical Intervention, with CC Score 0</v>
          </cell>
          <cell r="C67" t="str">
            <v>Delivery</v>
          </cell>
          <cell r="D67">
            <v>0</v>
          </cell>
        </row>
        <row r="68">
          <cell r="A68" t="str">
            <v>NZ44A</v>
          </cell>
          <cell r="B68" t="str">
            <v>Assisted Delivery with Epidural, Induction and Post-Partum Surgical Intervention, with CC Score 2+</v>
          </cell>
          <cell r="C68" t="str">
            <v>Delivery</v>
          </cell>
          <cell r="D68">
            <v>1</v>
          </cell>
        </row>
        <row r="69">
          <cell r="A69" t="str">
            <v>NZ44B</v>
          </cell>
          <cell r="B69" t="str">
            <v>Assisted Delivery with Epidural, Induction and Post-Partum Surgical Intervention, with CC Score 1</v>
          </cell>
          <cell r="C69" t="str">
            <v>Delivery</v>
          </cell>
          <cell r="D69">
            <v>1</v>
          </cell>
        </row>
        <row r="70">
          <cell r="A70" t="str">
            <v>NZ44C</v>
          </cell>
          <cell r="B70" t="str">
            <v>Assisted Delivery with Epidural, Induction and Post-Partum Surgical Intervention, with CC Score 0</v>
          </cell>
          <cell r="C70" t="str">
            <v>Delivery</v>
          </cell>
          <cell r="D70">
            <v>0</v>
          </cell>
        </row>
        <row r="71">
          <cell r="A71" t="str">
            <v>NZ50A</v>
          </cell>
          <cell r="B71" t="str">
            <v>Planned Caesarean Section with CC Score 4+</v>
          </cell>
          <cell r="C71" t="str">
            <v>Delivery</v>
          </cell>
          <cell r="D71">
            <v>1</v>
          </cell>
        </row>
        <row r="72">
          <cell r="A72" t="str">
            <v>NZ50B</v>
          </cell>
          <cell r="B72" t="str">
            <v>Planned Caesarean Section with CC Score 2-3</v>
          </cell>
          <cell r="C72" t="str">
            <v>Delivery</v>
          </cell>
          <cell r="D72">
            <v>1</v>
          </cell>
        </row>
        <row r="73">
          <cell r="A73" t="str">
            <v>NZ50C</v>
          </cell>
          <cell r="B73" t="str">
            <v>Planned Caesarean Section with CC Score 0-1</v>
          </cell>
          <cell r="C73" t="str">
            <v>Delivery</v>
          </cell>
          <cell r="D73">
            <v>0</v>
          </cell>
        </row>
        <row r="74">
          <cell r="A74" t="str">
            <v>NZ51A</v>
          </cell>
          <cell r="B74" t="str">
            <v>Emergency Caesarean Section with CC Score 4+</v>
          </cell>
          <cell r="C74" t="str">
            <v>Delivery</v>
          </cell>
          <cell r="D74">
            <v>1</v>
          </cell>
        </row>
        <row r="75">
          <cell r="A75" t="str">
            <v>NZ51B</v>
          </cell>
          <cell r="B75" t="str">
            <v>Emergency Caesarean Section with CC Score 2-3</v>
          </cell>
          <cell r="C75" t="str">
            <v>Delivery</v>
          </cell>
          <cell r="D75">
            <v>1</v>
          </cell>
        </row>
        <row r="76">
          <cell r="A76" t="str">
            <v>NZ51C</v>
          </cell>
          <cell r="B76" t="str">
            <v>Emergency Caesarean Section with CC Score 0-1</v>
          </cell>
          <cell r="C76" t="str">
            <v>Delivery</v>
          </cell>
          <cell r="D76">
            <v>0</v>
          </cell>
        </row>
      </sheetData>
      <sheetData sheetId="14"/>
      <sheetData sheetId="15"/>
      <sheetData sheetId="16"/>
      <sheetData sheetId="17">
        <row r="146">
          <cell r="B146">
            <v>-0.19807957300757273</v>
          </cell>
        </row>
      </sheetData>
      <sheetData sheetId="18"/>
      <sheetData sheetId="19"/>
      <sheetData sheetId="20"/>
      <sheetData sheetId="21"/>
      <sheetData sheetId="22">
        <row r="6">
          <cell r="A6" t="str">
            <v>n/a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Linked sheet"/>
      <sheetName val="All Trusts"/>
      <sheetName val="Base MFF calcs"/>
      <sheetName val="PCT data"/>
      <sheetName val="Staff data"/>
      <sheetName val="M&amp;D data"/>
      <sheetName val="Buildings data"/>
      <sheetName val="Land data"/>
      <sheetName val="Other corrections needed"/>
      <sheetName val="ODS List - NHS Trusts"/>
      <sheetName val="ODS List - NHS Care Trusts"/>
      <sheetName val="Mergers &gt;&gt;"/>
      <sheetName val="Merged Trusts and MFF year"/>
      <sheetName val="Mergers &amp; new Provs to 2013-14"/>
      <sheetName val="Mergers for 2014-15 &gt;&gt;"/>
      <sheetName val="1.Summary"/>
      <sheetName val="Queen Mary to Oxleas"/>
      <sheetName val="QMS &amp; QE to Lewisham"/>
      <sheetName val="QMS to GSTT"/>
      <sheetName val="QMS to Dartford"/>
      <sheetName val="QMS &amp; PRUH to Kings"/>
      <sheetName val="index values"/>
      <sheetName val="Mergers for 2015-16 &gt;&gt;"/>
      <sheetName val="Royal Free + Barnet|Chase Farm"/>
      <sheetName val="Mid Staff|Royal Wolverhampton"/>
      <sheetName val="Mid Staff|UHNS"/>
      <sheetName val="Frimley + Heatherwood|Wexham"/>
      <sheetName val="London North West Trust"/>
      <sheetName val="RUH Bath + RNHRD"/>
      <sheetName val="RJD ERIC 2008|09"/>
      <sheetName val="Mergers for 2016-17 &gt;&gt;"/>
      <sheetName val="Chelsea Westminster+West Midsx"/>
      <sheetName val="South Devon + Torbay|Sthn Devon"/>
      <sheetName val="2014-15 MFF Payment values"/>
    </sheetNames>
    <sheetDataSet>
      <sheetData sheetId="0" refreshError="1"/>
      <sheetData sheetId="1" refreshError="1"/>
      <sheetData sheetId="2" refreshError="1">
        <row r="2">
          <cell r="D2">
            <v>0.92632450882387185</v>
          </cell>
        </row>
      </sheetData>
      <sheetData sheetId="3" refreshError="1">
        <row r="3">
          <cell r="E3">
            <v>0.54914759484508857</v>
          </cell>
          <cell r="F3">
            <v>0.13904710383678176</v>
          </cell>
          <cell r="G3">
            <v>2.6635675286214532E-2</v>
          </cell>
          <cell r="H3">
            <v>4.4820020140147153E-3</v>
          </cell>
          <cell r="I3">
            <v>0.28068762401790043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sion"/>
      <sheetName val="Cover"/>
      <sheetName val="Guidance"/>
      <sheetName val="InYear"/>
      <sheetName val="Risks"/>
      <sheetName val="QIPP"/>
      <sheetName val="QIPP Profile"/>
      <sheetName val="Commentary - PH"/>
      <sheetName val="Commentary - AF"/>
      <sheetName val="Commentary - H&amp;J"/>
      <sheetName val="Commentary - PC &amp; SD"/>
      <sheetName val="1.0%Supplementary"/>
      <sheetName val="1.0%"/>
      <sheetName val="Capital"/>
      <sheetName val="Corporate Running Costs"/>
      <sheetName val="Central programme"/>
      <sheetName val="Plans"/>
      <sheetName val="QIPP_Data"/>
      <sheetName val="1.0%_Data_DCO"/>
      <sheetName val="SQL_RISKS"/>
      <sheetName val="DataSheet_DCO"/>
      <sheetName val="CapitalData"/>
      <sheetName val="FYI"/>
      <sheetName val="Q80_DC_NON_ISFE_M04_(07Aug15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Sheet"/>
      <sheetName val="Version Control"/>
      <sheetName val="Linked Sheet"/>
      <sheetName val="Direct Access_SQL"/>
      <sheetName val="Input_Direct Access"/>
      <sheetName val="APC Output for BPT"/>
      <sheetName val="Price Adjustments"/>
      <sheetName val="16-17 Other National Prices"/>
      <sheetName val="Calculation"/>
      <sheetName val="Manual Adjustments"/>
      <sheetName val="YoY Quantum"/>
    </sheetNames>
    <sheetDataSet>
      <sheetData sheetId="0" refreshError="1"/>
      <sheetData sheetId="1" refreshError="1"/>
      <sheetData sheetId="2" refreshError="1"/>
      <sheetData sheetId="3"/>
      <sheetData sheetId="4" refreshError="1"/>
      <sheetData sheetId="5" refreshError="1"/>
      <sheetData sheetId="6" refreshError="1"/>
      <sheetData sheetId="7">
        <row r="6">
          <cell r="F6">
            <v>0</v>
          </cell>
        </row>
        <row r="10">
          <cell r="K10">
            <v>0</v>
          </cell>
          <cell r="L10">
            <v>0</v>
          </cell>
        </row>
      </sheetData>
      <sheetData sheetId="8" refreshError="1"/>
      <sheetData sheetId="9">
        <row r="19">
          <cell r="B19" t="str">
            <v>Flexible Sigmoidoscopy</v>
          </cell>
        </row>
      </sheetData>
      <sheetData sheetId="10">
        <row r="10">
          <cell r="V10">
            <v>313.05565644525041</v>
          </cell>
        </row>
      </sheetData>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Sheet"/>
      <sheetName val="Version Control"/>
      <sheetName val="Linked Sheet"/>
      <sheetName val="Unbundled Output for BPT"/>
      <sheetName val="Radio_&amp;_Chemo_SQL"/>
      <sheetName val="DI_SQL"/>
      <sheetName val="DI_activity_mapping_SQL"/>
      <sheetName val="AKI_SQL"/>
      <sheetName val="Renal CKD_SQL"/>
      <sheetName val="Input_Rad"/>
      <sheetName val="Input_DI"/>
      <sheetName val="Input_DI_activity_mapping"/>
      <sheetName val="Input_AKI"/>
      <sheetName val="Input_Renal_CKD"/>
      <sheetName val="2014-15 Tariff"/>
      <sheetName val="2015-16 Tariff"/>
      <sheetName val="Price Adjustments"/>
      <sheetName val="Manual adjustment requests"/>
      <sheetName val="Rad_Calc"/>
      <sheetName val="Chem_Calc"/>
      <sheetName val="DI Cost of reporting"/>
      <sheetName val="DI_Calc"/>
      <sheetName val="AKI_Calc"/>
      <sheetName val="Renal_CKD_Calc"/>
      <sheetName val="Manual adjustments"/>
      <sheetName val="YoY Quantum"/>
    </sheetNames>
    <sheetDataSet>
      <sheetData sheetId="0"/>
      <sheetData sheetId="1"/>
      <sheetData sheetId="2"/>
      <sheetData sheetId="3">
        <row r="16">
          <cell r="B16" t="str">
            <v>RD01A</v>
          </cell>
        </row>
      </sheetData>
      <sheetData sheetId="4"/>
      <sheetData sheetId="5"/>
      <sheetData sheetId="6"/>
      <sheetData sheetId="7"/>
      <sheetData sheetId="8"/>
      <sheetData sheetId="9"/>
      <sheetData sheetId="10"/>
      <sheetData sheetId="11"/>
      <sheetData sheetId="12"/>
      <sheetData sheetId="13"/>
      <sheetData sheetId="14"/>
      <sheetData sheetId="15">
        <row r="13">
          <cell r="A13" t="str">
            <v>HRG code</v>
          </cell>
        </row>
      </sheetData>
      <sheetData sheetId="16">
        <row r="13">
          <cell r="A13" t="str">
            <v>HRG code</v>
          </cell>
        </row>
      </sheetData>
      <sheetData sheetId="17">
        <row r="6">
          <cell r="F6">
            <v>0</v>
          </cell>
        </row>
        <row r="7">
          <cell r="J7">
            <v>1.4147875239041152E-3</v>
          </cell>
          <cell r="K7">
            <v>0</v>
          </cell>
          <cell r="L7">
            <v>0</v>
          </cell>
        </row>
        <row r="8">
          <cell r="K8">
            <v>0</v>
          </cell>
          <cell r="L8">
            <v>0</v>
          </cell>
        </row>
        <row r="18">
          <cell r="B18" t="str">
            <v>AA</v>
          </cell>
          <cell r="C18">
            <v>4.0331192887210765E-3</v>
          </cell>
          <cell r="D18">
            <v>1.0177215451362853E-2</v>
          </cell>
          <cell r="E18">
            <v>6.7278549558917877E-3</v>
          </cell>
          <cell r="F18">
            <v>0</v>
          </cell>
          <cell r="G18">
            <v>1.6973541236666279E-2</v>
          </cell>
          <cell r="R18" t="str">
            <v>LD01A</v>
          </cell>
          <cell r="S18">
            <v>0</v>
          </cell>
        </row>
        <row r="19">
          <cell r="B19" t="str">
            <v>AB</v>
          </cell>
          <cell r="C19">
            <v>2.5168995621460688E-3</v>
          </cell>
          <cell r="D19">
            <v>6.6765943715936249E-3</v>
          </cell>
          <cell r="E19">
            <v>4.5476313478767239E-3</v>
          </cell>
          <cell r="F19">
            <v>0</v>
          </cell>
          <cell r="G19">
            <v>1.1254588409331578E-2</v>
          </cell>
          <cell r="R19" t="str">
            <v>LD02A</v>
          </cell>
          <cell r="S19">
            <v>0</v>
          </cell>
        </row>
        <row r="20">
          <cell r="B20" t="str">
            <v>BZ</v>
          </cell>
          <cell r="C20">
            <v>2.2965609688603283E-3</v>
          </cell>
          <cell r="D20">
            <v>1.0261263587219016E-2</v>
          </cell>
          <cell r="E20">
            <v>5.9390021438572305E-3</v>
          </cell>
          <cell r="F20">
            <v>0</v>
          </cell>
          <cell r="G20">
            <v>1.6261207397519462E-2</v>
          </cell>
          <cell r="R20" t="str">
            <v>LD03A</v>
          </cell>
          <cell r="S20">
            <v>0</v>
          </cell>
        </row>
        <row r="21">
          <cell r="B21" t="str">
            <v>CA</v>
          </cell>
          <cell r="C21">
            <v>0</v>
          </cell>
          <cell r="D21">
            <v>0</v>
          </cell>
          <cell r="E21">
            <v>3.9888168108728195E-3</v>
          </cell>
          <cell r="F21">
            <v>0</v>
          </cell>
          <cell r="G21">
            <v>3.9888168108728195E-3</v>
          </cell>
          <cell r="R21" t="str">
            <v>LD04A</v>
          </cell>
          <cell r="S21">
            <v>0</v>
          </cell>
        </row>
        <row r="22">
          <cell r="B22" t="str">
            <v>CB</v>
          </cell>
          <cell r="C22">
            <v>0</v>
          </cell>
          <cell r="D22">
            <v>0</v>
          </cell>
          <cell r="E22">
            <v>2.9388949153585919E-3</v>
          </cell>
          <cell r="F22">
            <v>0</v>
          </cell>
          <cell r="G22">
            <v>2.9388949153585919E-3</v>
          </cell>
          <cell r="R22" t="str">
            <v>LD05A</v>
          </cell>
          <cell r="S22">
            <v>0</v>
          </cell>
        </row>
        <row r="23">
          <cell r="B23" t="str">
            <v>CD</v>
          </cell>
          <cell r="C23">
            <v>0</v>
          </cell>
          <cell r="D23">
            <v>0</v>
          </cell>
          <cell r="E23">
            <v>1.4862975279001933E-3</v>
          </cell>
          <cell r="F23">
            <v>0</v>
          </cell>
          <cell r="G23">
            <v>1.4862975279001933E-3</v>
          </cell>
          <cell r="R23" t="str">
            <v>LD06A</v>
          </cell>
          <cell r="S23">
            <v>0</v>
          </cell>
        </row>
        <row r="24">
          <cell r="B24" t="str">
            <v>DZ</v>
          </cell>
          <cell r="C24">
            <v>1.1281882920322062E-5</v>
          </cell>
          <cell r="D24">
            <v>1.9793446362510458E-3</v>
          </cell>
          <cell r="E24">
            <v>1.4958972279781602E-3</v>
          </cell>
          <cell r="F24">
            <v>0</v>
          </cell>
          <cell r="G24">
            <v>3.4782027603836863E-3</v>
          </cell>
          <cell r="R24" t="str">
            <v>LD07A</v>
          </cell>
          <cell r="S24">
            <v>0</v>
          </cell>
        </row>
        <row r="25">
          <cell r="B25" t="str">
            <v>EA</v>
          </cell>
          <cell r="C25">
            <v>8.7019419478395754E-4</v>
          </cell>
          <cell r="D25">
            <v>3.7895588805165747E-3</v>
          </cell>
          <cell r="E25">
            <v>2.6448334171500498E-3</v>
          </cell>
          <cell r="F25">
            <v>0</v>
          </cell>
          <cell r="G25">
            <v>6.4444150496301145E-3</v>
          </cell>
          <cell r="R25" t="str">
            <v>LD08A</v>
          </cell>
          <cell r="S25">
            <v>0</v>
          </cell>
        </row>
        <row r="26">
          <cell r="B26" t="str">
            <v>EB</v>
          </cell>
          <cell r="C26">
            <v>7.2782220278599929E-4</v>
          </cell>
          <cell r="D26">
            <v>2.8193295764649129E-3</v>
          </cell>
          <cell r="E26">
            <v>2.3576177217694561E-3</v>
          </cell>
          <cell r="F26">
            <v>0</v>
          </cell>
          <cell r="G26">
            <v>5.1835941996074553E-3</v>
          </cell>
          <cell r="R26" t="str">
            <v>LD09A</v>
          </cell>
          <cell r="S26">
            <v>0</v>
          </cell>
        </row>
        <row r="27">
          <cell r="B27" t="str">
            <v>EC</v>
          </cell>
          <cell r="C27">
            <v>0</v>
          </cell>
          <cell r="D27">
            <v>0</v>
          </cell>
          <cell r="E27">
            <v>3.0203568709268325E-3</v>
          </cell>
          <cell r="F27">
            <v>0</v>
          </cell>
          <cell r="G27">
            <v>3.0203568709268325E-3</v>
          </cell>
          <cell r="R27" t="str">
            <v>LD10A</v>
          </cell>
          <cell r="S27">
            <v>0</v>
          </cell>
        </row>
        <row r="28">
          <cell r="B28" t="str">
            <v>ED</v>
          </cell>
          <cell r="C28">
            <v>0</v>
          </cell>
          <cell r="D28">
            <v>0</v>
          </cell>
          <cell r="E28">
            <v>0</v>
          </cell>
          <cell r="F28">
            <v>0</v>
          </cell>
          <cell r="G28">
            <v>0</v>
          </cell>
          <cell r="R28" t="str">
            <v>LD11A</v>
          </cell>
          <cell r="S28">
            <v>0</v>
          </cell>
        </row>
        <row r="29">
          <cell r="B29" t="str">
            <v>EY</v>
          </cell>
          <cell r="C29">
            <v>0</v>
          </cell>
          <cell r="D29">
            <v>0</v>
          </cell>
          <cell r="E29">
            <v>0</v>
          </cell>
          <cell r="F29">
            <v>0</v>
          </cell>
          <cell r="G29">
            <v>0</v>
          </cell>
          <cell r="R29" t="str">
            <v>LD12A</v>
          </cell>
          <cell r="S29">
            <v>0</v>
          </cell>
        </row>
        <row r="30">
          <cell r="B30" t="str">
            <v>FZ</v>
          </cell>
          <cell r="C30">
            <v>2.0934300240254E-3</v>
          </cell>
          <cell r="D30">
            <v>9.1560377809849491E-3</v>
          </cell>
          <cell r="E30">
            <v>5.8679274614794608E-3</v>
          </cell>
          <cell r="F30">
            <v>0</v>
          </cell>
          <cell r="G30">
            <v>1.5077692207997817E-2</v>
          </cell>
          <cell r="R30" t="str">
            <v>LD13A</v>
          </cell>
          <cell r="S30">
            <v>0</v>
          </cell>
        </row>
        <row r="31">
          <cell r="B31" t="str">
            <v>GA</v>
          </cell>
          <cell r="C31">
            <v>3.2548782592356496E-3</v>
          </cell>
          <cell r="D31">
            <v>1.1829802699427461E-2</v>
          </cell>
          <cell r="E31">
            <v>6.335325881276388E-3</v>
          </cell>
          <cell r="F31">
            <v>0</v>
          </cell>
          <cell r="G31">
            <v>1.8240074235915893E-2</v>
          </cell>
          <cell r="R31" t="str">
            <v>LE01A</v>
          </cell>
          <cell r="S31">
            <v>0</v>
          </cell>
        </row>
        <row r="32">
          <cell r="B32" t="str">
            <v>GB</v>
          </cell>
          <cell r="C32">
            <v>1.4670447677391785E-3</v>
          </cell>
          <cell r="D32">
            <v>5.3411568127927911E-3</v>
          </cell>
          <cell r="E32">
            <v>2.5501438334052384E-3</v>
          </cell>
          <cell r="F32">
            <v>0</v>
          </cell>
          <cell r="G32">
            <v>7.9049213643074268E-3</v>
          </cell>
          <cell r="R32" t="str">
            <v>LE02A</v>
          </cell>
          <cell r="S32">
            <v>0</v>
          </cell>
        </row>
        <row r="33">
          <cell r="B33" t="str">
            <v>GC</v>
          </cell>
          <cell r="C33">
            <v>1.7811411022434775E-3</v>
          </cell>
          <cell r="D33">
            <v>9.4532152722328622E-3</v>
          </cell>
          <cell r="E33">
            <v>5.4339693579901205E-3</v>
          </cell>
          <cell r="F33">
            <v>0</v>
          </cell>
          <cell r="G33">
            <v>1.4938553112346709E-2</v>
          </cell>
          <cell r="R33" t="str">
            <v>RD01A</v>
          </cell>
          <cell r="S33">
            <v>0</v>
          </cell>
        </row>
        <row r="34">
          <cell r="B34" t="str">
            <v>HA</v>
          </cell>
          <cell r="C34">
            <v>3.9247569065956611E-3</v>
          </cell>
          <cell r="D34">
            <v>1.1981487115819478E-2</v>
          </cell>
          <cell r="E34">
            <v>9.1332179445957618E-3</v>
          </cell>
          <cell r="F34">
            <v>0</v>
          </cell>
          <cell r="G34">
            <v>2.1224134593544441E-2</v>
          </cell>
          <cell r="R34" t="str">
            <v>RD01B</v>
          </cell>
          <cell r="S34">
            <v>0</v>
          </cell>
        </row>
        <row r="35">
          <cell r="B35" t="str">
            <v>HB</v>
          </cell>
          <cell r="C35">
            <v>3.6557798734122571E-3</v>
          </cell>
          <cell r="D35">
            <v>1.4053199411787176E-2</v>
          </cell>
          <cell r="E35">
            <v>1.0752273017163194E-2</v>
          </cell>
          <cell r="F35">
            <v>0</v>
          </cell>
          <cell r="G35">
            <v>2.495657626579062E-2</v>
          </cell>
          <cell r="R35" t="str">
            <v>RD01C</v>
          </cell>
          <cell r="S35">
            <v>0</v>
          </cell>
        </row>
        <row r="36">
          <cell r="B36" t="str">
            <v>HC</v>
          </cell>
          <cell r="C36">
            <v>5.2421680236163226E-3</v>
          </cell>
          <cell r="D36">
            <v>1.4706483431278672E-2</v>
          </cell>
          <cell r="E36">
            <v>9.809250080924814E-3</v>
          </cell>
          <cell r="F36">
            <v>0</v>
          </cell>
          <cell r="G36">
            <v>2.4659993085991871E-2</v>
          </cell>
          <cell r="R36" t="str">
            <v>RD02A</v>
          </cell>
          <cell r="S36">
            <v>0</v>
          </cell>
        </row>
        <row r="37">
          <cell r="B37" t="str">
            <v>HD</v>
          </cell>
          <cell r="C37">
            <v>1.2461541146224775E-4</v>
          </cell>
          <cell r="D37">
            <v>6.6808193690850448E-3</v>
          </cell>
          <cell r="E37">
            <v>3.7861753475691984E-3</v>
          </cell>
          <cell r="F37">
            <v>0</v>
          </cell>
          <cell r="G37">
            <v>1.0492289470251048E-2</v>
          </cell>
          <cell r="R37" t="str">
            <v>RD02B</v>
          </cell>
          <cell r="S37">
            <v>0</v>
          </cell>
        </row>
        <row r="38">
          <cell r="B38" t="str">
            <v>HE</v>
          </cell>
          <cell r="C38">
            <v>0</v>
          </cell>
          <cell r="D38">
            <v>0</v>
          </cell>
          <cell r="E38">
            <v>0</v>
          </cell>
          <cell r="F38">
            <v>0</v>
          </cell>
          <cell r="G38">
            <v>0</v>
          </cell>
          <cell r="R38" t="str">
            <v>RD02C</v>
          </cell>
          <cell r="S38">
            <v>0</v>
          </cell>
        </row>
        <row r="39">
          <cell r="B39" t="str">
            <v>HN</v>
          </cell>
          <cell r="C39">
            <v>0</v>
          </cell>
          <cell r="D39">
            <v>0</v>
          </cell>
          <cell r="E39">
            <v>0</v>
          </cell>
          <cell r="F39">
            <v>0</v>
          </cell>
          <cell r="G39">
            <v>0</v>
          </cell>
          <cell r="R39" t="str">
            <v>RD03Z</v>
          </cell>
          <cell r="S39">
            <v>0</v>
          </cell>
        </row>
        <row r="40">
          <cell r="B40" t="str">
            <v>HR</v>
          </cell>
          <cell r="C40">
            <v>2.0507319365403731E-3</v>
          </cell>
          <cell r="D40">
            <v>1.4856762913476818E-2</v>
          </cell>
          <cell r="E40">
            <v>1.0990599428804648E-2</v>
          </cell>
          <cell r="F40">
            <v>0</v>
          </cell>
          <cell r="G40">
            <v>2.6010647072272297E-2</v>
          </cell>
          <cell r="R40" t="str">
            <v>RD04Z</v>
          </cell>
          <cell r="S40">
            <v>0</v>
          </cell>
        </row>
        <row r="41">
          <cell r="B41" t="str">
            <v>HT</v>
          </cell>
          <cell r="C41">
            <v>0</v>
          </cell>
          <cell r="D41">
            <v>0</v>
          </cell>
          <cell r="E41">
            <v>0</v>
          </cell>
          <cell r="F41">
            <v>0</v>
          </cell>
          <cell r="G41">
            <v>0</v>
          </cell>
          <cell r="R41" t="str">
            <v>RD05Z</v>
          </cell>
          <cell r="S41">
            <v>0</v>
          </cell>
        </row>
        <row r="42">
          <cell r="B42" t="str">
            <v>JA</v>
          </cell>
          <cell r="C42">
            <v>1.2794280689145676E-3</v>
          </cell>
          <cell r="D42">
            <v>1.0111722621042762E-2</v>
          </cell>
          <cell r="E42">
            <v>8.157976505712039E-3</v>
          </cell>
          <cell r="F42">
            <v>0</v>
          </cell>
          <cell r="G42">
            <v>1.8352190322329598E-2</v>
          </cell>
          <cell r="R42" t="str">
            <v>RD06Z</v>
          </cell>
          <cell r="S42">
            <v>0</v>
          </cell>
        </row>
        <row r="43">
          <cell r="B43" t="str">
            <v>JB</v>
          </cell>
          <cell r="C43">
            <v>0</v>
          </cell>
          <cell r="D43">
            <v>0</v>
          </cell>
          <cell r="E43">
            <v>0</v>
          </cell>
          <cell r="F43">
            <v>0</v>
          </cell>
          <cell r="G43">
            <v>0</v>
          </cell>
          <cell r="R43" t="str">
            <v>RD07Z</v>
          </cell>
          <cell r="S43">
            <v>0</v>
          </cell>
        </row>
        <row r="44">
          <cell r="B44" t="str">
            <v>JC</v>
          </cell>
          <cell r="C44">
            <v>1.7803936364513273E-3</v>
          </cell>
          <cell r="D44">
            <v>8.9561727149987114E-3</v>
          </cell>
          <cell r="E44">
            <v>5.1994767536092112E-3</v>
          </cell>
          <cell r="F44">
            <v>0</v>
          </cell>
          <cell r="G44">
            <v>1.4202216880440766E-2</v>
          </cell>
          <cell r="R44" t="str">
            <v>RD08Z</v>
          </cell>
          <cell r="S44">
            <v>0</v>
          </cell>
        </row>
        <row r="45">
          <cell r="B45" t="str">
            <v>JD</v>
          </cell>
          <cell r="C45">
            <v>1.0486026327254372E-3</v>
          </cell>
          <cell r="D45">
            <v>4.934546700731568E-3</v>
          </cell>
          <cell r="E45">
            <v>3.7068700532765231E-3</v>
          </cell>
          <cell r="F45">
            <v>0</v>
          </cell>
          <cell r="G45">
            <v>8.659708477399608E-3</v>
          </cell>
          <cell r="R45" t="str">
            <v>RD09Z</v>
          </cell>
          <cell r="S45">
            <v>0</v>
          </cell>
        </row>
        <row r="46">
          <cell r="B46" t="str">
            <v>KA</v>
          </cell>
          <cell r="C46">
            <v>9.4410677570055945E-4</v>
          </cell>
          <cell r="D46">
            <v>7.5987092544294033E-3</v>
          </cell>
          <cell r="E46">
            <v>5.0190111264865056E-3</v>
          </cell>
          <cell r="F46">
            <v>0</v>
          </cell>
          <cell r="G46">
            <v>1.2655858387210728E-2</v>
          </cell>
          <cell r="R46" t="str">
            <v>RD10Z</v>
          </cell>
          <cell r="S46">
            <v>0</v>
          </cell>
        </row>
        <row r="47">
          <cell r="B47" t="str">
            <v>KB</v>
          </cell>
          <cell r="C47">
            <v>6.6025179707085435E-4</v>
          </cell>
          <cell r="D47">
            <v>2.7523453530222675E-3</v>
          </cell>
          <cell r="E47">
            <v>1.9348281332902673E-3</v>
          </cell>
          <cell r="F47">
            <v>0</v>
          </cell>
          <cell r="G47">
            <v>4.6924988015339952E-3</v>
          </cell>
          <cell r="R47" t="str">
            <v>RD20A</v>
          </cell>
          <cell r="S47">
            <v>0</v>
          </cell>
        </row>
        <row r="48">
          <cell r="B48" t="str">
            <v>KC</v>
          </cell>
          <cell r="C48">
            <v>1.2352320038200304E-4</v>
          </cell>
          <cell r="D48">
            <v>2.4360848281963499E-3</v>
          </cell>
          <cell r="E48">
            <v>1.6216915181406222E-3</v>
          </cell>
          <cell r="F48">
            <v>0</v>
          </cell>
          <cell r="G48">
            <v>4.0617269244402898E-3</v>
          </cell>
          <cell r="R48" t="str">
            <v>RD20B</v>
          </cell>
          <cell r="S48">
            <v>0</v>
          </cell>
        </row>
        <row r="49">
          <cell r="B49" t="str">
            <v>LA</v>
          </cell>
          <cell r="C49">
            <v>5.1491581673213105E-4</v>
          </cell>
          <cell r="D49">
            <v>2.3954248606512518E-3</v>
          </cell>
          <cell r="E49">
            <v>1.6594946884715966E-3</v>
          </cell>
          <cell r="F49">
            <v>0</v>
          </cell>
          <cell r="G49">
            <v>4.0588947439557099E-3</v>
          </cell>
          <cell r="R49" t="str">
            <v>RD20C</v>
          </cell>
          <cell r="S49">
            <v>0</v>
          </cell>
        </row>
        <row r="50">
          <cell r="B50" t="str">
            <v>LB</v>
          </cell>
          <cell r="C50">
            <v>1.1234991714843545E-3</v>
          </cell>
          <cell r="D50">
            <v>5.6908587612691797E-3</v>
          </cell>
          <cell r="E50">
            <v>3.6011065549432786E-3</v>
          </cell>
          <cell r="F50">
            <v>0</v>
          </cell>
          <cell r="G50">
            <v>9.3124587050008589E-3</v>
          </cell>
          <cell r="R50" t="str">
            <v>RD21A</v>
          </cell>
          <cell r="S50">
            <v>0</v>
          </cell>
        </row>
        <row r="51">
          <cell r="B51" t="str">
            <v>LD</v>
          </cell>
          <cell r="C51">
            <v>0</v>
          </cell>
          <cell r="D51">
            <v>0</v>
          </cell>
          <cell r="E51">
            <v>0</v>
          </cell>
          <cell r="F51">
            <v>0</v>
          </cell>
          <cell r="G51">
            <v>0</v>
          </cell>
          <cell r="R51" t="str">
            <v>RD21B</v>
          </cell>
          <cell r="S51">
            <v>0</v>
          </cell>
        </row>
        <row r="52">
          <cell r="B52" t="str">
            <v>LE</v>
          </cell>
          <cell r="C52">
            <v>0</v>
          </cell>
          <cell r="D52">
            <v>0</v>
          </cell>
          <cell r="E52">
            <v>0</v>
          </cell>
          <cell r="F52">
            <v>0</v>
          </cell>
          <cell r="G52">
            <v>0</v>
          </cell>
          <cell r="R52" t="str">
            <v>RD21C</v>
          </cell>
          <cell r="S52">
            <v>0</v>
          </cell>
        </row>
        <row r="53">
          <cell r="B53" t="str">
            <v>MA</v>
          </cell>
          <cell r="C53">
            <v>4.0632237452609132E-3</v>
          </cell>
          <cell r="D53">
            <v>2.1116748963414533E-2</v>
          </cell>
          <cell r="E53">
            <v>5.0055359943181887E-3</v>
          </cell>
          <cell r="F53">
            <v>0</v>
          </cell>
          <cell r="G53">
            <v>2.6227985604752035E-2</v>
          </cell>
          <cell r="R53" t="str">
            <v>RD22Z</v>
          </cell>
          <cell r="S53">
            <v>0</v>
          </cell>
        </row>
        <row r="54">
          <cell r="B54" t="str">
            <v>MB</v>
          </cell>
          <cell r="C54">
            <v>1.5009122892200022E-3</v>
          </cell>
          <cell r="D54">
            <v>1.6660903497712098E-2</v>
          </cell>
          <cell r="E54">
            <v>5.4448214472118117E-3</v>
          </cell>
          <cell r="F54">
            <v>0</v>
          </cell>
          <cell r="G54">
            <v>2.2196440589618227E-2</v>
          </cell>
          <cell r="R54" t="str">
            <v>RD23Z</v>
          </cell>
          <cell r="S54">
            <v>0</v>
          </cell>
        </row>
        <row r="55">
          <cell r="B55" t="str">
            <v>MC</v>
          </cell>
          <cell r="C55">
            <v>0</v>
          </cell>
          <cell r="D55">
            <v>0</v>
          </cell>
          <cell r="E55">
            <v>0</v>
          </cell>
          <cell r="F55">
            <v>0</v>
          </cell>
          <cell r="G55">
            <v>0</v>
          </cell>
          <cell r="R55" t="str">
            <v>RD24Z</v>
          </cell>
          <cell r="S55">
            <v>0</v>
          </cell>
        </row>
        <row r="56">
          <cell r="B56" t="str">
            <v>NZ</v>
          </cell>
          <cell r="C56">
            <v>2.8267565859709798E-2</v>
          </cell>
          <cell r="D56">
            <v>0.11086894010165449</v>
          </cell>
          <cell r="E56">
            <v>6.8643727654928544E-2</v>
          </cell>
          <cell r="F56">
            <v>0</v>
          </cell>
          <cell r="G56">
            <v>0.18712312508631168</v>
          </cell>
          <cell r="R56" t="str">
            <v>RD25Z</v>
          </cell>
          <cell r="S56">
            <v>0</v>
          </cell>
        </row>
        <row r="57">
          <cell r="B57" t="str">
            <v>PB</v>
          </cell>
          <cell r="C57">
            <v>0</v>
          </cell>
          <cell r="D57">
            <v>0</v>
          </cell>
          <cell r="E57">
            <v>0</v>
          </cell>
          <cell r="F57">
            <v>0</v>
          </cell>
          <cell r="G57">
            <v>0</v>
          </cell>
          <cell r="R57" t="str">
            <v>RD26Z</v>
          </cell>
          <cell r="S57">
            <v>0</v>
          </cell>
        </row>
        <row r="58">
          <cell r="B58" t="str">
            <v>PC</v>
          </cell>
          <cell r="C58">
            <v>0</v>
          </cell>
          <cell r="D58">
            <v>0</v>
          </cell>
          <cell r="E58">
            <v>1.2176476367537825E-2</v>
          </cell>
          <cell r="F58">
            <v>0</v>
          </cell>
          <cell r="G58">
            <v>1.2176476367537825E-2</v>
          </cell>
          <cell r="R58" t="str">
            <v>RD27Z</v>
          </cell>
          <cell r="S58">
            <v>0</v>
          </cell>
        </row>
        <row r="59">
          <cell r="B59" t="str">
            <v>PD</v>
          </cell>
          <cell r="C59">
            <v>0</v>
          </cell>
          <cell r="D59">
            <v>0</v>
          </cell>
          <cell r="E59">
            <v>1.3748331286216553E-2</v>
          </cell>
          <cell r="F59">
            <v>0</v>
          </cell>
          <cell r="G59">
            <v>1.3748331286216553E-2</v>
          </cell>
          <cell r="R59" t="str">
            <v>RD28Z</v>
          </cell>
          <cell r="S59">
            <v>0</v>
          </cell>
        </row>
        <row r="60">
          <cell r="B60" t="str">
            <v>PE</v>
          </cell>
          <cell r="C60">
            <v>0</v>
          </cell>
          <cell r="D60">
            <v>0</v>
          </cell>
          <cell r="E60">
            <v>9.3021138764597389E-3</v>
          </cell>
          <cell r="F60">
            <v>0</v>
          </cell>
          <cell r="G60">
            <v>9.3021138764597389E-3</v>
          </cell>
          <cell r="R60" t="str">
            <v>RD30Z</v>
          </cell>
          <cell r="S60">
            <v>0</v>
          </cell>
        </row>
        <row r="61">
          <cell r="B61" t="str">
            <v>PF</v>
          </cell>
          <cell r="C61">
            <v>0</v>
          </cell>
          <cell r="D61">
            <v>0</v>
          </cell>
          <cell r="E61">
            <v>1.1149676876643699E-2</v>
          </cell>
          <cell r="F61">
            <v>0</v>
          </cell>
          <cell r="G61">
            <v>1.1149676876643699E-2</v>
          </cell>
          <cell r="R61" t="str">
            <v>RD31Z</v>
          </cell>
          <cell r="S61">
            <v>0</v>
          </cell>
        </row>
        <row r="62">
          <cell r="B62" t="str">
            <v>PG</v>
          </cell>
          <cell r="C62">
            <v>0</v>
          </cell>
          <cell r="D62">
            <v>0</v>
          </cell>
          <cell r="E62">
            <v>9.3807712750608729E-3</v>
          </cell>
          <cell r="F62">
            <v>0</v>
          </cell>
          <cell r="G62">
            <v>9.3807712750608729E-3</v>
          </cell>
          <cell r="R62" t="str">
            <v>RD32Z</v>
          </cell>
          <cell r="S62">
            <v>0</v>
          </cell>
        </row>
        <row r="63">
          <cell r="B63" t="str">
            <v>PH</v>
          </cell>
          <cell r="C63">
            <v>0</v>
          </cell>
          <cell r="D63">
            <v>0</v>
          </cell>
          <cell r="E63">
            <v>8.9760377595111684E-3</v>
          </cell>
          <cell r="F63">
            <v>0</v>
          </cell>
          <cell r="G63">
            <v>8.9760377595111684E-3</v>
          </cell>
          <cell r="R63" t="str">
            <v>RD40Z</v>
          </cell>
          <cell r="S63">
            <v>0</v>
          </cell>
        </row>
        <row r="64">
          <cell r="B64" t="str">
            <v>PJ</v>
          </cell>
          <cell r="C64">
            <v>0</v>
          </cell>
          <cell r="D64">
            <v>0</v>
          </cell>
          <cell r="E64">
            <v>1.2317293137718899E-2</v>
          </cell>
          <cell r="F64">
            <v>0</v>
          </cell>
          <cell r="G64">
            <v>1.2317293137718899E-2</v>
          </cell>
          <cell r="R64" t="str">
            <v>RD41Z</v>
          </cell>
          <cell r="S64">
            <v>0</v>
          </cell>
        </row>
        <row r="65">
          <cell r="B65" t="str">
            <v>PK</v>
          </cell>
          <cell r="C65">
            <v>0</v>
          </cell>
          <cell r="D65">
            <v>0</v>
          </cell>
          <cell r="E65">
            <v>7.7823432031329798E-3</v>
          </cell>
          <cell r="F65">
            <v>0</v>
          </cell>
          <cell r="G65">
            <v>7.7823432031329798E-3</v>
          </cell>
          <cell r="R65" t="str">
            <v>RD42Z</v>
          </cell>
          <cell r="S65">
            <v>0</v>
          </cell>
        </row>
        <row r="66">
          <cell r="B66" t="str">
            <v>PL</v>
          </cell>
          <cell r="C66">
            <v>0</v>
          </cell>
          <cell r="D66">
            <v>0</v>
          </cell>
          <cell r="E66">
            <v>8.2684302160445089E-3</v>
          </cell>
          <cell r="F66">
            <v>0</v>
          </cell>
          <cell r="G66">
            <v>8.2684302160445089E-3</v>
          </cell>
          <cell r="R66" t="str">
            <v>RD43Z</v>
          </cell>
          <cell r="S66">
            <v>0</v>
          </cell>
        </row>
        <row r="67">
          <cell r="B67" t="str">
            <v>PM</v>
          </cell>
          <cell r="C67">
            <v>0</v>
          </cell>
          <cell r="D67">
            <v>0</v>
          </cell>
          <cell r="E67">
            <v>2.6626758850190058E-3</v>
          </cell>
          <cell r="F67">
            <v>0</v>
          </cell>
          <cell r="G67">
            <v>2.6626758850190058E-3</v>
          </cell>
          <cell r="R67" t="str">
            <v>RD47Z</v>
          </cell>
          <cell r="S67">
            <v>0</v>
          </cell>
        </row>
        <row r="68">
          <cell r="B68" t="str">
            <v>PN</v>
          </cell>
          <cell r="C68">
            <v>0</v>
          </cell>
          <cell r="D68">
            <v>0</v>
          </cell>
          <cell r="E68">
            <v>8.2937700731602337E-3</v>
          </cell>
          <cell r="F68">
            <v>0</v>
          </cell>
          <cell r="G68">
            <v>8.2937700731602337E-3</v>
          </cell>
          <cell r="R68" t="str">
            <v>RD48Z</v>
          </cell>
          <cell r="S68">
            <v>0</v>
          </cell>
        </row>
        <row r="69">
          <cell r="B69" t="str">
            <v>PP</v>
          </cell>
          <cell r="C69">
            <v>0</v>
          </cell>
          <cell r="D69">
            <v>0</v>
          </cell>
          <cell r="E69">
            <v>1.2736225190059791E-2</v>
          </cell>
          <cell r="F69">
            <v>0</v>
          </cell>
          <cell r="G69">
            <v>1.2736225190059791E-2</v>
          </cell>
          <cell r="R69" t="str">
            <v>RD50Z</v>
          </cell>
          <cell r="S69">
            <v>0</v>
          </cell>
        </row>
        <row r="70">
          <cell r="B70" t="str">
            <v>PQ</v>
          </cell>
          <cell r="C70">
            <v>0</v>
          </cell>
          <cell r="D70">
            <v>0</v>
          </cell>
          <cell r="E70">
            <v>0</v>
          </cell>
          <cell r="F70">
            <v>0</v>
          </cell>
          <cell r="G70">
            <v>0</v>
          </cell>
          <cell r="R70" t="str">
            <v>RD51A</v>
          </cell>
          <cell r="S70">
            <v>0</v>
          </cell>
        </row>
        <row r="71">
          <cell r="B71" t="str">
            <v>PR</v>
          </cell>
          <cell r="C71">
            <v>0</v>
          </cell>
          <cell r="D71">
            <v>0</v>
          </cell>
          <cell r="E71">
            <v>1.138124233122495E-2</v>
          </cell>
          <cell r="F71">
            <v>0</v>
          </cell>
          <cell r="G71">
            <v>1.138124233122495E-2</v>
          </cell>
          <cell r="R71" t="str">
            <v>RD51B</v>
          </cell>
          <cell r="S71">
            <v>0</v>
          </cell>
        </row>
        <row r="72">
          <cell r="B72" t="str">
            <v>PT</v>
          </cell>
          <cell r="C72">
            <v>0</v>
          </cell>
          <cell r="D72">
            <v>0</v>
          </cell>
          <cell r="E72">
            <v>0</v>
          </cell>
          <cell r="F72">
            <v>0</v>
          </cell>
          <cell r="G72">
            <v>0</v>
          </cell>
          <cell r="R72" t="str">
            <v>RD51C</v>
          </cell>
          <cell r="S72">
            <v>0</v>
          </cell>
        </row>
        <row r="73">
          <cell r="B73" t="str">
            <v>PV</v>
          </cell>
          <cell r="C73">
            <v>0</v>
          </cell>
          <cell r="D73">
            <v>0</v>
          </cell>
          <cell r="E73">
            <v>1.1251604360614342E-2</v>
          </cell>
          <cell r="F73">
            <v>0</v>
          </cell>
          <cell r="G73">
            <v>1.1251604360614342E-2</v>
          </cell>
          <cell r="R73" t="str">
            <v>RN04A</v>
          </cell>
          <cell r="S73">
            <v>0</v>
          </cell>
        </row>
        <row r="74">
          <cell r="B74" t="str">
            <v>PW</v>
          </cell>
          <cell r="C74">
            <v>0</v>
          </cell>
          <cell r="D74">
            <v>0</v>
          </cell>
          <cell r="E74">
            <v>1.3728355232840883E-2</v>
          </cell>
          <cell r="F74">
            <v>0</v>
          </cell>
          <cell r="G74">
            <v>1.3728355232840883E-2</v>
          </cell>
          <cell r="R74" t="str">
            <v>RN04B</v>
          </cell>
          <cell r="S74">
            <v>0</v>
          </cell>
        </row>
        <row r="75">
          <cell r="B75" t="str">
            <v>PX</v>
          </cell>
          <cell r="C75">
            <v>0</v>
          </cell>
          <cell r="D75">
            <v>0</v>
          </cell>
          <cell r="E75">
            <v>1.0909359922189443E-2</v>
          </cell>
          <cell r="F75">
            <v>0</v>
          </cell>
          <cell r="G75">
            <v>1.0909359922189443E-2</v>
          </cell>
          <cell r="R75" t="str">
            <v>RN04C</v>
          </cell>
          <cell r="S75">
            <v>0</v>
          </cell>
        </row>
        <row r="76">
          <cell r="B76" t="str">
            <v>RA</v>
          </cell>
          <cell r="C76">
            <v>0</v>
          </cell>
          <cell r="D76">
            <v>0</v>
          </cell>
          <cell r="E76">
            <v>0</v>
          </cell>
          <cell r="F76">
            <v>0</v>
          </cell>
          <cell r="G76">
            <v>0</v>
          </cell>
          <cell r="R76" t="str">
            <v>RN05A</v>
          </cell>
          <cell r="S76">
            <v>0</v>
          </cell>
        </row>
        <row r="77">
          <cell r="B77" t="str">
            <v>RD</v>
          </cell>
          <cell r="C77">
            <v>0</v>
          </cell>
          <cell r="D77">
            <v>0</v>
          </cell>
          <cell r="E77">
            <v>0</v>
          </cell>
          <cell r="F77">
            <v>0</v>
          </cell>
          <cell r="G77">
            <v>0</v>
          </cell>
          <cell r="R77" t="str">
            <v>RN05B</v>
          </cell>
          <cell r="S77">
            <v>0</v>
          </cell>
        </row>
        <row r="78">
          <cell r="B78" t="str">
            <v>RN</v>
          </cell>
          <cell r="C78">
            <v>0</v>
          </cell>
          <cell r="D78">
            <v>0</v>
          </cell>
          <cell r="E78">
            <v>0</v>
          </cell>
          <cell r="F78">
            <v>0</v>
          </cell>
          <cell r="G78">
            <v>0</v>
          </cell>
          <cell r="R78" t="str">
            <v>RN06A</v>
          </cell>
          <cell r="S78">
            <v>0</v>
          </cell>
        </row>
        <row r="79">
          <cell r="B79" t="str">
            <v>SA</v>
          </cell>
          <cell r="C79">
            <v>-5.5466412123872377E-4</v>
          </cell>
          <cell r="D79">
            <v>4.7664017120279123E-3</v>
          </cell>
          <cell r="E79">
            <v>2.6934870102637287E-3</v>
          </cell>
          <cell r="F79">
            <v>0</v>
          </cell>
          <cell r="G79">
            <v>7.4727269633887428E-3</v>
          </cell>
          <cell r="R79" t="str">
            <v>RN06B</v>
          </cell>
          <cell r="S79">
            <v>0</v>
          </cell>
        </row>
        <row r="80">
          <cell r="B80" t="str">
            <v>SB</v>
          </cell>
          <cell r="C80">
            <v>0</v>
          </cell>
          <cell r="D80">
            <v>0</v>
          </cell>
          <cell r="E80">
            <v>0</v>
          </cell>
          <cell r="F80">
            <v>0</v>
          </cell>
          <cell r="G80">
            <v>0</v>
          </cell>
          <cell r="R80" t="str">
            <v>RN08A</v>
          </cell>
          <cell r="S80">
            <v>0</v>
          </cell>
        </row>
        <row r="81">
          <cell r="B81" t="str">
            <v>SC</v>
          </cell>
          <cell r="C81">
            <v>0</v>
          </cell>
          <cell r="D81">
            <v>0</v>
          </cell>
          <cell r="E81">
            <v>0</v>
          </cell>
          <cell r="F81">
            <v>0</v>
          </cell>
          <cell r="G81">
            <v>0</v>
          </cell>
          <cell r="R81" t="str">
            <v>RN08B</v>
          </cell>
          <cell r="S81">
            <v>0</v>
          </cell>
        </row>
        <row r="82">
          <cell r="B82" t="str">
            <v>SD</v>
          </cell>
          <cell r="C82">
            <v>0</v>
          </cell>
          <cell r="D82">
            <v>0</v>
          </cell>
          <cell r="E82">
            <v>0</v>
          </cell>
          <cell r="F82">
            <v>0</v>
          </cell>
          <cell r="G82">
            <v>0</v>
          </cell>
          <cell r="R82" t="str">
            <v>RN08C</v>
          </cell>
          <cell r="S82">
            <v>0</v>
          </cell>
        </row>
        <row r="83">
          <cell r="B83" t="str">
            <v>UZ</v>
          </cell>
          <cell r="C83">
            <v>0</v>
          </cell>
          <cell r="D83">
            <v>0</v>
          </cell>
          <cell r="E83">
            <v>0</v>
          </cell>
          <cell r="F83">
            <v>0</v>
          </cell>
          <cell r="G83">
            <v>0</v>
          </cell>
          <cell r="R83" t="str">
            <v>RN10Z</v>
          </cell>
          <cell r="S83">
            <v>0</v>
          </cell>
        </row>
        <row r="84">
          <cell r="B84" t="str">
            <v>VA</v>
          </cell>
          <cell r="C84">
            <v>3.1799566526078404E-3</v>
          </cell>
          <cell r="D84">
            <v>1.1581606613703554E-2</v>
          </cell>
          <cell r="E84">
            <v>8.6440446651590008E-3</v>
          </cell>
          <cell r="F84">
            <v>0</v>
          </cell>
          <cell r="G84">
            <v>2.03257632037257E-2</v>
          </cell>
          <cell r="R84" t="str">
            <v>RN11Z</v>
          </cell>
          <cell r="S84">
            <v>0</v>
          </cell>
        </row>
        <row r="85">
          <cell r="B85" t="str">
            <v>VB</v>
          </cell>
          <cell r="C85">
            <v>7.33525858395212E-3</v>
          </cell>
          <cell r="D85">
            <v>2.1468190008266497E-2</v>
          </cell>
          <cell r="E85">
            <v>1.2863398590731601E-2</v>
          </cell>
          <cell r="F85">
            <v>0</v>
          </cell>
          <cell r="G85">
            <v>3.4607742484096038E-2</v>
          </cell>
          <cell r="R85" t="str">
            <v>RN12A</v>
          </cell>
          <cell r="S85">
            <v>0</v>
          </cell>
        </row>
        <row r="86">
          <cell r="B86" t="str">
            <v>VC</v>
          </cell>
          <cell r="C86">
            <v>0</v>
          </cell>
          <cell r="D86">
            <v>0</v>
          </cell>
          <cell r="E86">
            <v>0</v>
          </cell>
          <cell r="F86">
            <v>0</v>
          </cell>
          <cell r="G86">
            <v>0</v>
          </cell>
          <cell r="R86" t="str">
            <v>RN12B</v>
          </cell>
          <cell r="S86">
            <v>0</v>
          </cell>
        </row>
        <row r="87">
          <cell r="B87" t="str">
            <v>WA</v>
          </cell>
          <cell r="C87">
            <v>1.0210188461163838E-3</v>
          </cell>
          <cell r="D87">
            <v>5.2826577942732822E-3</v>
          </cell>
          <cell r="E87">
            <v>3.6985689979607272E-3</v>
          </cell>
          <cell r="F87">
            <v>0</v>
          </cell>
          <cell r="G87">
            <v>9.0007650665786532E-3</v>
          </cell>
          <cell r="R87" t="str">
            <v>RN13Z</v>
          </cell>
          <cell r="S87">
            <v>0</v>
          </cell>
        </row>
        <row r="88">
          <cell r="B88" t="str">
            <v>WD</v>
          </cell>
          <cell r="C88">
            <v>0</v>
          </cell>
          <cell r="D88">
            <v>0</v>
          </cell>
          <cell r="E88">
            <v>0</v>
          </cell>
          <cell r="F88">
            <v>0</v>
          </cell>
          <cell r="G88">
            <v>0</v>
          </cell>
          <cell r="R88" t="str">
            <v>RN14Z</v>
          </cell>
          <cell r="S88">
            <v>0</v>
          </cell>
        </row>
        <row r="89">
          <cell r="B89" t="str">
            <v>WF</v>
          </cell>
          <cell r="C89">
            <v>0</v>
          </cell>
          <cell r="D89">
            <v>0</v>
          </cell>
          <cell r="E89">
            <v>0</v>
          </cell>
          <cell r="F89">
            <v>0</v>
          </cell>
          <cell r="G89">
            <v>0</v>
          </cell>
          <cell r="R89" t="str">
            <v>RN15A</v>
          </cell>
          <cell r="S89">
            <v>0</v>
          </cell>
        </row>
        <row r="90">
          <cell r="B90" t="str">
            <v>WH</v>
          </cell>
          <cell r="C90">
            <v>0</v>
          </cell>
          <cell r="D90">
            <v>0</v>
          </cell>
          <cell r="E90">
            <v>0</v>
          </cell>
          <cell r="F90">
            <v>0</v>
          </cell>
          <cell r="G90">
            <v>0</v>
          </cell>
          <cell r="R90" t="str">
            <v>RN15B</v>
          </cell>
          <cell r="S90">
            <v>0</v>
          </cell>
        </row>
        <row r="91">
          <cell r="B91" t="str">
            <v>WJ</v>
          </cell>
          <cell r="C91">
            <v>0</v>
          </cell>
          <cell r="D91">
            <v>0</v>
          </cell>
          <cell r="E91">
            <v>0</v>
          </cell>
          <cell r="F91">
            <v>0</v>
          </cell>
          <cell r="G91">
            <v>0</v>
          </cell>
          <cell r="R91" t="str">
            <v>RN16A</v>
          </cell>
          <cell r="S91">
            <v>0</v>
          </cell>
        </row>
        <row r="92">
          <cell r="B92" t="str">
            <v>XA</v>
          </cell>
          <cell r="C92">
            <v>0</v>
          </cell>
          <cell r="D92">
            <v>0</v>
          </cell>
          <cell r="E92">
            <v>0</v>
          </cell>
          <cell r="F92">
            <v>0</v>
          </cell>
          <cell r="G92">
            <v>0</v>
          </cell>
          <cell r="R92" t="str">
            <v>RN16B</v>
          </cell>
          <cell r="S92">
            <v>0</v>
          </cell>
        </row>
        <row r="93">
          <cell r="B93" t="str">
            <v>XB</v>
          </cell>
          <cell r="C93">
            <v>0</v>
          </cell>
          <cell r="D93">
            <v>0</v>
          </cell>
          <cell r="E93">
            <v>0</v>
          </cell>
          <cell r="F93">
            <v>0</v>
          </cell>
          <cell r="G93">
            <v>0</v>
          </cell>
          <cell r="R93" t="str">
            <v>RN16C</v>
          </cell>
          <cell r="S93">
            <v>0</v>
          </cell>
        </row>
        <row r="94">
          <cell r="B94" t="str">
            <v>XC</v>
          </cell>
          <cell r="C94">
            <v>0</v>
          </cell>
          <cell r="D94">
            <v>0</v>
          </cell>
          <cell r="E94">
            <v>0</v>
          </cell>
          <cell r="F94">
            <v>0</v>
          </cell>
          <cell r="G94">
            <v>0</v>
          </cell>
          <cell r="R94" t="str">
            <v>RN17A</v>
          </cell>
          <cell r="S94">
            <v>0</v>
          </cell>
        </row>
        <row r="95">
          <cell r="B95" t="str">
            <v>XD</v>
          </cell>
          <cell r="C95">
            <v>0</v>
          </cell>
          <cell r="D95">
            <v>0</v>
          </cell>
          <cell r="E95">
            <v>0</v>
          </cell>
          <cell r="F95">
            <v>0</v>
          </cell>
          <cell r="G95">
            <v>0</v>
          </cell>
          <cell r="R95" t="str">
            <v>RN17B</v>
          </cell>
          <cell r="S95">
            <v>0</v>
          </cell>
        </row>
        <row r="96">
          <cell r="B96" t="str">
            <v>YA</v>
          </cell>
          <cell r="C96">
            <v>0</v>
          </cell>
          <cell r="D96">
            <v>0</v>
          </cell>
          <cell r="E96">
            <v>0</v>
          </cell>
          <cell r="F96">
            <v>0</v>
          </cell>
          <cell r="G96">
            <v>0</v>
          </cell>
          <cell r="R96" t="str">
            <v>RN18A</v>
          </cell>
          <cell r="S96">
            <v>0</v>
          </cell>
        </row>
        <row r="97">
          <cell r="B97" t="str">
            <v>YD</v>
          </cell>
          <cell r="C97">
            <v>0</v>
          </cell>
          <cell r="D97">
            <v>0</v>
          </cell>
          <cell r="E97">
            <v>0</v>
          </cell>
          <cell r="F97">
            <v>0</v>
          </cell>
          <cell r="G97">
            <v>0</v>
          </cell>
          <cell r="R97" t="str">
            <v>RN18B</v>
          </cell>
          <cell r="S97">
            <v>0</v>
          </cell>
        </row>
        <row r="98">
          <cell r="B98" t="str">
            <v>YF</v>
          </cell>
          <cell r="C98">
            <v>0</v>
          </cell>
          <cell r="D98">
            <v>0</v>
          </cell>
          <cell r="E98">
            <v>0</v>
          </cell>
          <cell r="F98">
            <v>0</v>
          </cell>
          <cell r="G98">
            <v>0</v>
          </cell>
          <cell r="R98" t="str">
            <v>RN19Z</v>
          </cell>
          <cell r="S98">
            <v>0</v>
          </cell>
        </row>
        <row r="99">
          <cell r="B99" t="str">
            <v>YG</v>
          </cell>
          <cell r="C99">
            <v>0</v>
          </cell>
          <cell r="D99">
            <v>0</v>
          </cell>
          <cell r="E99">
            <v>0</v>
          </cell>
          <cell r="F99">
            <v>0</v>
          </cell>
          <cell r="G99">
            <v>0</v>
          </cell>
          <cell r="R99" t="str">
            <v>RN20Z</v>
          </cell>
          <cell r="S99">
            <v>0</v>
          </cell>
        </row>
        <row r="100">
          <cell r="B100" t="str">
            <v>YH</v>
          </cell>
          <cell r="C100">
            <v>0</v>
          </cell>
          <cell r="D100">
            <v>0</v>
          </cell>
          <cell r="E100">
            <v>0</v>
          </cell>
          <cell r="F100">
            <v>0</v>
          </cell>
          <cell r="G100">
            <v>0</v>
          </cell>
          <cell r="R100" t="str">
            <v>RN21Z</v>
          </cell>
          <cell r="S100">
            <v>0</v>
          </cell>
        </row>
        <row r="101">
          <cell r="B101" t="str">
            <v>YJ</v>
          </cell>
          <cell r="C101">
            <v>0</v>
          </cell>
          <cell r="D101">
            <v>0</v>
          </cell>
          <cell r="E101">
            <v>0</v>
          </cell>
          <cell r="F101">
            <v>0</v>
          </cell>
          <cell r="G101">
            <v>0</v>
          </cell>
          <cell r="R101" t="str">
            <v>RN22Z</v>
          </cell>
          <cell r="S101">
            <v>0</v>
          </cell>
        </row>
        <row r="102">
          <cell r="B102" t="str">
            <v>YL</v>
          </cell>
          <cell r="C102">
            <v>0</v>
          </cell>
          <cell r="D102">
            <v>0</v>
          </cell>
          <cell r="E102">
            <v>0</v>
          </cell>
          <cell r="F102">
            <v>0</v>
          </cell>
          <cell r="G102">
            <v>0</v>
          </cell>
          <cell r="R102" t="str">
            <v>RN23A</v>
          </cell>
          <cell r="S102">
            <v>0</v>
          </cell>
        </row>
        <row r="103">
          <cell r="B103" t="str">
            <v>YQ</v>
          </cell>
          <cell r="C103">
            <v>0</v>
          </cell>
          <cell r="D103">
            <v>0</v>
          </cell>
          <cell r="E103">
            <v>7.5577609429473558E-3</v>
          </cell>
          <cell r="F103">
            <v>0</v>
          </cell>
          <cell r="G103">
            <v>7.5577609429473558E-3</v>
          </cell>
          <cell r="R103" t="str">
            <v>RN23B</v>
          </cell>
          <cell r="S103">
            <v>0</v>
          </cell>
        </row>
        <row r="104">
          <cell r="B104" t="str">
            <v>YR</v>
          </cell>
          <cell r="C104">
            <v>0</v>
          </cell>
          <cell r="D104">
            <v>0</v>
          </cell>
          <cell r="E104">
            <v>7.0346421081726174E-3</v>
          </cell>
          <cell r="F104">
            <v>0</v>
          </cell>
          <cell r="G104">
            <v>7.0346421081726174E-3</v>
          </cell>
          <cell r="R104" t="str">
            <v>RN23C</v>
          </cell>
          <cell r="S104">
            <v>0</v>
          </cell>
        </row>
        <row r="105">
          <cell r="B105" t="str">
            <v>YZ</v>
          </cell>
          <cell r="C105">
            <v>0</v>
          </cell>
          <cell r="D105">
            <v>0</v>
          </cell>
          <cell r="E105">
            <v>5.8862806505404208E-3</v>
          </cell>
          <cell r="F105">
            <v>0</v>
          </cell>
          <cell r="G105">
            <v>5.8862806505404208E-3</v>
          </cell>
          <cell r="R105" t="str">
            <v>RN24Z</v>
          </cell>
          <cell r="S105">
            <v>0</v>
          </cell>
        </row>
        <row r="106">
          <cell r="B106" t="str">
            <v>Maternity*</v>
          </cell>
          <cell r="C106">
            <v>0</v>
          </cell>
          <cell r="D106">
            <v>0.11086894010165449</v>
          </cell>
          <cell r="E106">
            <v>6.8643727654928544E-2</v>
          </cell>
          <cell r="F106">
            <v>0</v>
          </cell>
          <cell r="G106">
            <v>0.18712312508631168</v>
          </cell>
          <cell r="R106" t="str">
            <v>RN25A</v>
          </cell>
          <cell r="S106">
            <v>0</v>
          </cell>
        </row>
        <row r="107">
          <cell r="R107" t="str">
            <v>RN25B</v>
          </cell>
          <cell r="S107">
            <v>0</v>
          </cell>
        </row>
        <row r="108">
          <cell r="R108" t="str">
            <v>RN25C</v>
          </cell>
          <cell r="S108">
            <v>0</v>
          </cell>
        </row>
        <row r="109">
          <cell r="R109" t="str">
            <v>RN26Z</v>
          </cell>
          <cell r="S109">
            <v>0</v>
          </cell>
        </row>
        <row r="110">
          <cell r="R110" t="str">
            <v>RN27A</v>
          </cell>
          <cell r="S110">
            <v>0</v>
          </cell>
        </row>
        <row r="111">
          <cell r="R111" t="str">
            <v>RN27B</v>
          </cell>
          <cell r="S111">
            <v>0</v>
          </cell>
        </row>
        <row r="112">
          <cell r="R112" t="str">
            <v>RN27C</v>
          </cell>
          <cell r="S112">
            <v>0</v>
          </cell>
        </row>
        <row r="113">
          <cell r="R113" t="str">
            <v>RN28Z</v>
          </cell>
          <cell r="S113">
            <v>0</v>
          </cell>
        </row>
        <row r="114">
          <cell r="R114" t="str">
            <v>RN29A</v>
          </cell>
          <cell r="S114">
            <v>0</v>
          </cell>
        </row>
        <row r="115">
          <cell r="R115" t="str">
            <v>RN29B</v>
          </cell>
          <cell r="S115">
            <v>0</v>
          </cell>
        </row>
        <row r="116">
          <cell r="R116" t="str">
            <v>RN29C</v>
          </cell>
          <cell r="S116">
            <v>0</v>
          </cell>
        </row>
        <row r="117">
          <cell r="R117" t="str">
            <v>RN30A</v>
          </cell>
          <cell r="S117">
            <v>0</v>
          </cell>
        </row>
        <row r="118">
          <cell r="R118" t="str">
            <v>RN30B</v>
          </cell>
          <cell r="S118">
            <v>0</v>
          </cell>
        </row>
        <row r="119">
          <cell r="R119" t="str">
            <v>RN30C</v>
          </cell>
          <cell r="S119">
            <v>0</v>
          </cell>
        </row>
        <row r="120">
          <cell r="R120" t="str">
            <v>RN31Z</v>
          </cell>
          <cell r="S120">
            <v>0</v>
          </cell>
        </row>
        <row r="121">
          <cell r="R121" t="str">
            <v>RN32A</v>
          </cell>
          <cell r="S121">
            <v>0</v>
          </cell>
        </row>
        <row r="122">
          <cell r="R122" t="str">
            <v>RN32B</v>
          </cell>
          <cell r="S122">
            <v>0</v>
          </cell>
        </row>
        <row r="123">
          <cell r="R123" t="str">
            <v>RN33Z</v>
          </cell>
          <cell r="S123">
            <v>0</v>
          </cell>
        </row>
        <row r="124">
          <cell r="R124" t="str">
            <v>RN34A</v>
          </cell>
          <cell r="S124">
            <v>0</v>
          </cell>
        </row>
        <row r="125">
          <cell r="R125" t="str">
            <v>RN34B</v>
          </cell>
          <cell r="S125">
            <v>0</v>
          </cell>
        </row>
        <row r="126">
          <cell r="R126" t="str">
            <v>RN34C</v>
          </cell>
          <cell r="S126">
            <v>0</v>
          </cell>
        </row>
        <row r="127">
          <cell r="R127" t="str">
            <v>RN50Z</v>
          </cell>
          <cell r="S127">
            <v>0</v>
          </cell>
        </row>
        <row r="128">
          <cell r="R128" t="str">
            <v>RN51Z</v>
          </cell>
          <cell r="S128">
            <v>0</v>
          </cell>
        </row>
        <row r="129">
          <cell r="R129" t="str">
            <v>RN52Z</v>
          </cell>
          <cell r="S129">
            <v>0</v>
          </cell>
        </row>
        <row r="130">
          <cell r="R130" t="str">
            <v>SB11Z</v>
          </cell>
          <cell r="S130">
            <v>0</v>
          </cell>
        </row>
        <row r="131">
          <cell r="R131" t="str">
            <v>SB12Z</v>
          </cell>
          <cell r="S131">
            <v>0</v>
          </cell>
        </row>
        <row r="132">
          <cell r="R132" t="str">
            <v>SB13Z</v>
          </cell>
          <cell r="S132">
            <v>0</v>
          </cell>
        </row>
        <row r="133">
          <cell r="R133" t="str">
            <v>SB14Z</v>
          </cell>
          <cell r="S133">
            <v>0</v>
          </cell>
        </row>
        <row r="134">
          <cell r="R134" t="str">
            <v>SB15Z</v>
          </cell>
          <cell r="S134">
            <v>0</v>
          </cell>
        </row>
        <row r="135">
          <cell r="R135" t="str">
            <v>SB17Z</v>
          </cell>
          <cell r="S135">
            <v>0</v>
          </cell>
        </row>
        <row r="136">
          <cell r="R136" t="str">
            <v>SB97Z</v>
          </cell>
          <cell r="S136">
            <v>0</v>
          </cell>
        </row>
        <row r="137">
          <cell r="R137" t="str">
            <v>SC21Z</v>
          </cell>
          <cell r="S137">
            <v>0</v>
          </cell>
        </row>
        <row r="138">
          <cell r="R138" t="str">
            <v>SC22Z</v>
          </cell>
          <cell r="S138">
            <v>0</v>
          </cell>
        </row>
        <row r="139">
          <cell r="R139" t="str">
            <v>SC23Z</v>
          </cell>
          <cell r="S139">
            <v>0</v>
          </cell>
        </row>
        <row r="140">
          <cell r="R140" t="str">
            <v>SC24Z</v>
          </cell>
          <cell r="S140">
            <v>0</v>
          </cell>
        </row>
        <row r="141">
          <cell r="R141" t="str">
            <v>SC25Z</v>
          </cell>
          <cell r="S141">
            <v>0</v>
          </cell>
        </row>
        <row r="142">
          <cell r="R142" t="str">
            <v>SC29Z</v>
          </cell>
          <cell r="S142">
            <v>0</v>
          </cell>
        </row>
        <row r="143">
          <cell r="R143" t="str">
            <v>SC31Z</v>
          </cell>
          <cell r="S143">
            <v>0</v>
          </cell>
        </row>
        <row r="144">
          <cell r="R144" t="str">
            <v>SC40Z</v>
          </cell>
          <cell r="S144">
            <v>0</v>
          </cell>
        </row>
        <row r="145">
          <cell r="R145" t="str">
            <v>SC41Z</v>
          </cell>
          <cell r="S145">
            <v>0</v>
          </cell>
        </row>
        <row r="146">
          <cell r="R146" t="str">
            <v>SC42Z</v>
          </cell>
          <cell r="S146">
            <v>0</v>
          </cell>
        </row>
        <row r="147">
          <cell r="R147" t="str">
            <v>SC43Z</v>
          </cell>
          <cell r="S147">
            <v>0</v>
          </cell>
        </row>
        <row r="148">
          <cell r="R148" t="str">
            <v>SC44Z</v>
          </cell>
          <cell r="S148">
            <v>0</v>
          </cell>
        </row>
        <row r="149">
          <cell r="R149" t="str">
            <v>SC45Z</v>
          </cell>
          <cell r="S149">
            <v>0</v>
          </cell>
        </row>
        <row r="150">
          <cell r="R150" t="str">
            <v>SC46Z</v>
          </cell>
          <cell r="S150">
            <v>0</v>
          </cell>
        </row>
        <row r="151">
          <cell r="R151" t="str">
            <v>SC47Z</v>
          </cell>
          <cell r="S151">
            <v>0</v>
          </cell>
        </row>
        <row r="152">
          <cell r="R152" t="str">
            <v>SC48Z</v>
          </cell>
          <cell r="S152">
            <v>0</v>
          </cell>
        </row>
        <row r="153">
          <cell r="R153" t="str">
            <v>SC49Z</v>
          </cell>
          <cell r="S153">
            <v>0</v>
          </cell>
        </row>
        <row r="154">
          <cell r="R154" t="str">
            <v>SC50Z</v>
          </cell>
          <cell r="S154">
            <v>0</v>
          </cell>
        </row>
        <row r="155">
          <cell r="R155" t="str">
            <v>SC51Z</v>
          </cell>
          <cell r="S155">
            <v>0</v>
          </cell>
        </row>
        <row r="156">
          <cell r="R156" t="str">
            <v>SC52Z</v>
          </cell>
          <cell r="S156">
            <v>0</v>
          </cell>
        </row>
        <row r="157">
          <cell r="R157" t="str">
            <v>SC56Z</v>
          </cell>
          <cell r="S157">
            <v>0</v>
          </cell>
        </row>
      </sheetData>
      <sheetData sheetId="18"/>
      <sheetData sheetId="19">
        <row r="20">
          <cell r="B20" t="str">
            <v>Currency Code</v>
          </cell>
          <cell r="C20" t="str">
            <v>Currency Name</v>
          </cell>
          <cell r="D20" t="str">
            <v>Total Activity</v>
          </cell>
          <cell r="E20" t="str">
            <v>Total Cost (£)</v>
          </cell>
          <cell r="F20" t="str">
            <v>Unit cost (£)</v>
          </cell>
          <cell r="H20" t="str">
            <v>Zero price applies</v>
          </cell>
          <cell r="I20" t="str">
            <v>Unit cost used in calculations (£)</v>
          </cell>
          <cell r="K20" t="str">
            <v>Revised Quantum (£)</v>
          </cell>
          <cell r="L20" t="str">
            <v>Neutral Quantum (£)</v>
          </cell>
          <cell r="M20" t="str">
            <v>Final (neutral) Prices (£)</v>
          </cell>
          <cell r="O20" t="str">
            <v>Reference costs reconciliation factor (QR1)</v>
          </cell>
          <cell r="Q20" t="str">
            <v>Modelled Tariff with QR1 (£)</v>
          </cell>
          <cell r="S20" t="str">
            <v>Cost base adjustment (CB)</v>
          </cell>
          <cell r="U20" t="str">
            <v>Prices after implementing QR1 &amp; CB factors (£)</v>
          </cell>
          <cell r="W20" t="str">
            <v>Inflation and Efficiency (total adjustment) 2015/16 &amp; 2016/17</v>
          </cell>
          <cell r="X20" t="str">
            <v>CNST
2015/16 &amp; 2016/17</v>
          </cell>
          <cell r="Y20" t="str">
            <v>Total Adjustment</v>
          </cell>
          <cell r="AA20" t="str">
            <v>Prices after implementing QR1, IA and &amp; CB factors (£)</v>
          </cell>
        </row>
        <row r="21">
          <cell r="B21" t="str">
            <v>SC21Z</v>
          </cell>
          <cell r="C21" t="str">
            <v>Deliver a Fraction of Treatment on a Superficial or Orthovoltage Machine</v>
          </cell>
          <cell r="D21">
            <v>26476</v>
          </cell>
          <cell r="E21">
            <v>2565016.6463035862</v>
          </cell>
          <cell r="F21">
            <v>96.880822114503175</v>
          </cell>
          <cell r="H21" t="str">
            <v>No</v>
          </cell>
          <cell r="I21">
            <v>96.880822114503175</v>
          </cell>
          <cell r="K21">
            <v>2565016.6463035862</v>
          </cell>
          <cell r="L21">
            <v>2603089.0070061074</v>
          </cell>
          <cell r="M21">
            <v>98.318817306470294</v>
          </cell>
          <cell r="O21">
            <v>1.4147875239041152E-3</v>
          </cell>
          <cell r="Q21">
            <v>98.457917542560494</v>
          </cell>
          <cell r="S21">
            <v>0</v>
          </cell>
          <cell r="U21">
            <v>98.457917542560494</v>
          </cell>
          <cell r="W21">
            <v>-6.2113337122327028E-3</v>
          </cell>
          <cell r="X21">
            <v>0</v>
          </cell>
          <cell r="Y21">
            <v>-6.2113337122327028E-3</v>
          </cell>
          <cell r="AA21">
            <v>97.84636256009216</v>
          </cell>
        </row>
        <row r="22">
          <cell r="B22" t="str">
            <v>SC22Z</v>
          </cell>
          <cell r="C22" t="str">
            <v>Deliver a Fraction of Treatment on a Megavoltage Machine</v>
          </cell>
          <cell r="D22">
            <v>236783</v>
          </cell>
          <cell r="E22">
            <v>23856533.184531774</v>
          </cell>
          <cell r="F22">
            <v>100.75272795991171</v>
          </cell>
          <cell r="H22" t="str">
            <v>No</v>
          </cell>
          <cell r="I22">
            <v>100.75272795991171</v>
          </cell>
          <cell r="K22">
            <v>23856533.184531774</v>
          </cell>
          <cell r="L22">
            <v>24210634.019636322</v>
          </cell>
          <cell r="M22">
            <v>102.24819357655035</v>
          </cell>
          <cell r="O22">
            <v>1.4147875239041152E-3</v>
          </cell>
          <cell r="Q22">
            <v>102.39285304516419</v>
          </cell>
          <cell r="S22">
            <v>0</v>
          </cell>
          <cell r="U22">
            <v>102.39285304516419</v>
          </cell>
          <cell r="W22">
            <v>-6.2113337122327028E-3</v>
          </cell>
          <cell r="X22">
            <v>0</v>
          </cell>
          <cell r="Y22">
            <v>-6.2113337122327028E-3</v>
          </cell>
          <cell r="AA22">
            <v>101.75685686515307</v>
          </cell>
        </row>
        <row r="23">
          <cell r="B23" t="str">
            <v>SC23Z</v>
          </cell>
          <cell r="C23" t="str">
            <v>Deliver a Fraction of Complex Treatment on a Megavoltage Machine</v>
          </cell>
          <cell r="D23">
            <v>1084016</v>
          </cell>
          <cell r="E23">
            <v>130296076.72993094</v>
          </cell>
          <cell r="F23">
            <v>120.19755864298214</v>
          </cell>
          <cell r="H23" t="str">
            <v>No</v>
          </cell>
          <cell r="I23">
            <v>120.19755864298214</v>
          </cell>
          <cell r="K23">
            <v>130296076.72993094</v>
          </cell>
          <cell r="L23">
            <v>132230052.18328096</v>
          </cell>
          <cell r="M23">
            <v>121.98164250645836</v>
          </cell>
          <cell r="O23">
            <v>1.4147875239041152E-3</v>
          </cell>
          <cell r="Q23">
            <v>122.15422061242182</v>
          </cell>
          <cell r="S23">
            <v>0</v>
          </cell>
          <cell r="U23">
            <v>122.15422061242182</v>
          </cell>
          <cell r="W23">
            <v>-6.2113337122327028E-3</v>
          </cell>
          <cell r="X23">
            <v>0</v>
          </cell>
          <cell r="Y23">
            <v>-6.2113337122327028E-3</v>
          </cell>
          <cell r="AA23">
            <v>121.39547998384037</v>
          </cell>
        </row>
        <row r="24">
          <cell r="B24" t="str">
            <v>SC24Z</v>
          </cell>
          <cell r="C24" t="str">
            <v>Deliver a Fraction of Radiotherapy on a Megavoltage Machine using General Anaesthetic</v>
          </cell>
          <cell r="D24">
            <v>1720</v>
          </cell>
          <cell r="E24">
            <v>681590.68143054633</v>
          </cell>
          <cell r="F24">
            <v>396.27365199450367</v>
          </cell>
          <cell r="H24" t="str">
            <v>No</v>
          </cell>
          <cell r="I24">
            <v>396.27365199450367</v>
          </cell>
          <cell r="K24">
            <v>681590.68143054633</v>
          </cell>
          <cell r="L24">
            <v>691707.4837180858</v>
          </cell>
          <cell r="M24">
            <v>402.15551378958475</v>
          </cell>
          <cell r="O24">
            <v>1.4147875239041152E-3</v>
          </cell>
          <cell r="Q24">
            <v>402.72447839316351</v>
          </cell>
          <cell r="S24">
            <v>0</v>
          </cell>
          <cell r="U24">
            <v>402.72447839316351</v>
          </cell>
          <cell r="W24">
            <v>-6.2113337122327028E-3</v>
          </cell>
          <cell r="X24">
            <v>0</v>
          </cell>
          <cell r="Y24">
            <v>-6.2113337122327028E-3</v>
          </cell>
          <cell r="AA24">
            <v>400.22302226377872</v>
          </cell>
        </row>
        <row r="25">
          <cell r="B25" t="str">
            <v>SC25Z</v>
          </cell>
          <cell r="C25" t="str">
            <v>Deliver a Fraction of Total Body Irradiation</v>
          </cell>
          <cell r="D25">
            <v>1314</v>
          </cell>
          <cell r="E25">
            <v>464716.98767331382</v>
          </cell>
          <cell r="F25">
            <v>353.66589625061937</v>
          </cell>
          <cell r="H25" t="str">
            <v>No</v>
          </cell>
          <cell r="I25">
            <v>353.66589625061937</v>
          </cell>
          <cell r="K25">
            <v>464716.98767331382</v>
          </cell>
          <cell r="L25">
            <v>471614.74906008085</v>
          </cell>
          <cell r="M25">
            <v>358.915334140092</v>
          </cell>
          <cell r="O25">
            <v>1.4147875239041152E-3</v>
          </cell>
          <cell r="Q25">
            <v>359.42312307697125</v>
          </cell>
          <cell r="S25">
            <v>0</v>
          </cell>
          <cell r="U25">
            <v>359.42312307697125</v>
          </cell>
          <cell r="W25">
            <v>-6.2113337122327028E-3</v>
          </cell>
          <cell r="X25">
            <v>0</v>
          </cell>
          <cell r="Y25">
            <v>-6.2113337122327028E-3</v>
          </cell>
          <cell r="AA25">
            <v>357.19062611564732</v>
          </cell>
        </row>
        <row r="26">
          <cell r="B26" t="str">
            <v>SC29Z</v>
          </cell>
          <cell r="C26" t="str">
            <v>Other Radiotherapy Treatment</v>
          </cell>
          <cell r="D26">
            <v>67969</v>
          </cell>
          <cell r="E26">
            <v>3459842.1850062711</v>
          </cell>
          <cell r="F26">
            <v>50.90323802036621</v>
          </cell>
          <cell r="H26" t="str">
            <v>Yes</v>
          </cell>
          <cell r="I26">
            <v>0</v>
          </cell>
          <cell r="K26">
            <v>0</v>
          </cell>
          <cell r="L26">
            <v>0</v>
          </cell>
          <cell r="M26">
            <v>0</v>
          </cell>
          <cell r="O26">
            <v>1.4147875239041152E-3</v>
          </cell>
          <cell r="Q26">
            <v>0</v>
          </cell>
          <cell r="S26">
            <v>0</v>
          </cell>
          <cell r="U26">
            <v>0</v>
          </cell>
          <cell r="W26">
            <v>-6.2113337122327028E-3</v>
          </cell>
          <cell r="X26">
            <v>0</v>
          </cell>
          <cell r="Y26">
            <v>-6.2113337122327028E-3</v>
          </cell>
          <cell r="AA26">
            <v>0</v>
          </cell>
        </row>
        <row r="27">
          <cell r="B27" t="str">
            <v>SC31Z</v>
          </cell>
          <cell r="C27" t="str">
            <v>Deliver a Fraction of Adaptive Radiotherapy on a Megavoltage Machine</v>
          </cell>
          <cell r="D27">
            <v>507998</v>
          </cell>
          <cell r="E27">
            <v>75233058.821488634</v>
          </cell>
          <cell r="F27">
            <v>148.09715554291284</v>
          </cell>
          <cell r="H27" t="str">
            <v>No</v>
          </cell>
          <cell r="I27">
            <v>148.09715554291284</v>
          </cell>
          <cell r="K27">
            <v>75233058.821488634</v>
          </cell>
          <cell r="L27">
            <v>76349737.793663502</v>
          </cell>
          <cell r="M27">
            <v>150.29535115032638</v>
          </cell>
          <cell r="O27">
            <v>1.4147875239041152E-3</v>
          </cell>
          <cell r="Q27">
            <v>150.50798713803465</v>
          </cell>
          <cell r="S27">
            <v>0</v>
          </cell>
          <cell r="U27">
            <v>150.50798713803465</v>
          </cell>
          <cell r="W27">
            <v>-6.2113337122327028E-3</v>
          </cell>
          <cell r="X27">
            <v>0</v>
          </cell>
          <cell r="Y27">
            <v>-6.2113337122327028E-3</v>
          </cell>
          <cell r="AA27">
            <v>149.57313180356388</v>
          </cell>
        </row>
        <row r="28">
          <cell r="B28" t="str">
            <v>SC40Z</v>
          </cell>
          <cell r="C28" t="str">
            <v>Preparation for Intensity Modulated Radiation Therapy</v>
          </cell>
          <cell r="D28">
            <v>21905</v>
          </cell>
          <cell r="E28">
            <v>20760925.644711584</v>
          </cell>
          <cell r="F28">
            <v>947.77108626850418</v>
          </cell>
          <cell r="H28" t="str">
            <v>No</v>
          </cell>
          <cell r="I28">
            <v>947.77108626850418</v>
          </cell>
          <cell r="K28">
            <v>20760925.644711584</v>
          </cell>
          <cell r="L28">
            <v>20918788.285642903</v>
          </cell>
          <cell r="M28">
            <v>954.9777806730383</v>
          </cell>
          <cell r="O28">
            <v>1.4147875239041152E-3</v>
          </cell>
          <cell r="Q28">
            <v>956.32887132274016</v>
          </cell>
          <cell r="S28">
            <v>0</v>
          </cell>
          <cell r="U28">
            <v>956.32887132274016</v>
          </cell>
          <cell r="W28">
            <v>-6.2113337122327028E-3</v>
          </cell>
          <cell r="X28">
            <v>0</v>
          </cell>
          <cell r="Y28">
            <v>-6.2113337122327028E-3</v>
          </cell>
          <cell r="AA28">
            <v>950.38879356431175</v>
          </cell>
        </row>
        <row r="29">
          <cell r="B29" t="str">
            <v>SC41Z</v>
          </cell>
          <cell r="C29" t="str">
            <v>Preparation for Intensity Modulated Radiation Therapy, with Technical Support</v>
          </cell>
          <cell r="D29">
            <v>8846</v>
          </cell>
          <cell r="E29">
            <v>12537161.508175746</v>
          </cell>
          <cell r="F29">
            <v>1417.2689925588679</v>
          </cell>
          <cell r="H29" t="str">
            <v>No</v>
          </cell>
          <cell r="I29">
            <v>1417.2689925588679</v>
          </cell>
          <cell r="K29">
            <v>12537161.508175746</v>
          </cell>
          <cell r="L29">
            <v>12632492.008334214</v>
          </cell>
          <cell r="M29">
            <v>1428.0456713016295</v>
          </cell>
          <cell r="O29">
            <v>1.4147875239041152E-3</v>
          </cell>
          <cell r="Q29">
            <v>1430.0660525009523</v>
          </cell>
          <cell r="S29">
            <v>0</v>
          </cell>
          <cell r="U29">
            <v>1430.0660525009523</v>
          </cell>
          <cell r="W29">
            <v>-6.2113337122327028E-3</v>
          </cell>
          <cell r="X29">
            <v>0</v>
          </cell>
          <cell r="Y29">
            <v>-6.2113337122327028E-3</v>
          </cell>
          <cell r="AA29">
            <v>1421.1834350183335</v>
          </cell>
        </row>
        <row r="30">
          <cell r="B30" t="str">
            <v>SC42Z</v>
          </cell>
          <cell r="C30" t="str">
            <v>Preparation for Total Body Irradiation</v>
          </cell>
          <cell r="D30">
            <v>220</v>
          </cell>
          <cell r="E30">
            <v>267423.10392750311</v>
          </cell>
          <cell r="F30">
            <v>1215.5595633068324</v>
          </cell>
          <cell r="H30" t="str">
            <v>No</v>
          </cell>
          <cell r="I30">
            <v>1215.5595633068324</v>
          </cell>
          <cell r="K30">
            <v>267423.10392750311</v>
          </cell>
          <cell r="L30">
            <v>269456.54492885846</v>
          </cell>
          <cell r="M30">
            <v>1224.8024769493566</v>
          </cell>
          <cell r="O30">
            <v>1.4147875239041152E-3</v>
          </cell>
          <cell r="Q30">
            <v>1226.5353122129914</v>
          </cell>
          <cell r="S30">
            <v>0</v>
          </cell>
          <cell r="U30">
            <v>1226.5353122129914</v>
          </cell>
          <cell r="W30">
            <v>-6.2113337122327028E-3</v>
          </cell>
          <cell r="X30">
            <v>0</v>
          </cell>
          <cell r="Y30">
            <v>-6.2113337122327028E-3</v>
          </cell>
          <cell r="AA30">
            <v>1218.9168920789989</v>
          </cell>
        </row>
        <row r="31">
          <cell r="B31" t="str">
            <v>SC43Z</v>
          </cell>
          <cell r="C31" t="str">
            <v>Preparation for Total Body Irradiation, with Technical Support</v>
          </cell>
          <cell r="D31">
            <v>93</v>
          </cell>
          <cell r="E31">
            <v>79422.832333816114</v>
          </cell>
          <cell r="F31">
            <v>854.0089498259797</v>
          </cell>
          <cell r="H31" t="str">
            <v>No</v>
          </cell>
          <cell r="I31">
            <v>854.0089498259797</v>
          </cell>
          <cell r="K31">
            <v>79422.832333816114</v>
          </cell>
          <cell r="L31">
            <v>80026.750399755314</v>
          </cell>
          <cell r="M31">
            <v>860.5026924704872</v>
          </cell>
          <cell r="O31">
            <v>1.4147875239041152E-3</v>
          </cell>
          <cell r="Q31">
            <v>861.72012094408035</v>
          </cell>
          <cell r="S31">
            <v>0</v>
          </cell>
          <cell r="U31">
            <v>861.72012094408035</v>
          </cell>
          <cell r="W31">
            <v>-6.2113337122327028E-3</v>
          </cell>
          <cell r="X31">
            <v>0</v>
          </cell>
          <cell r="Y31">
            <v>-6.2113337122327028E-3</v>
          </cell>
          <cell r="AA31">
            <v>856.36768970635114</v>
          </cell>
        </row>
        <row r="32">
          <cell r="B32" t="str">
            <v>SC44Z</v>
          </cell>
          <cell r="C32" t="str">
            <v>Preparation for Hemi Body Irradiation</v>
          </cell>
          <cell r="D32">
            <v>17</v>
          </cell>
          <cell r="E32">
            <v>9795.154562122485</v>
          </cell>
          <cell r="F32">
            <v>576.18556247779327</v>
          </cell>
          <cell r="H32" t="str">
            <v>No</v>
          </cell>
          <cell r="I32">
            <v>576.18556247779327</v>
          </cell>
          <cell r="K32">
            <v>9795.154562122485</v>
          </cell>
          <cell r="L32">
            <v>9869.6352954948434</v>
          </cell>
          <cell r="M32">
            <v>580.56678208793198</v>
          </cell>
          <cell r="O32">
            <v>1.4147875239041152E-3</v>
          </cell>
          <cell r="Q32">
            <v>581.38816072802319</v>
          </cell>
          <cell r="S32">
            <v>0</v>
          </cell>
          <cell r="U32">
            <v>581.38816072802319</v>
          </cell>
          <cell r="W32">
            <v>-6.2113337122327028E-3</v>
          </cell>
          <cell r="X32">
            <v>0</v>
          </cell>
          <cell r="Y32">
            <v>-6.2113337122327028E-3</v>
          </cell>
          <cell r="AA32">
            <v>577.77696484540024</v>
          </cell>
        </row>
        <row r="33">
          <cell r="B33" t="str">
            <v>SC45Z</v>
          </cell>
          <cell r="C33" t="str">
            <v>Preparation for Simple Radiotherapy with Imaging and Dosimetry</v>
          </cell>
          <cell r="D33">
            <v>10476</v>
          </cell>
          <cell r="E33">
            <v>3912677.370376647</v>
          </cell>
          <cell r="F33">
            <v>373.48963062014576</v>
          </cell>
          <cell r="H33" t="str">
            <v>No</v>
          </cell>
          <cell r="I33">
            <v>373.48963062014576</v>
          </cell>
          <cell r="K33">
            <v>3912677.370376647</v>
          </cell>
          <cell r="L33">
            <v>3942428.7212253609</v>
          </cell>
          <cell r="M33">
            <v>376.32958392758314</v>
          </cell>
          <cell r="O33">
            <v>1.4147875239041152E-3</v>
          </cell>
          <cell r="Q33">
            <v>376.86201032779991</v>
          </cell>
          <cell r="S33">
            <v>0</v>
          </cell>
          <cell r="U33">
            <v>376.86201032779991</v>
          </cell>
          <cell r="W33">
            <v>-6.2113337122327028E-3</v>
          </cell>
          <cell r="X33">
            <v>0</v>
          </cell>
          <cell r="Y33">
            <v>-6.2113337122327028E-3</v>
          </cell>
          <cell r="AA33">
            <v>374.52119461819103</v>
          </cell>
        </row>
        <row r="34">
          <cell r="B34" t="str">
            <v>SC46Z</v>
          </cell>
          <cell r="C34" t="str">
            <v>Preparation for Simple Radiotherapy with Imaging and Dosimetry, with Technical Support</v>
          </cell>
          <cell r="D34">
            <v>2076</v>
          </cell>
          <cell r="E34">
            <v>912888.06511999795</v>
          </cell>
          <cell r="F34">
            <v>439.7341354142572</v>
          </cell>
          <cell r="H34" t="str">
            <v>No</v>
          </cell>
          <cell r="I34">
            <v>439.7341354142572</v>
          </cell>
          <cell r="K34">
            <v>912888.06511999795</v>
          </cell>
          <cell r="L34">
            <v>919829.51480777888</v>
          </cell>
          <cell r="M34">
            <v>443.07780096713816</v>
          </cell>
          <cell r="O34">
            <v>1.4147875239041152E-3</v>
          </cell>
          <cell r="Q34">
            <v>443.70466191206532</v>
          </cell>
          <cell r="S34">
            <v>0</v>
          </cell>
          <cell r="U34">
            <v>443.70466191206532</v>
          </cell>
          <cell r="W34">
            <v>-6.2113337122327028E-3</v>
          </cell>
          <cell r="X34">
            <v>0</v>
          </cell>
          <cell r="Y34">
            <v>-6.2113337122327028E-3</v>
          </cell>
          <cell r="AA34">
            <v>440.9486641872561</v>
          </cell>
        </row>
        <row r="35">
          <cell r="B35" t="str">
            <v>SC47Z</v>
          </cell>
          <cell r="C35" t="str">
            <v>Preparation for Simple Radiotherapy with Imaging and Simple Calculation</v>
          </cell>
          <cell r="D35">
            <v>33949</v>
          </cell>
          <cell r="E35">
            <v>9769197.8906906713</v>
          </cell>
          <cell r="F35">
            <v>287.76099121301576</v>
          </cell>
          <cell r="H35" t="str">
            <v>No</v>
          </cell>
          <cell r="I35">
            <v>287.76099121301576</v>
          </cell>
          <cell r="K35">
            <v>9769197.8906906713</v>
          </cell>
          <cell r="L35">
            <v>9843481.2538314648</v>
          </cell>
          <cell r="M35">
            <v>289.94907814166737</v>
          </cell>
          <cell r="O35">
            <v>1.4147875239041152E-3</v>
          </cell>
          <cell r="Q35">
            <v>290.35929447998973</v>
          </cell>
          <cell r="S35">
            <v>0</v>
          </cell>
          <cell r="U35">
            <v>290.35929447998973</v>
          </cell>
          <cell r="W35">
            <v>-6.2113337122327028E-3</v>
          </cell>
          <cell r="X35">
            <v>0</v>
          </cell>
          <cell r="Y35">
            <v>-6.2113337122327028E-3</v>
          </cell>
          <cell r="AA35">
            <v>288.55577600552607</v>
          </cell>
        </row>
        <row r="36">
          <cell r="B36" t="str">
            <v>SC48Z</v>
          </cell>
          <cell r="C36" t="str">
            <v>Preparation for Simple Radiotherapy with Imaging and Simple Calculation, with Technical Support</v>
          </cell>
          <cell r="D36">
            <v>6834</v>
          </cell>
          <cell r="E36">
            <v>3193835.8317898568</v>
          </cell>
          <cell r="F36">
            <v>467.34501489462349</v>
          </cell>
          <cell r="H36" t="str">
            <v>No</v>
          </cell>
          <cell r="I36">
            <v>467.34501489462349</v>
          </cell>
          <cell r="K36">
            <v>3193835.8317898568</v>
          </cell>
          <cell r="L36">
            <v>3218121.2306076046</v>
          </cell>
          <cell r="M36">
            <v>470.89862900316132</v>
          </cell>
          <cell r="O36">
            <v>1.4147875239041152E-3</v>
          </cell>
          <cell r="Q36">
            <v>471.56485050849852</v>
          </cell>
          <cell r="S36">
            <v>0</v>
          </cell>
          <cell r="U36">
            <v>471.56485050849852</v>
          </cell>
          <cell r="W36">
            <v>-6.2113337122327028E-3</v>
          </cell>
          <cell r="X36">
            <v>0</v>
          </cell>
          <cell r="Y36">
            <v>-6.2113337122327028E-3</v>
          </cell>
          <cell r="AA36">
            <v>468.6358038550311</v>
          </cell>
        </row>
        <row r="37">
          <cell r="B37" t="str">
            <v>SC49Z</v>
          </cell>
          <cell r="C37" t="str">
            <v>Preparation for Superficial Radiotherapy with Simple Calculation</v>
          </cell>
          <cell r="D37">
            <v>4466</v>
          </cell>
          <cell r="E37">
            <v>1326999.5825546377</v>
          </cell>
          <cell r="F37">
            <v>297.13380711030851</v>
          </cell>
          <cell r="H37" t="str">
            <v>No</v>
          </cell>
          <cell r="I37">
            <v>297.13380711030851</v>
          </cell>
          <cell r="K37">
            <v>1326999.5825546379</v>
          </cell>
          <cell r="L37">
            <v>1337089.8676508709</v>
          </cell>
          <cell r="M37">
            <v>299.39316337905751</v>
          </cell>
          <cell r="O37">
            <v>1.4147875239041152E-3</v>
          </cell>
          <cell r="Q37">
            <v>299.81674109134838</v>
          </cell>
          <cell r="S37">
            <v>0</v>
          </cell>
          <cell r="U37">
            <v>299.81674109134838</v>
          </cell>
          <cell r="W37">
            <v>-6.2113337122327028E-3</v>
          </cell>
          <cell r="X37">
            <v>0</v>
          </cell>
          <cell r="Y37">
            <v>-6.2113337122327028E-3</v>
          </cell>
          <cell r="AA37">
            <v>297.95447925991596</v>
          </cell>
        </row>
        <row r="38">
          <cell r="B38" t="str">
            <v>SC50Z</v>
          </cell>
          <cell r="C38" t="str">
            <v>Preparation for Superficial Radiotherapy with Simple Calculation, with Technical Support</v>
          </cell>
          <cell r="D38">
            <v>2355</v>
          </cell>
          <cell r="E38">
            <v>1147862.3207935037</v>
          </cell>
          <cell r="F38">
            <v>487.41499821380199</v>
          </cell>
          <cell r="H38" t="str">
            <v>No</v>
          </cell>
          <cell r="I38">
            <v>487.41499821380199</v>
          </cell>
          <cell r="K38">
            <v>1147862.3207935037</v>
          </cell>
          <cell r="L38">
            <v>1156590.4758135171</v>
          </cell>
          <cell r="M38">
            <v>491.12122115223656</v>
          </cell>
          <cell r="O38">
            <v>1.4147875239041152E-3</v>
          </cell>
          <cell r="Q38">
            <v>491.81605332864729</v>
          </cell>
          <cell r="S38">
            <v>0</v>
          </cell>
          <cell r="U38">
            <v>491.81605332864729</v>
          </cell>
          <cell r="W38">
            <v>-6.2113337122327028E-3</v>
          </cell>
          <cell r="X38">
            <v>0</v>
          </cell>
          <cell r="Y38">
            <v>-6.2113337122327028E-3</v>
          </cell>
          <cell r="AA38">
            <v>488.76121969638984</v>
          </cell>
        </row>
        <row r="39">
          <cell r="B39" t="str">
            <v>SC51Z</v>
          </cell>
          <cell r="C39" t="str">
            <v>Preparation for Complex Conformal Radiotherapy</v>
          </cell>
          <cell r="D39">
            <v>51326</v>
          </cell>
          <cell r="E39">
            <v>34599504.618398838</v>
          </cell>
          <cell r="F39">
            <v>674.11262553869062</v>
          </cell>
          <cell r="H39" t="str">
            <v>No</v>
          </cell>
          <cell r="I39">
            <v>674.11262553869062</v>
          </cell>
          <cell r="K39">
            <v>34599504.618398838</v>
          </cell>
          <cell r="L39">
            <v>34862593.522402845</v>
          </cell>
          <cell r="M39">
            <v>679.2384663212182</v>
          </cell>
          <cell r="O39">
            <v>1.4147875239041152E-3</v>
          </cell>
          <cell r="Q39">
            <v>680.19944442912526</v>
          </cell>
          <cell r="S39">
            <v>0</v>
          </cell>
          <cell r="U39">
            <v>680.19944442912526</v>
          </cell>
          <cell r="W39">
            <v>-6.2113337122327028E-3</v>
          </cell>
          <cell r="X39">
            <v>0</v>
          </cell>
          <cell r="Y39">
            <v>-6.2113337122327028E-3</v>
          </cell>
          <cell r="AA39">
            <v>675.97449868890067</v>
          </cell>
        </row>
        <row r="40">
          <cell r="B40" t="str">
            <v>SC52Z</v>
          </cell>
          <cell r="C40" t="str">
            <v>Preparation for Complex Conformal Radiotherapy, with Technical Support</v>
          </cell>
          <cell r="D40">
            <v>8565</v>
          </cell>
          <cell r="E40">
            <v>7059009.3529705191</v>
          </cell>
          <cell r="F40">
            <v>824.169218093464</v>
          </cell>
          <cell r="H40" t="str">
            <v>No</v>
          </cell>
          <cell r="I40">
            <v>824.169218093464</v>
          </cell>
          <cell r="K40">
            <v>7059009.3529705191</v>
          </cell>
          <cell r="L40">
            <v>7112684.8912335578</v>
          </cell>
          <cell r="M40">
            <v>830.4360643588509</v>
          </cell>
          <cell r="O40">
            <v>1.4147875239041152E-3</v>
          </cell>
          <cell r="Q40">
            <v>831.61095494210588</v>
          </cell>
          <cell r="S40">
            <v>0</v>
          </cell>
          <cell r="U40">
            <v>831.61095494210588</v>
          </cell>
          <cell r="W40">
            <v>-6.2113337122327028E-3</v>
          </cell>
          <cell r="X40">
            <v>0</v>
          </cell>
          <cell r="Y40">
            <v>-6.2113337122327028E-3</v>
          </cell>
          <cell r="AA40">
            <v>826.44554178221199</v>
          </cell>
        </row>
        <row r="41">
          <cell r="B41" t="str">
            <v>SC56Z</v>
          </cell>
          <cell r="C41" t="str">
            <v>Other External Beam Radiotherapy Preparation</v>
          </cell>
          <cell r="D41">
            <v>1326</v>
          </cell>
          <cell r="E41">
            <v>726749.42576877971</v>
          </cell>
          <cell r="F41">
            <v>548.0764900217041</v>
          </cell>
          <cell r="H41" t="str">
            <v>Yes</v>
          </cell>
          <cell r="I41">
            <v>0</v>
          </cell>
          <cell r="K41">
            <v>0</v>
          </cell>
          <cell r="L41">
            <v>0</v>
          </cell>
          <cell r="M41">
            <v>0</v>
          </cell>
          <cell r="O41">
            <v>1.4147875239041152E-3</v>
          </cell>
          <cell r="Q41">
            <v>0</v>
          </cell>
          <cell r="S41">
            <v>0</v>
          </cell>
          <cell r="U41">
            <v>0</v>
          </cell>
          <cell r="W41">
            <v>-6.2113337122327028E-3</v>
          </cell>
          <cell r="X41">
            <v>0</v>
          </cell>
          <cell r="Y41">
            <v>-6.2113337122327028E-3</v>
          </cell>
          <cell r="AA41">
            <v>0</v>
          </cell>
        </row>
      </sheetData>
      <sheetData sheetId="20">
        <row r="15">
          <cell r="B15" t="str">
            <v>SB11Z</v>
          </cell>
          <cell r="C15" t="str">
            <v>Deliver Exclusively Oral Chemotherapy</v>
          </cell>
          <cell r="D15">
            <v>131563</v>
          </cell>
          <cell r="E15">
            <v>20993628.556679673</v>
          </cell>
          <cell r="G15">
            <v>0.8</v>
          </cell>
          <cell r="H15">
            <v>105250.40000000001</v>
          </cell>
          <cell r="I15">
            <v>158.03113996977683</v>
          </cell>
          <cell r="J15">
            <v>126.42491197582147</v>
          </cell>
          <cell r="L15">
            <v>1.4147875239041152E-3</v>
          </cell>
          <cell r="N15">
            <v>126.60377636399554</v>
          </cell>
          <cell r="P15">
            <v>0</v>
          </cell>
          <cell r="R15">
            <v>126.60377636399554</v>
          </cell>
          <cell r="T15">
            <v>-6.2113337122327028E-3</v>
          </cell>
          <cell r="U15">
            <v>0</v>
          </cell>
          <cell r="V15">
            <v>-6.2113337122327028E-3</v>
          </cell>
          <cell r="X15">
            <v>125.81739805976989</v>
          </cell>
        </row>
        <row r="16">
          <cell r="B16" t="str">
            <v>SB12Z</v>
          </cell>
          <cell r="C16" t="str">
            <v>Deliver Simple Parenteral Chemotherapy at First Attendance</v>
          </cell>
          <cell r="D16">
            <v>298766</v>
          </cell>
          <cell r="E16">
            <v>66031949.797177084</v>
          </cell>
          <cell r="G16">
            <v>1</v>
          </cell>
          <cell r="H16">
            <v>298766</v>
          </cell>
          <cell r="I16">
            <v>158.03113996977683</v>
          </cell>
          <cell r="J16">
            <v>158.03113996977683</v>
          </cell>
          <cell r="L16">
            <v>1.4147875239041152E-3</v>
          </cell>
          <cell r="N16">
            <v>158.25472045499441</v>
          </cell>
          <cell r="P16">
            <v>0</v>
          </cell>
          <cell r="R16">
            <v>158.25472045499441</v>
          </cell>
          <cell r="T16">
            <v>-6.2113337122327028E-3</v>
          </cell>
          <cell r="U16">
            <v>0</v>
          </cell>
          <cell r="V16">
            <v>-6.2113337122327028E-3</v>
          </cell>
          <cell r="X16">
            <v>157.27174757471235</v>
          </cell>
        </row>
        <row r="17">
          <cell r="B17" t="str">
            <v>SB13Z</v>
          </cell>
          <cell r="C17" t="str">
            <v>Deliver more Complex Parenteral Chemotherapy at First Attendance</v>
          </cell>
          <cell r="D17">
            <v>164799</v>
          </cell>
          <cell r="E17">
            <v>47112825.753100902</v>
          </cell>
          <cell r="G17">
            <v>2</v>
          </cell>
          <cell r="H17">
            <v>329598</v>
          </cell>
          <cell r="I17">
            <v>158.03113996977683</v>
          </cell>
          <cell r="J17">
            <v>316.06227993955366</v>
          </cell>
          <cell r="L17">
            <v>1.4147875239041152E-3</v>
          </cell>
          <cell r="N17">
            <v>316.50944090998883</v>
          </cell>
          <cell r="P17">
            <v>0</v>
          </cell>
          <cell r="R17">
            <v>316.50944090998883</v>
          </cell>
          <cell r="T17">
            <v>-6.2113337122327028E-3</v>
          </cell>
          <cell r="U17">
            <v>0</v>
          </cell>
          <cell r="V17">
            <v>-6.2113337122327028E-3</v>
          </cell>
          <cell r="X17">
            <v>314.5434951494247</v>
          </cell>
        </row>
        <row r="18">
          <cell r="B18" t="str">
            <v>SB14Z</v>
          </cell>
          <cell r="C18" t="str">
            <v>Deliver Complex Chemotherapy, including Prolonged Infusional Treatment, at First Attendance</v>
          </cell>
          <cell r="D18">
            <v>204188</v>
          </cell>
          <cell r="E18">
            <v>72844635.602763236</v>
          </cell>
          <cell r="G18">
            <v>3</v>
          </cell>
          <cell r="H18">
            <v>612564</v>
          </cell>
          <cell r="I18">
            <v>158.03113996977683</v>
          </cell>
          <cell r="J18">
            <v>474.09341990933046</v>
          </cell>
          <cell r="L18">
            <v>1.4147875239041152E-3</v>
          </cell>
          <cell r="N18">
            <v>474.76416136498324</v>
          </cell>
          <cell r="P18">
            <v>0</v>
          </cell>
          <cell r="R18">
            <v>474.76416136498324</v>
          </cell>
          <cell r="T18">
            <v>-6.2113337122327028E-3</v>
          </cell>
          <cell r="U18">
            <v>0</v>
          </cell>
          <cell r="V18">
            <v>-6.2113337122327028E-3</v>
          </cell>
          <cell r="X18">
            <v>471.81524272413702</v>
          </cell>
        </row>
        <row r="19">
          <cell r="B19" t="str">
            <v>SB15Z</v>
          </cell>
          <cell r="C19" t="str">
            <v>Deliver Subsequent Elements of a Chemotherapy Cycle</v>
          </cell>
          <cell r="D19">
            <v>214505</v>
          </cell>
          <cell r="E19">
            <v>64330704.03739965</v>
          </cell>
          <cell r="G19">
            <v>2</v>
          </cell>
          <cell r="H19">
            <v>429010</v>
          </cell>
          <cell r="I19">
            <v>158.03113996977683</v>
          </cell>
          <cell r="J19">
            <v>316.06227993955366</v>
          </cell>
          <cell r="L19">
            <v>1.4147875239041152E-3</v>
          </cell>
          <cell r="N19">
            <v>316.50944090998883</v>
          </cell>
          <cell r="P19">
            <v>0</v>
          </cell>
          <cell r="R19">
            <v>316.50944090998883</v>
          </cell>
          <cell r="T19">
            <v>-6.2113337122327028E-3</v>
          </cell>
          <cell r="U19">
            <v>0</v>
          </cell>
          <cell r="V19">
            <v>-6.2113337122327028E-3</v>
          </cell>
          <cell r="X19">
            <v>314.5434951494247</v>
          </cell>
        </row>
        <row r="20">
          <cell r="B20" t="str">
            <v>SB17Z</v>
          </cell>
          <cell r="C20" t="str">
            <v>Deliver Chemotherapy for Regimens not on the National List</v>
          </cell>
          <cell r="D20">
            <v>54094</v>
          </cell>
          <cell r="E20">
            <v>9221302.766003618</v>
          </cell>
          <cell r="G20">
            <v>0</v>
          </cell>
          <cell r="H20">
            <v>0</v>
          </cell>
          <cell r="I20">
            <v>158.03113996977683</v>
          </cell>
          <cell r="J20">
            <v>0</v>
          </cell>
          <cell r="L20">
            <v>1.4147875239041152E-3</v>
          </cell>
          <cell r="N20">
            <v>0</v>
          </cell>
          <cell r="P20">
            <v>0</v>
          </cell>
          <cell r="R20">
            <v>0</v>
          </cell>
          <cell r="T20">
            <v>-6.2113337122327028E-3</v>
          </cell>
          <cell r="U20">
            <v>0</v>
          </cell>
          <cell r="V20">
            <v>-6.2113337122327028E-3</v>
          </cell>
          <cell r="X20">
            <v>0</v>
          </cell>
        </row>
      </sheetData>
      <sheetData sheetId="21"/>
      <sheetData sheetId="22">
        <row r="14">
          <cell r="B14" t="str">
            <v>Currency Code</v>
          </cell>
          <cell r="C14" t="str">
            <v>Currency name</v>
          </cell>
          <cell r="D14" t="str">
            <v>Total Activity</v>
          </cell>
          <cell r="E14" t="str">
            <v>Total Cost (£)</v>
          </cell>
          <cell r="G14" t="str">
            <v>Unit Cost (£)</v>
          </cell>
          <cell r="I14" t="str">
            <v>Reference costs reconciliation factor (QR1)</v>
          </cell>
          <cell r="K14" t="str">
            <v>Modelled Tariff with QR1 (£)</v>
          </cell>
          <cell r="M14" t="str">
            <v>Cost base adjustment (CB)</v>
          </cell>
          <cell r="O14" t="str">
            <v>Prices after implementing QR1 &amp; CB factors (£)</v>
          </cell>
          <cell r="Q14" t="str">
            <v>Inflation and Efficiency (total adjustment) 2015/16 &amp; 2016/17</v>
          </cell>
          <cell r="R14" t="str">
            <v>CNST
2015/16 &amp; 2016/17</v>
          </cell>
          <cell r="S14" t="str">
            <v>Total Adjustment</v>
          </cell>
          <cell r="U14" t="str">
            <v>Prices after implementing QR1, IA and &amp; CB factors (£)</v>
          </cell>
        </row>
        <row r="15">
          <cell r="B15" t="str">
            <v>RD01A</v>
          </cell>
          <cell r="C15" t="str">
            <v>Magnetic Resonance Imaging Scan of one area, without contrast, 19 years and over</v>
          </cell>
          <cell r="D15">
            <v>1406023</v>
          </cell>
          <cell r="E15">
            <v>178443987.98473343</v>
          </cell>
          <cell r="G15">
            <v>126.91398930510627</v>
          </cell>
          <cell r="I15">
            <v>1.4147875239041152E-3</v>
          </cell>
          <cell r="K15">
            <v>127.09354563378403</v>
          </cell>
          <cell r="M15">
            <v>0</v>
          </cell>
          <cell r="O15">
            <v>127.09354563378403</v>
          </cell>
          <cell r="Q15">
            <v>-6.2113337122327028E-3</v>
          </cell>
          <cell r="R15">
            <v>0</v>
          </cell>
          <cell r="S15">
            <v>-6.2113337122327028E-3</v>
          </cell>
          <cell r="U15">
            <v>126.30412520918172</v>
          </cell>
        </row>
        <row r="16">
          <cell r="B16" t="str">
            <v>RD01B</v>
          </cell>
          <cell r="C16" t="str">
            <v>Magnetic Resonance Imaging Scan of one area, without contrast, between 6 and 18 years</v>
          </cell>
          <cell r="D16">
            <v>63298</v>
          </cell>
          <cell r="E16">
            <v>7731336.8080898607</v>
          </cell>
          <cell r="G16">
            <v>122.14188138787735</v>
          </cell>
          <cell r="I16">
            <v>1.4147875239041152E-3</v>
          </cell>
          <cell r="K16">
            <v>122.3146861978111</v>
          </cell>
          <cell r="M16">
            <v>0</v>
          </cell>
          <cell r="O16">
            <v>122.3146861978111</v>
          </cell>
          <cell r="Q16">
            <v>-6.2113337122327028E-3</v>
          </cell>
          <cell r="R16">
            <v>0</v>
          </cell>
          <cell r="S16">
            <v>-6.2113337122327028E-3</v>
          </cell>
          <cell r="U16">
            <v>121.55494886392947</v>
          </cell>
        </row>
        <row r="17">
          <cell r="B17" t="str">
            <v>RD01C</v>
          </cell>
          <cell r="C17" t="str">
            <v>Magnetic Resonance Imaging Scan of one area, without contrast, 5 years and under</v>
          </cell>
          <cell r="D17">
            <v>11391</v>
          </cell>
          <cell r="E17">
            <v>1375523.4487532803</v>
          </cell>
          <cell r="G17">
            <v>120.75528476457558</v>
          </cell>
          <cell r="I17">
            <v>1.4147875239041152E-3</v>
          </cell>
          <cell r="K17">
            <v>120.92612783490598</v>
          </cell>
          <cell r="M17">
            <v>0</v>
          </cell>
          <cell r="O17">
            <v>120.92612783490598</v>
          </cell>
          <cell r="Q17">
            <v>-6.2113337122327028E-3</v>
          </cell>
          <cell r="R17">
            <v>0</v>
          </cell>
          <cell r="S17">
            <v>-6.2113337122327028E-3</v>
          </cell>
          <cell r="U17">
            <v>120.17501530039527</v>
          </cell>
        </row>
        <row r="18">
          <cell r="B18" t="str">
            <v>RD02A</v>
          </cell>
          <cell r="C18" t="str">
            <v>Magnetic Resonance Imaging Scan of one area, with post contrast only, 19 years and over</v>
          </cell>
          <cell r="D18">
            <v>158628</v>
          </cell>
          <cell r="E18">
            <v>23903075.093838759</v>
          </cell>
          <cell r="G18">
            <v>150.68635482915224</v>
          </cell>
          <cell r="I18">
            <v>1.4147875239041152E-3</v>
          </cell>
          <cell r="K18">
            <v>150.8995440039871</v>
          </cell>
          <cell r="M18">
            <v>0</v>
          </cell>
          <cell r="O18">
            <v>150.8995440039871</v>
          </cell>
          <cell r="Q18">
            <v>-6.2113337122327028E-3</v>
          </cell>
          <cell r="R18">
            <v>0</v>
          </cell>
          <cell r="S18">
            <v>-6.2113337122327028E-3</v>
          </cell>
          <cell r="U18">
            <v>149.9622565791546</v>
          </cell>
        </row>
        <row r="19">
          <cell r="B19" t="str">
            <v>RD02B</v>
          </cell>
          <cell r="C19" t="str">
            <v>Magnetic Resonance Imaging Scan of one area, with post contrast only, between 6 and 18 years</v>
          </cell>
          <cell r="D19">
            <v>7553</v>
          </cell>
          <cell r="E19">
            <v>971518.41379709227</v>
          </cell>
          <cell r="G19">
            <v>128.6268256053346</v>
          </cell>
          <cell r="I19">
            <v>1.4147875239041152E-3</v>
          </cell>
          <cell r="K19">
            <v>128.80880523344041</v>
          </cell>
          <cell r="M19">
            <v>0</v>
          </cell>
          <cell r="O19">
            <v>128.80880523344041</v>
          </cell>
          <cell r="Q19">
            <v>-6.2113337122327028E-3</v>
          </cell>
          <cell r="R19">
            <v>0</v>
          </cell>
          <cell r="S19">
            <v>-6.2113337122327028E-3</v>
          </cell>
          <cell r="U19">
            <v>128.00873075906154</v>
          </cell>
        </row>
        <row r="20">
          <cell r="B20" t="str">
            <v>RD02C</v>
          </cell>
          <cell r="C20" t="str">
            <v>Magnetic Resonance Imaging Scan of one area, with post contrast only, 5 years and over</v>
          </cell>
          <cell r="D20">
            <v>1965</v>
          </cell>
          <cell r="E20">
            <v>355131.27097803069</v>
          </cell>
          <cell r="G20">
            <v>180.72838217711487</v>
          </cell>
          <cell r="I20">
            <v>1.4147875239041152E-3</v>
          </cell>
          <cell r="K20">
            <v>180.98407443743443</v>
          </cell>
          <cell r="M20">
            <v>0</v>
          </cell>
          <cell r="O20">
            <v>180.98407443743443</v>
          </cell>
          <cell r="Q20">
            <v>-6.2113337122327028E-3</v>
          </cell>
          <cell r="R20">
            <v>0</v>
          </cell>
          <cell r="S20">
            <v>-6.2113337122327028E-3</v>
          </cell>
          <cell r="U20">
            <v>179.85992195450396</v>
          </cell>
        </row>
        <row r="21">
          <cell r="B21" t="str">
            <v>RD03Z</v>
          </cell>
          <cell r="C21" t="str">
            <v>Magnetic Resonance Imaging Scan of one area, with pre and post contrast</v>
          </cell>
          <cell r="D21">
            <v>42408</v>
          </cell>
          <cell r="E21">
            <v>6975253.4095817348</v>
          </cell>
          <cell r="G21">
            <v>164.47965972414957</v>
          </cell>
          <cell r="I21">
            <v>1.4147875239041152E-3</v>
          </cell>
          <cell r="K21">
            <v>164.71236349466329</v>
          </cell>
          <cell r="M21">
            <v>0</v>
          </cell>
          <cell r="O21">
            <v>164.71236349466329</v>
          </cell>
          <cell r="Q21">
            <v>-6.2113337122327028E-3</v>
          </cell>
          <cell r="R21">
            <v>0</v>
          </cell>
          <cell r="S21">
            <v>-6.2113337122327028E-3</v>
          </cell>
          <cell r="U21">
            <v>163.68928003846736</v>
          </cell>
        </row>
        <row r="22">
          <cell r="B22" t="str">
            <v>RD04Z</v>
          </cell>
          <cell r="C22" t="str">
            <v>Magnetic Resonance Imaging Scan of two or three areas, without contrast</v>
          </cell>
          <cell r="D22">
            <v>130863</v>
          </cell>
          <cell r="E22">
            <v>18938290.147374779</v>
          </cell>
          <cell r="G22">
            <v>144.71844713459708</v>
          </cell>
          <cell r="I22">
            <v>1.4147875239041152E-3</v>
          </cell>
          <cell r="K22">
            <v>144.92319298808189</v>
          </cell>
          <cell r="M22">
            <v>0</v>
          </cell>
          <cell r="O22">
            <v>144.92319298808189</v>
          </cell>
          <cell r="Q22">
            <v>-6.2113337122327028E-3</v>
          </cell>
          <cell r="R22">
            <v>0</v>
          </cell>
          <cell r="S22">
            <v>-6.2113337122327028E-3</v>
          </cell>
          <cell r="U22">
            <v>144.02302667379061</v>
          </cell>
        </row>
        <row r="23">
          <cell r="B23" t="str">
            <v>RD05Z</v>
          </cell>
          <cell r="C23" t="str">
            <v>Magnetic Resonance Imaging Scan of two or three areas, with contrast</v>
          </cell>
          <cell r="D23">
            <v>34259</v>
          </cell>
          <cell r="E23">
            <v>5913997.0959471446</v>
          </cell>
          <cell r="G23">
            <v>172.62608645748983</v>
          </cell>
          <cell r="I23">
            <v>1.4147875239041152E-3</v>
          </cell>
          <cell r="K23">
            <v>172.87031569091027</v>
          </cell>
          <cell r="M23">
            <v>0</v>
          </cell>
          <cell r="O23">
            <v>172.87031569091027</v>
          </cell>
          <cell r="Q23">
            <v>-6.2113337122327028E-3</v>
          </cell>
          <cell r="R23">
            <v>0</v>
          </cell>
          <cell r="S23">
            <v>-6.2113337122327028E-3</v>
          </cell>
          <cell r="U23">
            <v>171.796560471215</v>
          </cell>
        </row>
        <row r="24">
          <cell r="B24" t="str">
            <v>RD06Z</v>
          </cell>
          <cell r="C24" t="str">
            <v>Magnetic Resonance Imaging Scan of more than three areas</v>
          </cell>
          <cell r="D24">
            <v>22380</v>
          </cell>
          <cell r="E24">
            <v>3849492.2680877</v>
          </cell>
          <cell r="G24">
            <v>172.00591010222072</v>
          </cell>
          <cell r="I24">
            <v>1.4147875239041152E-3</v>
          </cell>
          <cell r="K24">
            <v>172.24926191787111</v>
          </cell>
          <cell r="M24">
            <v>0</v>
          </cell>
          <cell r="O24">
            <v>172.24926191787111</v>
          </cell>
          <cell r="Q24">
            <v>-6.2113337122327028E-3</v>
          </cell>
          <cell r="R24">
            <v>0</v>
          </cell>
          <cell r="S24">
            <v>-6.2113337122327028E-3</v>
          </cell>
          <cell r="U24">
            <v>171.17936427041343</v>
          </cell>
        </row>
        <row r="25">
          <cell r="B25" t="str">
            <v>RD07Z</v>
          </cell>
          <cell r="C25" t="str">
            <v>Magnetic Resonance Imaging Scan requiring extensive patient repositioning</v>
          </cell>
          <cell r="D25">
            <v>10367</v>
          </cell>
          <cell r="E25">
            <v>2597516.7288660011</v>
          </cell>
          <cell r="G25">
            <v>250.55625821028275</v>
          </cell>
          <cell r="I25">
            <v>1.4147875239041152E-3</v>
          </cell>
          <cell r="K25">
            <v>250.91074207843477</v>
          </cell>
          <cell r="M25">
            <v>0</v>
          </cell>
          <cell r="O25">
            <v>250.91074207843477</v>
          </cell>
          <cell r="Q25">
            <v>-6.2113337122327028E-3</v>
          </cell>
          <cell r="R25">
            <v>0</v>
          </cell>
          <cell r="S25">
            <v>-6.2113337122327028E-3</v>
          </cell>
          <cell r="U25">
            <v>249.35225172740166</v>
          </cell>
        </row>
        <row r="26">
          <cell r="B26" t="str">
            <v>RD08Z</v>
          </cell>
          <cell r="C26" t="str">
            <v>Cardiac Magnetic Resonance Imaging Scan without contrast</v>
          </cell>
          <cell r="D26">
            <v>29977</v>
          </cell>
          <cell r="E26">
            <v>7409759.9793297471</v>
          </cell>
          <cell r="G26">
            <v>247.18150513159244</v>
          </cell>
          <cell r="I26">
            <v>1.4147875239041152E-3</v>
          </cell>
          <cell r="K26">
            <v>247.53121444119247</v>
          </cell>
          <cell r="M26">
            <v>0</v>
          </cell>
          <cell r="O26">
            <v>247.53121444119247</v>
          </cell>
          <cell r="Q26">
            <v>-6.2113337122327028E-3</v>
          </cell>
          <cell r="R26">
            <v>0</v>
          </cell>
          <cell r="S26">
            <v>-6.2113337122327028E-3</v>
          </cell>
          <cell r="U26">
            <v>245.99371546410399</v>
          </cell>
        </row>
        <row r="27">
          <cell r="B27" t="str">
            <v>RD09Z</v>
          </cell>
          <cell r="C27" t="str">
            <v>Cardiac Magnetic Resonance Imaging Scan with post contrast only</v>
          </cell>
          <cell r="D27">
            <v>5022</v>
          </cell>
          <cell r="E27">
            <v>943213.27828441455</v>
          </cell>
          <cell r="G27">
            <v>187.81626409486552</v>
          </cell>
          <cell r="I27">
            <v>1.4147875239041152E-3</v>
          </cell>
          <cell r="K27">
            <v>188.08198420209322</v>
          </cell>
          <cell r="M27">
            <v>0</v>
          </cell>
          <cell r="O27">
            <v>188.08198420209322</v>
          </cell>
          <cell r="Q27">
            <v>-6.2113337122327028E-3</v>
          </cell>
          <cell r="R27">
            <v>0</v>
          </cell>
          <cell r="S27">
            <v>-6.2113337122327028E-3</v>
          </cell>
          <cell r="U27">
            <v>186.91374423295514</v>
          </cell>
        </row>
        <row r="28">
          <cell r="B28" t="str">
            <v>RD10Z</v>
          </cell>
          <cell r="C28" t="str">
            <v>Cardiac Magnetic Resonance Imaging Scan with pre and post contrast</v>
          </cell>
          <cell r="D28">
            <v>15180</v>
          </cell>
          <cell r="E28">
            <v>3299915.0185066368</v>
          </cell>
          <cell r="G28">
            <v>217.38570609398136</v>
          </cell>
          <cell r="I28">
            <v>1.4147875239041152E-3</v>
          </cell>
          <cell r="K28">
            <v>217.69326067883821</v>
          </cell>
          <cell r="M28">
            <v>0</v>
          </cell>
          <cell r="O28">
            <v>217.69326067883821</v>
          </cell>
          <cell r="Q28">
            <v>-6.2113337122327028E-3</v>
          </cell>
          <cell r="R28">
            <v>0</v>
          </cell>
          <cell r="S28">
            <v>-6.2113337122327028E-3</v>
          </cell>
          <cell r="U28">
            <v>216.3410951898579</v>
          </cell>
        </row>
        <row r="29">
          <cell r="B29" t="str">
            <v>RD20A</v>
          </cell>
          <cell r="C29" t="str">
            <v>Computerised Tomography Scan of one area, without contrast, 19 years and over</v>
          </cell>
          <cell r="D29">
            <v>770359</v>
          </cell>
          <cell r="E29">
            <v>65568223.326173514</v>
          </cell>
          <cell r="G29">
            <v>85.113853834606346</v>
          </cell>
          <cell r="I29">
            <v>1.4147875239041152E-3</v>
          </cell>
          <cell r="K29">
            <v>85.234271853122948</v>
          </cell>
          <cell r="M29">
            <v>0</v>
          </cell>
          <cell r="O29">
            <v>85.234271853122948</v>
          </cell>
          <cell r="Q29">
            <v>-6.2113337122327028E-3</v>
          </cell>
          <cell r="R29">
            <v>0</v>
          </cell>
          <cell r="S29">
            <v>-6.2113337122327028E-3</v>
          </cell>
          <cell r="U29">
            <v>84.70485334692404</v>
          </cell>
        </row>
        <row r="30">
          <cell r="B30" t="str">
            <v>RD20B</v>
          </cell>
          <cell r="C30" t="str">
            <v>Computerised Tomography Scan of one area, without contrast, between 6 and 18 years</v>
          </cell>
          <cell r="D30">
            <v>24149</v>
          </cell>
          <cell r="E30">
            <v>2065660.1667474541</v>
          </cell>
          <cell r="G30">
            <v>85.538124425336619</v>
          </cell>
          <cell r="I30">
            <v>1.4147875239041152E-3</v>
          </cell>
          <cell r="K30">
            <v>85.659142696591744</v>
          </cell>
          <cell r="M30">
            <v>0</v>
          </cell>
          <cell r="O30">
            <v>85.659142696591744</v>
          </cell>
          <cell r="Q30">
            <v>-6.2113337122327028E-3</v>
          </cell>
          <cell r="R30">
            <v>0</v>
          </cell>
          <cell r="S30">
            <v>-6.2113337122327028E-3</v>
          </cell>
          <cell r="U30">
            <v>85.127085175799451</v>
          </cell>
        </row>
        <row r="31">
          <cell r="B31" t="str">
            <v>RD20C</v>
          </cell>
          <cell r="C31" t="str">
            <v>Computerised Tomography Scan of one area, without contrast, 5 years and under</v>
          </cell>
          <cell r="D31">
            <v>4185</v>
          </cell>
          <cell r="E31">
            <v>435840.11844121449</v>
          </cell>
          <cell r="G31">
            <v>104.14339747699272</v>
          </cell>
          <cell r="I31">
            <v>1.4147875239041152E-3</v>
          </cell>
          <cell r="K31">
            <v>104.29073825644015</v>
          </cell>
          <cell r="M31">
            <v>0</v>
          </cell>
          <cell r="O31">
            <v>104.29073825644015</v>
          </cell>
          <cell r="Q31">
            <v>-6.2113337122327028E-3</v>
          </cell>
          <cell r="R31">
            <v>0</v>
          </cell>
          <cell r="S31">
            <v>-6.2113337122327028E-3</v>
          </cell>
          <cell r="U31">
            <v>103.64295367803429</v>
          </cell>
        </row>
        <row r="32">
          <cell r="B32" t="str">
            <v>RD21A</v>
          </cell>
          <cell r="C32" t="str">
            <v>Computerised Tomography Scan of one area, with post contrast only, 19 years and over</v>
          </cell>
          <cell r="D32">
            <v>233308</v>
          </cell>
          <cell r="E32">
            <v>22150408.262167983</v>
          </cell>
          <cell r="G32">
            <v>94.940628963293079</v>
          </cell>
          <cell r="I32">
            <v>1.4147875239041152E-3</v>
          </cell>
          <cell r="K32">
            <v>95.074949780661953</v>
          </cell>
          <cell r="M32">
            <v>0</v>
          </cell>
          <cell r="O32">
            <v>95.074949780661953</v>
          </cell>
          <cell r="Q32">
            <v>-6.2113337122327028E-3</v>
          </cell>
          <cell r="R32">
            <v>0</v>
          </cell>
          <cell r="S32">
            <v>-6.2113337122327028E-3</v>
          </cell>
          <cell r="U32">
            <v>94.484407539900502</v>
          </cell>
        </row>
        <row r="33">
          <cell r="B33" t="str">
            <v>RD21B</v>
          </cell>
          <cell r="C33" t="str">
            <v>Computerised Tomography Scan of one area, with post contrast only, between 6 and 18 years</v>
          </cell>
          <cell r="D33">
            <v>2541</v>
          </cell>
          <cell r="E33">
            <v>239249.31516640593</v>
          </cell>
          <cell r="G33">
            <v>94.155574642426572</v>
          </cell>
          <cell r="I33">
            <v>1.4147875239041152E-3</v>
          </cell>
          <cell r="K33">
            <v>94.288784774736698</v>
          </cell>
          <cell r="M33">
            <v>0</v>
          </cell>
          <cell r="O33">
            <v>94.288784774736698</v>
          </cell>
          <cell r="Q33">
            <v>-6.2113337122327028E-3</v>
          </cell>
          <cell r="R33">
            <v>0</v>
          </cell>
          <cell r="S33">
            <v>-6.2113337122327028E-3</v>
          </cell>
          <cell r="U33">
            <v>93.703125667179918</v>
          </cell>
        </row>
        <row r="34">
          <cell r="B34" t="str">
            <v>RD21C</v>
          </cell>
          <cell r="C34" t="str">
            <v>Computerised Tomography Scan of one area, with post contrast only, 5 years and under</v>
          </cell>
          <cell r="D34">
            <v>708</v>
          </cell>
          <cell r="E34">
            <v>91670.050850744607</v>
          </cell>
          <cell r="G34">
            <v>129.47747295302909</v>
          </cell>
          <cell r="I34">
            <v>1.4147875239041152E-3</v>
          </cell>
          <cell r="K34">
            <v>129.66065606638966</v>
          </cell>
          <cell r="M34">
            <v>0</v>
          </cell>
          <cell r="O34">
            <v>129.66065606638966</v>
          </cell>
          <cell r="Q34">
            <v>-6.2113337122327028E-3</v>
          </cell>
          <cell r="R34">
            <v>0</v>
          </cell>
          <cell r="S34">
            <v>-6.2113337122327028E-3</v>
          </cell>
          <cell r="U34">
            <v>128.8552904622143</v>
          </cell>
        </row>
        <row r="35">
          <cell r="B35" t="str">
            <v>RD22Z</v>
          </cell>
          <cell r="C35" t="str">
            <v>Computerised Tomography Scan of one area, with pre and post contrast</v>
          </cell>
          <cell r="D35">
            <v>48499</v>
          </cell>
          <cell r="E35">
            <v>5037985.718885907</v>
          </cell>
          <cell r="G35">
            <v>103.87813602107069</v>
          </cell>
          <cell r="I35">
            <v>1.4147875239041152E-3</v>
          </cell>
          <cell r="K35">
            <v>104.02510151191971</v>
          </cell>
          <cell r="M35">
            <v>0</v>
          </cell>
          <cell r="O35">
            <v>104.02510151191971</v>
          </cell>
          <cell r="Q35">
            <v>-6.2113337122327028E-3</v>
          </cell>
          <cell r="R35">
            <v>0</v>
          </cell>
          <cell r="S35">
            <v>-6.2113337122327028E-3</v>
          </cell>
          <cell r="U35">
            <v>103.3789668919803</v>
          </cell>
        </row>
        <row r="36">
          <cell r="B36" t="str">
            <v>RD23Z</v>
          </cell>
          <cell r="C36" t="str">
            <v>Computerised Tomography Scan of two areas, without contrast</v>
          </cell>
          <cell r="D36">
            <v>115930</v>
          </cell>
          <cell r="E36">
            <v>11608684.981634784</v>
          </cell>
          <cell r="G36">
            <v>100.13529700366415</v>
          </cell>
          <cell r="I36">
            <v>1.4147875239041152E-3</v>
          </cell>
          <cell r="K36">
            <v>100.27696717256737</v>
          </cell>
          <cell r="M36">
            <v>0</v>
          </cell>
          <cell r="O36">
            <v>100.27696717256737</v>
          </cell>
          <cell r="Q36">
            <v>-6.2113337122327028E-3</v>
          </cell>
          <cell r="R36">
            <v>0</v>
          </cell>
          <cell r="S36">
            <v>-6.2113337122327028E-3</v>
          </cell>
          <cell r="U36">
            <v>99.654113465807953</v>
          </cell>
        </row>
        <row r="37">
          <cell r="B37" t="str">
            <v>RD24Z</v>
          </cell>
          <cell r="C37" t="str">
            <v>Computerised Tomography Scan of two areas, with contrast</v>
          </cell>
          <cell r="D37">
            <v>239339</v>
          </cell>
          <cell r="E37">
            <v>27275910.777369116</v>
          </cell>
          <cell r="G37">
            <v>113.96350271944445</v>
          </cell>
          <cell r="I37">
            <v>1.4147875239041152E-3</v>
          </cell>
          <cell r="K37">
            <v>114.12473686127232</v>
          </cell>
          <cell r="M37">
            <v>0</v>
          </cell>
          <cell r="O37">
            <v>114.12473686127232</v>
          </cell>
          <cell r="Q37">
            <v>-6.2113337122327028E-3</v>
          </cell>
          <cell r="R37">
            <v>0</v>
          </cell>
          <cell r="S37">
            <v>-6.2113337122327028E-3</v>
          </cell>
          <cell r="U37">
            <v>113.41587003580622</v>
          </cell>
        </row>
        <row r="38">
          <cell r="B38" t="str">
            <v>RD25Z</v>
          </cell>
          <cell r="C38" t="str">
            <v>Computerised Tomography Scan of three areas, without contrast</v>
          </cell>
          <cell r="D38">
            <v>35137</v>
          </cell>
          <cell r="E38">
            <v>3499057.8247533431</v>
          </cell>
          <cell r="G38">
            <v>99.58328328409776</v>
          </cell>
          <cell r="I38">
            <v>1.4147875239041152E-3</v>
          </cell>
          <cell r="K38">
            <v>99.724172470877505</v>
          </cell>
          <cell r="M38">
            <v>0</v>
          </cell>
          <cell r="O38">
            <v>99.724172470877505</v>
          </cell>
          <cell r="Q38">
            <v>-6.2113337122327028E-3</v>
          </cell>
          <cell r="R38">
            <v>0</v>
          </cell>
          <cell r="S38">
            <v>-6.2113337122327028E-3</v>
          </cell>
          <cell r="U38">
            <v>99.104752356484639</v>
          </cell>
        </row>
        <row r="39">
          <cell r="B39" t="str">
            <v>RD26Z</v>
          </cell>
          <cell r="C39" t="str">
            <v>Computerised Tomography Scan of three areas, with contrast</v>
          </cell>
          <cell r="D39">
            <v>297672</v>
          </cell>
          <cell r="E39">
            <v>34267378.910189785</v>
          </cell>
          <cell r="G39">
            <v>115.1179113594486</v>
          </cell>
          <cell r="I39">
            <v>1.4147875239041152E-3</v>
          </cell>
          <cell r="K39">
            <v>115.28077874421784</v>
          </cell>
          <cell r="M39">
            <v>0</v>
          </cell>
          <cell r="O39">
            <v>115.28077874421784</v>
          </cell>
          <cell r="Q39">
            <v>-6.2113337122327028E-3</v>
          </cell>
          <cell r="R39">
            <v>0</v>
          </cell>
          <cell r="S39">
            <v>-6.2113337122327028E-3</v>
          </cell>
          <cell r="U39">
            <v>114.56473135683144</v>
          </cell>
        </row>
        <row r="40">
          <cell r="B40" t="str">
            <v>RD27Z</v>
          </cell>
          <cell r="C40" t="str">
            <v>Computerised Tomography Scan of more than three areas</v>
          </cell>
          <cell r="D40">
            <v>46105</v>
          </cell>
          <cell r="E40">
            <v>5741086.5217778021</v>
          </cell>
          <cell r="G40">
            <v>124.52199374856961</v>
          </cell>
          <cell r="I40">
            <v>1.4147875239041152E-3</v>
          </cell>
          <cell r="K40">
            <v>124.69816591177675</v>
          </cell>
          <cell r="M40">
            <v>0</v>
          </cell>
          <cell r="O40">
            <v>124.69816591177675</v>
          </cell>
          <cell r="Q40">
            <v>-6.2113337122327028E-3</v>
          </cell>
          <cell r="R40">
            <v>0</v>
          </cell>
          <cell r="S40">
            <v>-6.2113337122327028E-3</v>
          </cell>
          <cell r="U40">
            <v>123.92362398999535</v>
          </cell>
        </row>
        <row r="41">
          <cell r="B41" t="str">
            <v>RD28Z</v>
          </cell>
          <cell r="C41" t="str">
            <v>Complex Computerised Tomography Scan</v>
          </cell>
          <cell r="D41">
            <v>53921</v>
          </cell>
          <cell r="E41">
            <v>6089220.6099048527</v>
          </cell>
          <cell r="G41">
            <v>112.92855492117826</v>
          </cell>
          <cell r="I41">
            <v>1.4147875239041152E-3</v>
          </cell>
          <cell r="K41">
            <v>113.08832483177326</v>
          </cell>
          <cell r="M41">
            <v>0</v>
          </cell>
          <cell r="O41">
            <v>113.08832483177326</v>
          </cell>
          <cell r="Q41">
            <v>-6.2113337122327028E-3</v>
          </cell>
          <cell r="R41">
            <v>0</v>
          </cell>
          <cell r="S41">
            <v>-6.2113337122327028E-3</v>
          </cell>
          <cell r="U41">
            <v>112.38589550728575</v>
          </cell>
        </row>
        <row r="42">
          <cell r="B42" t="str">
            <v>RD30Z</v>
          </cell>
          <cell r="C42" t="str">
            <v>Contrast Fluoroscopy Procedures with duration of less than 20 minutes</v>
          </cell>
          <cell r="D42">
            <v>167515</v>
          </cell>
          <cell r="E42">
            <v>15753591.68095522</v>
          </cell>
          <cell r="G42">
            <v>94.042871867923594</v>
          </cell>
          <cell r="I42">
            <v>1.4147875239041152E-3</v>
          </cell>
          <cell r="K42">
            <v>94.175922549754446</v>
          </cell>
          <cell r="M42">
            <v>0</v>
          </cell>
          <cell r="O42">
            <v>94.175922549754446</v>
          </cell>
          <cell r="Q42">
            <v>-6.2113337122327028E-3</v>
          </cell>
          <cell r="R42">
            <v>0</v>
          </cell>
          <cell r="S42">
            <v>-6.2113337122327028E-3</v>
          </cell>
          <cell r="U42">
            <v>93.590964467140537</v>
          </cell>
        </row>
        <row r="43">
          <cell r="B43" t="str">
            <v>RD31Z</v>
          </cell>
          <cell r="C43" t="str">
            <v>Contrast Fluoroscopy Procedures with duration of 20 to 40 minutes</v>
          </cell>
          <cell r="D43">
            <v>66878</v>
          </cell>
          <cell r="E43">
            <v>8175142.2561496291</v>
          </cell>
          <cell r="G43">
            <v>122.23963420182466</v>
          </cell>
          <cell r="I43">
            <v>1.4147875239041152E-3</v>
          </cell>
          <cell r="K43">
            <v>122.41257731122001</v>
          </cell>
          <cell r="M43">
            <v>0</v>
          </cell>
          <cell r="O43">
            <v>122.41257731122001</v>
          </cell>
          <cell r="Q43">
            <v>-6.2113337122327028E-3</v>
          </cell>
          <cell r="R43">
            <v>0</v>
          </cell>
          <cell r="S43">
            <v>-6.2113337122327028E-3</v>
          </cell>
          <cell r="U43">
            <v>121.65223194296553</v>
          </cell>
        </row>
        <row r="44">
          <cell r="B44" t="str">
            <v>RD32Z</v>
          </cell>
          <cell r="C44" t="str">
            <v>Contrast Fluoroscopy Procedures with duration of more than 40 minutes</v>
          </cell>
          <cell r="D44">
            <v>23731</v>
          </cell>
          <cell r="E44">
            <v>5297677.9451834364</v>
          </cell>
          <cell r="G44">
            <v>223.2387149797074</v>
          </cell>
          <cell r="I44">
            <v>1.4147875239041152E-3</v>
          </cell>
          <cell r="K44">
            <v>223.55455032851307</v>
          </cell>
          <cell r="M44">
            <v>0</v>
          </cell>
          <cell r="O44">
            <v>223.55455032851307</v>
          </cell>
          <cell r="Q44">
            <v>-6.2113337122327028E-3</v>
          </cell>
          <cell r="R44">
            <v>0</v>
          </cell>
          <cell r="S44">
            <v>-6.2113337122327028E-3</v>
          </cell>
          <cell r="U44">
            <v>222.16597841353456</v>
          </cell>
        </row>
        <row r="45">
          <cell r="B45" t="str">
            <v>RD40Z</v>
          </cell>
          <cell r="C45" t="str">
            <v>Ultrasound Scan with duration of less than 20 minutes, without contrast</v>
          </cell>
          <cell r="D45">
            <v>3458881</v>
          </cell>
          <cell r="E45">
            <v>171592263.62553591</v>
          </cell>
          <cell r="G45">
            <v>49.609183902405405</v>
          </cell>
          <cell r="I45">
            <v>1.4147875239041152E-3</v>
          </cell>
          <cell r="K45">
            <v>49.679370356861597</v>
          </cell>
          <cell r="M45">
            <v>0</v>
          </cell>
          <cell r="O45">
            <v>49.679370356861597</v>
          </cell>
          <cell r="Q45">
            <v>-6.2113337122327028E-3</v>
          </cell>
          <cell r="R45">
            <v>0</v>
          </cell>
          <cell r="S45">
            <v>-6.2113337122327028E-3</v>
          </cell>
          <cell r="U45">
            <v>49.370795208961532</v>
          </cell>
        </row>
        <row r="46">
          <cell r="B46" t="str">
            <v>RD41Z</v>
          </cell>
          <cell r="C46" t="str">
            <v>Ultrasound Scan with duration of less than 20 minutes, with contrast</v>
          </cell>
          <cell r="D46">
            <v>70892</v>
          </cell>
          <cell r="E46">
            <v>3670496.5115962694</v>
          </cell>
          <cell r="G46">
            <v>51.775891660501458</v>
          </cell>
          <cell r="I46">
            <v>1.4147875239041152E-3</v>
          </cell>
          <cell r="K46">
            <v>51.849143546061747</v>
          </cell>
          <cell r="M46">
            <v>0</v>
          </cell>
          <cell r="O46">
            <v>51.849143546061747</v>
          </cell>
          <cell r="Q46">
            <v>-6.2113337122327028E-3</v>
          </cell>
          <cell r="R46">
            <v>0</v>
          </cell>
          <cell r="S46">
            <v>-6.2113337122327028E-3</v>
          </cell>
          <cell r="U46">
            <v>51.527091212803704</v>
          </cell>
        </row>
        <row r="47">
          <cell r="B47" t="str">
            <v>RD42Z</v>
          </cell>
          <cell r="C47" t="str">
            <v>Ultrasound Scan with duration of 20 minutes and over, without contrast</v>
          </cell>
          <cell r="D47">
            <v>869241</v>
          </cell>
          <cell r="E47">
            <v>48065816.033605173</v>
          </cell>
          <cell r="G47">
            <v>55.296305666213598</v>
          </cell>
          <cell r="I47">
            <v>1.4147875239041152E-3</v>
          </cell>
          <cell r="K47">
            <v>55.374538189588144</v>
          </cell>
          <cell r="M47">
            <v>0</v>
          </cell>
          <cell r="O47">
            <v>55.374538189588144</v>
          </cell>
          <cell r="Q47">
            <v>-6.2113337122327028E-3</v>
          </cell>
          <cell r="R47">
            <v>0</v>
          </cell>
          <cell r="S47">
            <v>-6.2113337122327028E-3</v>
          </cell>
          <cell r="U47">
            <v>55.030588453731838</v>
          </cell>
        </row>
        <row r="48">
          <cell r="B48" t="str">
            <v>RD43Z</v>
          </cell>
          <cell r="C48" t="str">
            <v>Ultrasound Scan with duration of 20 minutes and over, with contrast</v>
          </cell>
          <cell r="D48">
            <v>15657</v>
          </cell>
          <cell r="E48">
            <v>991202.10700152023</v>
          </cell>
          <cell r="G48">
            <v>63.307281535512566</v>
          </cell>
          <cell r="I48">
            <v>1.4147875239041152E-3</v>
          </cell>
          <cell r="K48">
            <v>63.396847887601297</v>
          </cell>
          <cell r="M48">
            <v>0</v>
          </cell>
          <cell r="O48">
            <v>63.396847887601297</v>
          </cell>
          <cell r="Q48">
            <v>-6.2113337122327028E-3</v>
          </cell>
          <cell r="R48">
            <v>0</v>
          </cell>
          <cell r="S48">
            <v>-6.2113337122327028E-3</v>
          </cell>
          <cell r="U48">
            <v>63.00306890906775</v>
          </cell>
        </row>
        <row r="49">
          <cell r="B49" t="str">
            <v>RD47Z</v>
          </cell>
          <cell r="C49" t="str">
            <v>Vascular Ultrasound Scan</v>
          </cell>
          <cell r="D49">
            <v>170769</v>
          </cell>
          <cell r="E49">
            <v>10146323.724383192</v>
          </cell>
          <cell r="G49">
            <v>59.415489488040521</v>
          </cell>
          <cell r="I49">
            <v>1.4147875239041152E-3</v>
          </cell>
          <cell r="K49">
            <v>59.49954978129486</v>
          </cell>
          <cell r="M49">
            <v>0</v>
          </cell>
          <cell r="O49">
            <v>59.49954978129486</v>
          </cell>
          <cell r="Q49">
            <v>-6.2113337122327028E-3</v>
          </cell>
          <cell r="R49">
            <v>0</v>
          </cell>
          <cell r="S49">
            <v>-6.2113337122327028E-3</v>
          </cell>
          <cell r="U49">
            <v>59.129978221875632</v>
          </cell>
        </row>
        <row r="50">
          <cell r="B50" t="str">
            <v>RD48Z</v>
          </cell>
          <cell r="C50" t="str">
            <v>Ultrasound Elastography</v>
          </cell>
          <cell r="D50">
            <v>1520</v>
          </cell>
          <cell r="E50">
            <v>64126.416027987776</v>
          </cell>
          <cell r="G50">
            <v>42.188431597360378</v>
          </cell>
          <cell r="I50">
            <v>1.4147875239041152E-3</v>
          </cell>
          <cell r="K50">
            <v>42.248119264037406</v>
          </cell>
          <cell r="M50">
            <v>0</v>
          </cell>
          <cell r="O50">
            <v>42.248119264037406</v>
          </cell>
          <cell r="Q50">
            <v>-6.2113337122327028E-3</v>
          </cell>
          <cell r="R50">
            <v>0</v>
          </cell>
          <cell r="S50">
            <v>-6.2113337122327028E-3</v>
          </cell>
          <cell r="U50">
            <v>41.985702096574265</v>
          </cell>
        </row>
        <row r="51">
          <cell r="B51" t="str">
            <v>RD50Z</v>
          </cell>
          <cell r="C51" t="str">
            <v>Dexa Scan</v>
          </cell>
          <cell r="D51">
            <v>239280</v>
          </cell>
          <cell r="E51">
            <v>13468040.188461423</v>
          </cell>
          <cell r="G51">
            <v>56.285691192165757</v>
          </cell>
          <cell r="I51">
            <v>1.4147875239041152E-3</v>
          </cell>
          <cell r="K51">
            <v>56.365323485838751</v>
          </cell>
          <cell r="M51">
            <v>0</v>
          </cell>
          <cell r="O51">
            <v>56.365323485838751</v>
          </cell>
          <cell r="Q51">
            <v>-6.2113337122327028E-3</v>
          </cell>
          <cell r="R51">
            <v>0</v>
          </cell>
          <cell r="S51">
            <v>-6.2113337122327028E-3</v>
          </cell>
          <cell r="U51">
            <v>56.015219651870261</v>
          </cell>
        </row>
        <row r="52">
          <cell r="B52" t="str">
            <v>RD51A</v>
          </cell>
          <cell r="C52" t="str">
            <v>Simple Echocardiogram, 19 years and over</v>
          </cell>
          <cell r="D52">
            <v>276007</v>
          </cell>
          <cell r="E52">
            <v>20660043.868137915</v>
          </cell>
          <cell r="G52">
            <v>74.853332952200176</v>
          </cell>
          <cell r="I52">
            <v>1.4147875239041152E-3</v>
          </cell>
          <cell r="K52">
            <v>74.959234513783585</v>
          </cell>
          <cell r="M52">
            <v>0</v>
          </cell>
          <cell r="O52">
            <v>74.959234513783585</v>
          </cell>
          <cell r="Q52">
            <v>-6.2113337122327028E-3</v>
          </cell>
          <cell r="R52">
            <v>0</v>
          </cell>
          <cell r="S52">
            <v>-6.2113337122327028E-3</v>
          </cell>
          <cell r="U52">
            <v>74.493637693404963</v>
          </cell>
        </row>
        <row r="53">
          <cell r="B53" t="str">
            <v>RD51B</v>
          </cell>
          <cell r="C53" t="str">
            <v>Simple Echocardiogram, between 6 and 18 years</v>
          </cell>
          <cell r="D53">
            <v>23760</v>
          </cell>
          <cell r="E53">
            <v>1394651.8022377274</v>
          </cell>
          <cell r="G53">
            <v>58.697466424146775</v>
          </cell>
          <cell r="I53">
            <v>1.4147875239041152E-3</v>
          </cell>
          <cell r="K53">
            <v>58.780510867328438</v>
          </cell>
          <cell r="M53">
            <v>0</v>
          </cell>
          <cell r="O53">
            <v>58.780510867328438</v>
          </cell>
          <cell r="Q53">
            <v>-6.2113337122327028E-3</v>
          </cell>
          <cell r="R53">
            <v>0</v>
          </cell>
          <cell r="S53">
            <v>-6.2113337122327028E-3</v>
          </cell>
          <cell r="U53">
            <v>58.415405498555941</v>
          </cell>
        </row>
        <row r="54">
          <cell r="B54" t="str">
            <v>RD51C</v>
          </cell>
          <cell r="C54" t="str">
            <v>Simple Echocardiogram, 5 years and under</v>
          </cell>
          <cell r="D54">
            <v>12473</v>
          </cell>
          <cell r="E54">
            <v>1152297.2370921406</v>
          </cell>
          <cell r="G54">
            <v>92.383326953591009</v>
          </cell>
          <cell r="I54">
            <v>1.4147875239041152E-3</v>
          </cell>
          <cell r="K54">
            <v>92.514029731981708</v>
          </cell>
          <cell r="M54">
            <v>0</v>
          </cell>
          <cell r="O54">
            <v>92.514029731981708</v>
          </cell>
          <cell r="Q54">
            <v>-6.2113337122327028E-3</v>
          </cell>
          <cell r="R54">
            <v>0</v>
          </cell>
          <cell r="S54">
            <v>-6.2113337122327028E-3</v>
          </cell>
          <cell r="U54">
            <v>91.93939422025295</v>
          </cell>
        </row>
        <row r="56">
          <cell r="B56" t="str">
            <v>RN04A</v>
          </cell>
          <cell r="C56" t="str">
            <v>Single Photon Emission Computed Tomography with Computed Tomography (SPECT-CT) of one area, 19 years and over</v>
          </cell>
          <cell r="D56">
            <v>12148</v>
          </cell>
          <cell r="E56">
            <v>3758940.8151456155</v>
          </cell>
          <cell r="G56">
            <v>309.42877964649455</v>
          </cell>
          <cell r="I56">
            <v>1.4147875239041152E-3</v>
          </cell>
          <cell r="K56">
            <v>309.86655562347528</v>
          </cell>
          <cell r="M56">
            <v>0</v>
          </cell>
          <cell r="O56">
            <v>309.86655562347528</v>
          </cell>
          <cell r="Q56">
            <v>-6.2113337122327028E-3</v>
          </cell>
          <cell r="R56">
            <v>0</v>
          </cell>
          <cell r="S56">
            <v>-6.2113337122327028E-3</v>
          </cell>
          <cell r="U56">
            <v>307.94187104023774</v>
          </cell>
        </row>
        <row r="57">
          <cell r="B57" t="str">
            <v>RN04B</v>
          </cell>
          <cell r="C57" t="str">
            <v>Single Photon Emission Computed Tomography with Computed Tomography (SPECT-CT) of one area, between 6 and 18 years</v>
          </cell>
          <cell r="D57">
            <v>79</v>
          </cell>
          <cell r="E57">
            <v>25309.579802781223</v>
          </cell>
          <cell r="G57">
            <v>320.37442788330662</v>
          </cell>
          <cell r="I57">
            <v>1.4147875239041152E-3</v>
          </cell>
          <cell r="K57">
            <v>320.82768962685384</v>
          </cell>
          <cell r="M57">
            <v>0</v>
          </cell>
          <cell r="O57">
            <v>320.82768962685384</v>
          </cell>
          <cell r="Q57">
            <v>-6.2113337122327028E-3</v>
          </cell>
          <cell r="R57">
            <v>0</v>
          </cell>
          <cell r="S57">
            <v>-6.2113337122327028E-3</v>
          </cell>
          <cell r="U57">
            <v>318.83492178245683</v>
          </cell>
        </row>
        <row r="58">
          <cell r="B58" t="str">
            <v>RN04C</v>
          </cell>
          <cell r="C58" t="str">
            <v>Single Photon Emission Computed Tomography with Computed Tomography (SPECT-CT) of one area, 5 years and under</v>
          </cell>
          <cell r="D58">
            <v>9</v>
          </cell>
          <cell r="E58">
            <v>3031.2690723384007</v>
          </cell>
          <cell r="G58">
            <v>336.80767470426673</v>
          </cell>
          <cell r="I58">
            <v>1.4147875239041152E-3</v>
          </cell>
          <cell r="K58">
            <v>337.2841860003935</v>
          </cell>
          <cell r="M58">
            <v>0</v>
          </cell>
          <cell r="O58">
            <v>337.2841860003935</v>
          </cell>
          <cell r="Q58">
            <v>-6.2113337122327028E-3</v>
          </cell>
          <cell r="R58">
            <v>0</v>
          </cell>
          <cell r="S58">
            <v>-6.2113337122327028E-3</v>
          </cell>
          <cell r="U58">
            <v>335.18920136528629</v>
          </cell>
        </row>
        <row r="59">
          <cell r="B59" t="str">
            <v>RN05A</v>
          </cell>
          <cell r="C59" t="str">
            <v>Single Photon Emission Computed Tomography with Computed Tomography (SPECT-CT) of two or three areas, 19 years and over</v>
          </cell>
          <cell r="D59">
            <v>477</v>
          </cell>
          <cell r="E59">
            <v>244952.59577425243</v>
          </cell>
          <cell r="G59">
            <v>513.52745445335938</v>
          </cell>
          <cell r="I59">
            <v>1.4147875239041152E-3</v>
          </cell>
          <cell r="K59">
            <v>514.25398668910225</v>
          </cell>
          <cell r="M59">
            <v>0</v>
          </cell>
          <cell r="O59">
            <v>514.25398668910225</v>
          </cell>
          <cell r="Q59">
            <v>-6.2113337122327028E-3</v>
          </cell>
          <cell r="R59">
            <v>0</v>
          </cell>
          <cell r="S59">
            <v>-6.2113337122327028E-3</v>
          </cell>
          <cell r="U59">
            <v>511.05978356493017</v>
          </cell>
        </row>
        <row r="60">
          <cell r="B60" t="str">
            <v>RN05B</v>
          </cell>
          <cell r="C60" t="str">
            <v>Single Photon Emission Computed Tomography with Computed Tomography (SPECT-CT) of two or three areas, 18 years and under</v>
          </cell>
          <cell r="D60">
            <v>12</v>
          </cell>
          <cell r="E60">
            <v>5422.2216165860591</v>
          </cell>
          <cell r="G60">
            <v>451.85180138217157</v>
          </cell>
          <cell r="I60">
            <v>1.4147875239041152E-3</v>
          </cell>
          <cell r="K60">
            <v>452.49107567342065</v>
          </cell>
          <cell r="M60">
            <v>0</v>
          </cell>
          <cell r="O60">
            <v>452.49107567342065</v>
          </cell>
          <cell r="Q60">
            <v>-6.2113337122327028E-3</v>
          </cell>
          <cell r="R60">
            <v>0</v>
          </cell>
          <cell r="S60">
            <v>-6.2113337122327028E-3</v>
          </cell>
          <cell r="U60">
            <v>449.68050260060591</v>
          </cell>
        </row>
        <row r="61">
          <cell r="B61" t="str">
            <v>RN06A</v>
          </cell>
          <cell r="C61" t="str">
            <v>Single Photon Emission Computed Tomography with Computed Tomography (SPECT-CT) of more than three areas, 19 years and over</v>
          </cell>
          <cell r="D61">
            <v>124</v>
          </cell>
          <cell r="E61">
            <v>28809.66455054668</v>
          </cell>
          <cell r="G61">
            <v>232.33600443989258</v>
          </cell>
          <cell r="I61">
            <v>1.4147875239041152E-3</v>
          </cell>
          <cell r="K61">
            <v>232.66471052032787</v>
          </cell>
          <cell r="M61">
            <v>0</v>
          </cell>
          <cell r="O61">
            <v>232.66471052032787</v>
          </cell>
          <cell r="Q61">
            <v>-6.2113337122327028E-3</v>
          </cell>
          <cell r="R61">
            <v>0</v>
          </cell>
          <cell r="S61">
            <v>-6.2113337122327028E-3</v>
          </cell>
          <cell r="U61">
            <v>231.21955236022609</v>
          </cell>
        </row>
        <row r="62">
          <cell r="B62" t="str">
            <v>RN06B</v>
          </cell>
          <cell r="C62" t="str">
            <v>Single Photon Emission Computed Tomography with Computed Tomography (SPECT-CT) of more than three areas, 18 years and under</v>
          </cell>
          <cell r="D62" t="e">
            <v>#N/A</v>
          </cell>
          <cell r="E62" t="e">
            <v>#N/A</v>
          </cell>
          <cell r="G62" t="e">
            <v>#N/A</v>
          </cell>
          <cell r="I62">
            <v>1.4147875239041152E-3</v>
          </cell>
          <cell r="K62" t="e">
            <v>#N/A</v>
          </cell>
          <cell r="M62">
            <v>0</v>
          </cell>
          <cell r="O62" t="e">
            <v>#N/A</v>
          </cell>
          <cell r="Q62">
            <v>-6.2113337122327028E-3</v>
          </cell>
          <cell r="R62">
            <v>0</v>
          </cell>
          <cell r="S62">
            <v>-6.2113337122327028E-3</v>
          </cell>
          <cell r="U62" t="e">
            <v>#N/A</v>
          </cell>
        </row>
        <row r="63">
          <cell r="B63" t="str">
            <v>RN08A</v>
          </cell>
          <cell r="C63" t="str">
            <v>Single Photon Emission Computed Tomography (SPECT), 19 years and over</v>
          </cell>
          <cell r="D63">
            <v>13437</v>
          </cell>
          <cell r="E63">
            <v>2787554.8446296747</v>
          </cell>
          <cell r="G63">
            <v>207.45366113192489</v>
          </cell>
          <cell r="I63">
            <v>1.4147875239041152E-3</v>
          </cell>
          <cell r="K63">
            <v>207.74716398348258</v>
          </cell>
          <cell r="M63">
            <v>0</v>
          </cell>
          <cell r="O63">
            <v>207.74716398348258</v>
          </cell>
          <cell r="Q63">
            <v>-6.2113337122327028E-3</v>
          </cell>
          <cell r="R63">
            <v>0</v>
          </cell>
          <cell r="S63">
            <v>-6.2113337122327028E-3</v>
          </cell>
          <cell r="U63">
            <v>206.45677702021123</v>
          </cell>
        </row>
        <row r="64">
          <cell r="B64" t="str">
            <v>RN08B</v>
          </cell>
          <cell r="C64" t="str">
            <v>Single Photon Emission Computed Tomography (SPECT), between 6 and 18 years</v>
          </cell>
          <cell r="D64">
            <v>206</v>
          </cell>
          <cell r="E64">
            <v>64024.295225916278</v>
          </cell>
          <cell r="G64">
            <v>310.79754964037028</v>
          </cell>
          <cell r="I64">
            <v>1.4147875239041152E-3</v>
          </cell>
          <cell r="K64">
            <v>311.23726213606142</v>
          </cell>
          <cell r="M64">
            <v>0</v>
          </cell>
          <cell r="O64">
            <v>311.23726213606142</v>
          </cell>
          <cell r="Q64">
            <v>-6.2113337122327028E-3</v>
          </cell>
          <cell r="R64">
            <v>0</v>
          </cell>
          <cell r="S64">
            <v>-6.2113337122327028E-3</v>
          </cell>
          <cell r="U64">
            <v>309.30406363725268</v>
          </cell>
        </row>
        <row r="65">
          <cell r="B65" t="str">
            <v>RN08C</v>
          </cell>
          <cell r="C65" t="str">
            <v>Single Photon Emission Computed Tomography (SPECT), 5 years and under</v>
          </cell>
          <cell r="D65">
            <v>71</v>
          </cell>
          <cell r="E65">
            <v>18999.859188555016</v>
          </cell>
          <cell r="G65">
            <v>267.60365054302838</v>
          </cell>
          <cell r="I65">
            <v>1.4147875239041152E-3</v>
          </cell>
          <cell r="K65">
            <v>267.98225284916788</v>
          </cell>
          <cell r="M65">
            <v>0</v>
          </cell>
          <cell r="O65">
            <v>267.98225284916788</v>
          </cell>
          <cell r="Q65">
            <v>-6.2113337122327028E-3</v>
          </cell>
          <cell r="R65">
            <v>0</v>
          </cell>
          <cell r="S65">
            <v>-6.2113337122327028E-3</v>
          </cell>
          <cell r="U65">
            <v>266.31772564776577</v>
          </cell>
        </row>
        <row r="66">
          <cell r="B66" t="str">
            <v>RN10Z</v>
          </cell>
          <cell r="C66" t="str">
            <v>Octreotide Scan</v>
          </cell>
          <cell r="D66">
            <v>1924</v>
          </cell>
          <cell r="E66">
            <v>1489633.3506189487</v>
          </cell>
          <cell r="G66">
            <v>774.23770822190681</v>
          </cell>
          <cell r="I66">
            <v>1.4147875239041152E-3</v>
          </cell>
          <cell r="K66">
            <v>775.33309007203525</v>
          </cell>
          <cell r="M66">
            <v>0</v>
          </cell>
          <cell r="O66">
            <v>775.33309007203525</v>
          </cell>
          <cell r="Q66">
            <v>-6.2113337122327028E-3</v>
          </cell>
          <cell r="R66">
            <v>0</v>
          </cell>
          <cell r="S66">
            <v>-6.2113337122327028E-3</v>
          </cell>
          <cell r="U66">
            <v>770.5172375114613</v>
          </cell>
        </row>
        <row r="67">
          <cell r="B67" t="str">
            <v>RN11Z</v>
          </cell>
          <cell r="C67" t="str">
            <v>Dopamine Transporter Scan</v>
          </cell>
          <cell r="D67">
            <v>1952</v>
          </cell>
          <cell r="E67">
            <v>1307287.0690414251</v>
          </cell>
          <cell r="G67">
            <v>669.71673618925468</v>
          </cell>
          <cell r="I67">
            <v>1.4147875239041152E-3</v>
          </cell>
          <cell r="K67">
            <v>670.66424307216505</v>
          </cell>
          <cell r="M67">
            <v>0</v>
          </cell>
          <cell r="O67">
            <v>670.66424307216505</v>
          </cell>
          <cell r="Q67">
            <v>-6.2113337122327028E-3</v>
          </cell>
          <cell r="R67">
            <v>0</v>
          </cell>
          <cell r="S67">
            <v>-6.2113337122327028E-3</v>
          </cell>
          <cell r="U67">
            <v>666.4985236495819</v>
          </cell>
        </row>
        <row r="68">
          <cell r="B68" t="str">
            <v>RN12A</v>
          </cell>
          <cell r="C68" t="str">
            <v>Metaiodobenzylguanidine (MIBG) Scan, 19 years and over</v>
          </cell>
          <cell r="D68">
            <v>1408</v>
          </cell>
          <cell r="E68">
            <v>459437.59163537557</v>
          </cell>
          <cell r="G68">
            <v>326.30510769557924</v>
          </cell>
          <cell r="I68">
            <v>1.4147875239041152E-3</v>
          </cell>
          <cell r="K68">
            <v>326.76676009093313</v>
          </cell>
          <cell r="M68">
            <v>0</v>
          </cell>
          <cell r="O68">
            <v>326.76676009093313</v>
          </cell>
          <cell r="Q68">
            <v>-6.2113337122327028E-3</v>
          </cell>
          <cell r="R68">
            <v>0</v>
          </cell>
          <cell r="S68">
            <v>-6.2113337122327028E-3</v>
          </cell>
          <cell r="U68">
            <v>324.73710269794327</v>
          </cell>
        </row>
        <row r="69">
          <cell r="B69" t="str">
            <v>RN12B</v>
          </cell>
          <cell r="C69" t="str">
            <v>Metaiodobenzylguanidine (MIBG) Scan, 18 years and under</v>
          </cell>
          <cell r="D69">
            <v>78</v>
          </cell>
          <cell r="E69">
            <v>27164.322674019139</v>
          </cell>
          <cell r="G69">
            <v>348.26054710280948</v>
          </cell>
          <cell r="I69">
            <v>1.4147875239041152E-3</v>
          </cell>
          <cell r="K69">
            <v>348.75326177991855</v>
          </cell>
          <cell r="M69">
            <v>0</v>
          </cell>
          <cell r="O69">
            <v>348.75326177991855</v>
          </cell>
          <cell r="Q69">
            <v>-6.2113337122327028E-3</v>
          </cell>
          <cell r="R69">
            <v>0</v>
          </cell>
          <cell r="S69">
            <v>-6.2113337122327028E-3</v>
          </cell>
          <cell r="U69">
            <v>346.58703888777382</v>
          </cell>
        </row>
        <row r="70">
          <cell r="B70" t="str">
            <v>RN13Z</v>
          </cell>
          <cell r="C70" t="str">
            <v>Nuclear Medicine Infection Scan or White Cell Scan</v>
          </cell>
          <cell r="D70">
            <v>12620</v>
          </cell>
          <cell r="E70">
            <v>3085441.3347117561</v>
          </cell>
          <cell r="G70">
            <v>244.48821986622474</v>
          </cell>
          <cell r="I70">
            <v>1.4147875239041152E-3</v>
          </cell>
          <cell r="K70">
            <v>244.834118749433</v>
          </cell>
          <cell r="M70">
            <v>0</v>
          </cell>
          <cell r="O70">
            <v>244.834118749433</v>
          </cell>
          <cell r="Q70">
            <v>-6.2113337122327028E-3</v>
          </cell>
          <cell r="R70">
            <v>0</v>
          </cell>
          <cell r="S70">
            <v>-6.2113337122327028E-3</v>
          </cell>
          <cell r="U70">
            <v>243.31337233373986</v>
          </cell>
        </row>
        <row r="71">
          <cell r="B71" t="str">
            <v>RN14Z</v>
          </cell>
          <cell r="C71" t="str">
            <v>Tauroselcholic Acid (SeHCAT) Scan</v>
          </cell>
          <cell r="D71">
            <v>11108</v>
          </cell>
          <cell r="E71">
            <v>2573260.008285122</v>
          </cell>
          <cell r="G71">
            <v>231.65826505987775</v>
          </cell>
          <cell r="I71">
            <v>1.4147875239041152E-3</v>
          </cell>
          <cell r="K71">
            <v>231.98601228309374</v>
          </cell>
          <cell r="M71">
            <v>0</v>
          </cell>
          <cell r="O71">
            <v>231.98601228309374</v>
          </cell>
          <cell r="Q71">
            <v>-6.2113337122327028E-3</v>
          </cell>
          <cell r="R71">
            <v>0</v>
          </cell>
          <cell r="S71">
            <v>-6.2113337122327028E-3</v>
          </cell>
          <cell r="U71">
            <v>230.54506974423333</v>
          </cell>
        </row>
        <row r="72">
          <cell r="B72" t="str">
            <v>RN15A</v>
          </cell>
          <cell r="C72" t="str">
            <v>Nuclear Bone Scan of two or three phases, 19 years and over</v>
          </cell>
          <cell r="D72">
            <v>46592</v>
          </cell>
          <cell r="E72">
            <v>8272760.3772277916</v>
          </cell>
          <cell r="G72">
            <v>177.55752870080252</v>
          </cell>
          <cell r="I72">
            <v>1.4147875239041152E-3</v>
          </cell>
          <cell r="K72">
            <v>177.80873487718367</v>
          </cell>
          <cell r="M72">
            <v>0</v>
          </cell>
          <cell r="O72">
            <v>177.80873487718367</v>
          </cell>
          <cell r="Q72">
            <v>-6.2113337122327028E-3</v>
          </cell>
          <cell r="R72">
            <v>0</v>
          </cell>
          <cell r="S72">
            <v>-6.2113337122327028E-3</v>
          </cell>
          <cell r="U72">
            <v>176.70430548791157</v>
          </cell>
        </row>
        <row r="73">
          <cell r="B73" t="str">
            <v>RN15B</v>
          </cell>
          <cell r="C73" t="str">
            <v>Nuclear Bone Scan of two or three phases, 18 years and under</v>
          </cell>
          <cell r="D73">
            <v>7184</v>
          </cell>
          <cell r="E73">
            <v>503022.77119456674</v>
          </cell>
          <cell r="G73">
            <v>70.019873495902942</v>
          </cell>
          <cell r="I73">
            <v>1.4147875239041152E-3</v>
          </cell>
          <cell r="K73">
            <v>70.118936739350289</v>
          </cell>
          <cell r="M73">
            <v>0</v>
          </cell>
          <cell r="O73">
            <v>70.118936739350289</v>
          </cell>
          <cell r="Q73">
            <v>-6.2113337122327028E-3</v>
          </cell>
          <cell r="R73">
            <v>0</v>
          </cell>
          <cell r="S73">
            <v>-6.2113337122327028E-3</v>
          </cell>
          <cell r="U73">
            <v>69.683404623715248</v>
          </cell>
        </row>
        <row r="74">
          <cell r="B74" t="str">
            <v>RN16A</v>
          </cell>
          <cell r="C74" t="str">
            <v>Nuclear Bone Scan of other phases, 19 years and over</v>
          </cell>
          <cell r="D74">
            <v>82787</v>
          </cell>
          <cell r="E74">
            <v>15454861.618474685</v>
          </cell>
          <cell r="G74">
            <v>186.68222810917999</v>
          </cell>
          <cell r="I74">
            <v>1.4147875239041152E-3</v>
          </cell>
          <cell r="K74">
            <v>186.94634379644347</v>
          </cell>
          <cell r="M74">
            <v>0</v>
          </cell>
          <cell r="O74">
            <v>186.94634379644347</v>
          </cell>
          <cell r="Q74">
            <v>-6.2113337122327028E-3</v>
          </cell>
          <cell r="R74">
            <v>0</v>
          </cell>
          <cell r="S74">
            <v>-6.2113337122327028E-3</v>
          </cell>
          <cell r="U74">
            <v>185.78515766884198</v>
          </cell>
        </row>
        <row r="75">
          <cell r="B75" t="str">
            <v>RN16B</v>
          </cell>
          <cell r="C75" t="str">
            <v>Nuclear Bone Scan of other phases, between 6 and 18 years</v>
          </cell>
          <cell r="D75">
            <v>617</v>
          </cell>
          <cell r="E75">
            <v>179530.23639509862</v>
          </cell>
          <cell r="G75">
            <v>290.9728304620723</v>
          </cell>
          <cell r="I75">
            <v>1.4147875239041152E-3</v>
          </cell>
          <cell r="K75">
            <v>291.3844951924051</v>
          </cell>
          <cell r="M75">
            <v>0</v>
          </cell>
          <cell r="O75">
            <v>291.3844951924051</v>
          </cell>
          <cell r="Q75">
            <v>-6.2113337122327028E-3</v>
          </cell>
          <cell r="R75">
            <v>0</v>
          </cell>
          <cell r="S75">
            <v>-6.2113337122327028E-3</v>
          </cell>
          <cell r="U75">
            <v>289.57460885419459</v>
          </cell>
        </row>
        <row r="76">
          <cell r="B76" t="str">
            <v>RN16C</v>
          </cell>
          <cell r="C76" t="str">
            <v>Nuclear Bone Scan of other phases, 5 years and under</v>
          </cell>
          <cell r="D76">
            <v>86</v>
          </cell>
          <cell r="E76">
            <v>25292.442103253125</v>
          </cell>
          <cell r="G76">
            <v>294.0981639913154</v>
          </cell>
          <cell r="I76">
            <v>1.4147875239041152E-3</v>
          </cell>
          <cell r="K76">
            <v>294.51425040453341</v>
          </cell>
          <cell r="M76">
            <v>0</v>
          </cell>
          <cell r="O76">
            <v>294.51425040453341</v>
          </cell>
          <cell r="Q76">
            <v>-6.2113337122327028E-3</v>
          </cell>
          <cell r="R76">
            <v>0</v>
          </cell>
          <cell r="S76">
            <v>-6.2113337122327028E-3</v>
          </cell>
          <cell r="U76">
            <v>292.68492411226276</v>
          </cell>
        </row>
        <row r="77">
          <cell r="B77" t="str">
            <v>RN17A</v>
          </cell>
          <cell r="C77" t="str">
            <v>Hepatobiliary Nuclear Scan, 19 years and over</v>
          </cell>
          <cell r="D77">
            <v>3182</v>
          </cell>
          <cell r="E77">
            <v>1122433.2244405982</v>
          </cell>
          <cell r="G77">
            <v>352.74457084871091</v>
          </cell>
          <cell r="I77">
            <v>1.4147875239041152E-3</v>
          </cell>
          <cell r="K77">
            <v>353.24362946667259</v>
          </cell>
          <cell r="M77">
            <v>0</v>
          </cell>
          <cell r="O77">
            <v>353.24362946667259</v>
          </cell>
          <cell r="Q77">
            <v>-6.2113337122327028E-3</v>
          </cell>
          <cell r="R77">
            <v>0</v>
          </cell>
          <cell r="S77">
            <v>-6.2113337122327028E-3</v>
          </cell>
          <cell r="U77">
            <v>351.04951540233481</v>
          </cell>
        </row>
        <row r="78">
          <cell r="B78" t="str">
            <v>RN17B</v>
          </cell>
          <cell r="C78" t="str">
            <v>Hepatobiliary Nuclear Scan, 18 years and under</v>
          </cell>
          <cell r="D78">
            <v>48</v>
          </cell>
          <cell r="E78">
            <v>16583.351284063927</v>
          </cell>
          <cell r="G78">
            <v>345.48648508466516</v>
          </cell>
          <cell r="I78">
            <v>1.4147875239041152E-3</v>
          </cell>
          <cell r="K78">
            <v>345.97527505344044</v>
          </cell>
          <cell r="M78">
            <v>0</v>
          </cell>
          <cell r="O78">
            <v>345.97527505344044</v>
          </cell>
          <cell r="Q78">
            <v>-6.2113337122327028E-3</v>
          </cell>
          <cell r="R78">
            <v>0</v>
          </cell>
          <cell r="S78">
            <v>-6.2113337122327028E-3</v>
          </cell>
          <cell r="U78">
            <v>343.82630716390202</v>
          </cell>
        </row>
        <row r="79">
          <cell r="B79" t="str">
            <v>RN18A</v>
          </cell>
          <cell r="C79" t="str">
            <v>Lung Ventilation or Perfusion Scan, 19 years and over</v>
          </cell>
          <cell r="D79">
            <v>6493</v>
          </cell>
          <cell r="E79">
            <v>1427867.4859137619</v>
          </cell>
          <cell r="G79">
            <v>219.90874571288492</v>
          </cell>
          <cell r="I79">
            <v>1.4147875239041152E-3</v>
          </cell>
          <cell r="K79">
            <v>220.21986986271691</v>
          </cell>
          <cell r="M79">
            <v>0</v>
          </cell>
          <cell r="O79">
            <v>220.21986986271691</v>
          </cell>
          <cell r="Q79">
            <v>-6.2113337122327028E-3</v>
          </cell>
          <cell r="R79">
            <v>0</v>
          </cell>
          <cell r="S79">
            <v>-6.2113337122327028E-3</v>
          </cell>
          <cell r="U79">
            <v>218.85201076093512</v>
          </cell>
        </row>
        <row r="80">
          <cell r="B80" t="str">
            <v>RN18B</v>
          </cell>
          <cell r="C80" t="str">
            <v>Lung Ventilation or Perfusion Scan, 18 years and under</v>
          </cell>
          <cell r="D80">
            <v>69</v>
          </cell>
          <cell r="E80">
            <v>16314.105527893189</v>
          </cell>
          <cell r="G80">
            <v>236.43631199845203</v>
          </cell>
          <cell r="I80">
            <v>1.4147875239041152E-3</v>
          </cell>
          <cell r="K80">
            <v>236.77081914286535</v>
          </cell>
          <cell r="M80">
            <v>0</v>
          </cell>
          <cell r="O80">
            <v>236.77081914286535</v>
          </cell>
          <cell r="Q80">
            <v>-6.2113337122327028E-3</v>
          </cell>
          <cell r="R80">
            <v>0</v>
          </cell>
          <cell r="S80">
            <v>-6.2113337122327028E-3</v>
          </cell>
          <cell r="U80">
            <v>235.30015657185032</v>
          </cell>
        </row>
        <row r="81">
          <cell r="B81" t="str">
            <v>RN19Z</v>
          </cell>
          <cell r="C81" t="str">
            <v>Sentinel Lymph Node scan</v>
          </cell>
          <cell r="D81">
            <v>14684</v>
          </cell>
          <cell r="E81">
            <v>3195112.0938809491</v>
          </cell>
          <cell r="G81">
            <v>217.59139838470097</v>
          </cell>
          <cell r="I81">
            <v>1.4147875239041152E-3</v>
          </cell>
          <cell r="K81">
            <v>217.89924398044448</v>
          </cell>
          <cell r="M81">
            <v>0</v>
          </cell>
          <cell r="O81">
            <v>217.89924398044448</v>
          </cell>
          <cell r="Q81">
            <v>-6.2113337122327028E-3</v>
          </cell>
          <cell r="R81">
            <v>0</v>
          </cell>
          <cell r="S81">
            <v>-6.2113337122327028E-3</v>
          </cell>
          <cell r="U81">
            <v>216.54579906043872</v>
          </cell>
        </row>
        <row r="82">
          <cell r="B82" t="str">
            <v>RN20Z</v>
          </cell>
          <cell r="C82" t="str">
            <v>Myocardial Perfusion Scan</v>
          </cell>
          <cell r="D82">
            <v>32608</v>
          </cell>
          <cell r="E82">
            <v>9118180.6006408688</v>
          </cell>
          <cell r="G82">
            <v>279.63017052995792</v>
          </cell>
          <cell r="I82">
            <v>1.4147875239041152E-3</v>
          </cell>
          <cell r="K82">
            <v>280.0257878065309</v>
          </cell>
          <cell r="M82">
            <v>0</v>
          </cell>
          <cell r="O82">
            <v>280.0257878065309</v>
          </cell>
          <cell r="Q82">
            <v>-6.2113337122327028E-3</v>
          </cell>
          <cell r="R82">
            <v>0</v>
          </cell>
          <cell r="S82">
            <v>-6.2113337122327028E-3</v>
          </cell>
          <cell r="U82">
            <v>278.28645419043369</v>
          </cell>
        </row>
        <row r="83">
          <cell r="B83" t="str">
            <v>RN21Z</v>
          </cell>
          <cell r="C83" t="str">
            <v>Myocardial Perfusion Scan, stress only</v>
          </cell>
          <cell r="D83">
            <v>23894</v>
          </cell>
          <cell r="E83">
            <v>8147349.7762629967</v>
          </cell>
          <cell r="G83">
            <v>340.97889747480525</v>
          </cell>
          <cell r="I83">
            <v>1.4147875239041152E-3</v>
          </cell>
          <cell r="K83">
            <v>341.4613101648672</v>
          </cell>
          <cell r="M83">
            <v>0</v>
          </cell>
          <cell r="O83">
            <v>341.4613101648672</v>
          </cell>
          <cell r="Q83">
            <v>-6.2113337122327028E-3</v>
          </cell>
          <cell r="R83">
            <v>0</v>
          </cell>
          <cell r="S83">
            <v>-6.2113337122327028E-3</v>
          </cell>
          <cell r="U83">
            <v>339.34038001761701</v>
          </cell>
        </row>
        <row r="84">
          <cell r="B84" t="str">
            <v>RN22Z</v>
          </cell>
          <cell r="C84" t="str">
            <v>Multi Gated Acquisition (MUGA) Scan</v>
          </cell>
          <cell r="D84">
            <v>9415</v>
          </cell>
          <cell r="E84">
            <v>1700024.058199221</v>
          </cell>
          <cell r="G84">
            <v>180.56548679758058</v>
          </cell>
          <cell r="I84">
            <v>1.4147875239041152E-3</v>
          </cell>
          <cell r="K84">
            <v>180.82094859554945</v>
          </cell>
          <cell r="M84">
            <v>0</v>
          </cell>
          <cell r="O84">
            <v>180.82094859554945</v>
          </cell>
          <cell r="Q84">
            <v>-6.2113337122327028E-3</v>
          </cell>
          <cell r="R84">
            <v>0</v>
          </cell>
          <cell r="S84">
            <v>-6.2113337122327028E-3</v>
          </cell>
          <cell r="U84">
            <v>179.69780934166002</v>
          </cell>
        </row>
        <row r="85">
          <cell r="B85" t="str">
            <v>RN23A</v>
          </cell>
          <cell r="C85" t="str">
            <v>Nuclear Cystography, 19 years and over</v>
          </cell>
          <cell r="D85">
            <v>752</v>
          </cell>
          <cell r="E85">
            <v>139844.01137294224</v>
          </cell>
          <cell r="G85">
            <v>185.96278108104022</v>
          </cell>
          <cell r="I85">
            <v>1.4147875239041152E-3</v>
          </cell>
          <cell r="K85">
            <v>186.22587890362419</v>
          </cell>
          <cell r="M85">
            <v>0</v>
          </cell>
          <cell r="O85">
            <v>186.22587890362419</v>
          </cell>
          <cell r="Q85">
            <v>-6.2113337122327028E-3</v>
          </cell>
          <cell r="R85">
            <v>0</v>
          </cell>
          <cell r="S85">
            <v>-6.2113337122327028E-3</v>
          </cell>
          <cell r="U85">
            <v>185.06916782389996</v>
          </cell>
        </row>
        <row r="86">
          <cell r="B86" t="str">
            <v>RN23B</v>
          </cell>
          <cell r="C86" t="str">
            <v>Nuclear Cystography, between 6 and 18 years</v>
          </cell>
          <cell r="D86">
            <v>391</v>
          </cell>
          <cell r="E86">
            <v>107986.89323706496</v>
          </cell>
          <cell r="G86">
            <v>276.18131262676462</v>
          </cell>
          <cell r="I86">
            <v>1.4147875239041152E-3</v>
          </cell>
          <cell r="K86">
            <v>276.57205050220443</v>
          </cell>
          <cell r="M86">
            <v>0</v>
          </cell>
          <cell r="O86">
            <v>276.57205050220443</v>
          </cell>
          <cell r="Q86">
            <v>-6.2113337122327028E-3</v>
          </cell>
          <cell r="R86">
            <v>0</v>
          </cell>
          <cell r="S86">
            <v>-6.2113337122327028E-3</v>
          </cell>
          <cell r="U86">
            <v>274.85416920105877</v>
          </cell>
        </row>
        <row r="87">
          <cell r="B87" t="str">
            <v>RN23C</v>
          </cell>
          <cell r="C87" t="str">
            <v>Nuclear Cystography, 5 years and under</v>
          </cell>
          <cell r="D87">
            <v>177</v>
          </cell>
          <cell r="E87">
            <v>35939.230216139862</v>
          </cell>
          <cell r="G87">
            <v>203.04649839627041</v>
          </cell>
          <cell r="I87">
            <v>1.4147875239041152E-3</v>
          </cell>
          <cell r="K87">
            <v>203.33376604897387</v>
          </cell>
          <cell r="M87">
            <v>0</v>
          </cell>
          <cell r="O87">
            <v>203.33376604897387</v>
          </cell>
          <cell r="Q87">
            <v>-6.2113337122327028E-3</v>
          </cell>
          <cell r="R87">
            <v>0</v>
          </cell>
          <cell r="S87">
            <v>-6.2113337122327028E-3</v>
          </cell>
          <cell r="U87">
            <v>202.07079217307864</v>
          </cell>
        </row>
        <row r="88">
          <cell r="B88" t="str">
            <v>RN24Z</v>
          </cell>
          <cell r="C88" t="str">
            <v>Parathyroid Scan</v>
          </cell>
          <cell r="D88">
            <v>7470</v>
          </cell>
          <cell r="E88">
            <v>1448226.7358248683</v>
          </cell>
          <cell r="G88">
            <v>193.87238766062495</v>
          </cell>
          <cell r="I88">
            <v>1.4147875239041152E-3</v>
          </cell>
          <cell r="K88">
            <v>194.1466758959167</v>
          </cell>
          <cell r="M88">
            <v>0</v>
          </cell>
          <cell r="O88">
            <v>194.1466758959167</v>
          </cell>
          <cell r="Q88">
            <v>-6.2113337122327028E-3</v>
          </cell>
          <cell r="R88">
            <v>0</v>
          </cell>
          <cell r="S88">
            <v>-6.2113337122327028E-3</v>
          </cell>
          <cell r="U88">
            <v>192.94076610280646</v>
          </cell>
        </row>
        <row r="89">
          <cell r="B89" t="str">
            <v>RN25A</v>
          </cell>
          <cell r="C89" t="str">
            <v>Renogram, 19 years and over</v>
          </cell>
          <cell r="D89">
            <v>10331</v>
          </cell>
          <cell r="E89">
            <v>2138849.7038001264</v>
          </cell>
          <cell r="G89">
            <v>207.03220441391215</v>
          </cell>
          <cell r="I89">
            <v>1.4147875239041152E-3</v>
          </cell>
          <cell r="K89">
            <v>207.32511099376333</v>
          </cell>
          <cell r="M89">
            <v>0</v>
          </cell>
          <cell r="O89">
            <v>207.32511099376333</v>
          </cell>
          <cell r="Q89">
            <v>-6.2113337122327028E-3</v>
          </cell>
          <cell r="R89">
            <v>0</v>
          </cell>
          <cell r="S89">
            <v>-6.2113337122327028E-3</v>
          </cell>
          <cell r="U89">
            <v>206.03734554245537</v>
          </cell>
        </row>
        <row r="90">
          <cell r="B90" t="str">
            <v>RN25B</v>
          </cell>
          <cell r="C90" t="str">
            <v>Renogram, between 6 and 18 years</v>
          </cell>
          <cell r="D90">
            <v>998</v>
          </cell>
          <cell r="E90">
            <v>190925.42597013406</v>
          </cell>
          <cell r="G90">
            <v>191.30804205424255</v>
          </cell>
          <cell r="I90">
            <v>1.4147875239041152E-3</v>
          </cell>
          <cell r="K90">
            <v>191.57870228536342</v>
          </cell>
          <cell r="M90">
            <v>0</v>
          </cell>
          <cell r="O90">
            <v>191.57870228536342</v>
          </cell>
          <cell r="Q90">
            <v>-6.2113337122327028E-3</v>
          </cell>
          <cell r="R90">
            <v>0</v>
          </cell>
          <cell r="S90">
            <v>-6.2113337122327028E-3</v>
          </cell>
          <cell r="U90">
            <v>190.38874303331255</v>
          </cell>
        </row>
        <row r="91">
          <cell r="B91" t="str">
            <v>RN25C</v>
          </cell>
          <cell r="C91" t="str">
            <v>Renogram, 5 years and under</v>
          </cell>
          <cell r="D91">
            <v>1354</v>
          </cell>
          <cell r="E91">
            <v>301961.31319747592</v>
          </cell>
          <cell r="G91">
            <v>223.01426380906642</v>
          </cell>
          <cell r="I91">
            <v>1.4147875239041152E-3</v>
          </cell>
          <cell r="K91">
            <v>223.32978160715615</v>
          </cell>
          <cell r="M91">
            <v>0</v>
          </cell>
          <cell r="O91">
            <v>223.32978160715615</v>
          </cell>
          <cell r="Q91">
            <v>-6.2113337122327028E-3</v>
          </cell>
          <cell r="R91">
            <v>0</v>
          </cell>
          <cell r="S91">
            <v>-6.2113337122327028E-3</v>
          </cell>
          <cell r="U91">
            <v>221.94260580571407</v>
          </cell>
        </row>
        <row r="92">
          <cell r="B92" t="str">
            <v>RN26Z</v>
          </cell>
          <cell r="C92" t="str">
            <v>Red Cell Mass Studies</v>
          </cell>
          <cell r="D92">
            <v>468</v>
          </cell>
          <cell r="E92">
            <v>136997.70101778291</v>
          </cell>
          <cell r="G92">
            <v>292.73013037987801</v>
          </cell>
          <cell r="I92">
            <v>1.4147875239041152E-3</v>
          </cell>
          <cell r="K92">
            <v>293.14428131621025</v>
          </cell>
          <cell r="M92">
            <v>0</v>
          </cell>
          <cell r="O92">
            <v>293.14428131621025</v>
          </cell>
          <cell r="Q92">
            <v>-6.2113337122327028E-3</v>
          </cell>
          <cell r="R92">
            <v>0</v>
          </cell>
          <cell r="S92">
            <v>-6.2113337122327028E-3</v>
          </cell>
          <cell r="U92">
            <v>291.32346435912262</v>
          </cell>
        </row>
        <row r="93">
          <cell r="B93" t="str">
            <v>RN27A</v>
          </cell>
          <cell r="C93" t="str">
            <v>Glomerular Filtration Rate Testing, 19 years and over</v>
          </cell>
          <cell r="D93">
            <v>11777</v>
          </cell>
          <cell r="E93">
            <v>2155174.6399020581</v>
          </cell>
          <cell r="G93">
            <v>182.99861084334364</v>
          </cell>
          <cell r="I93">
            <v>1.4147875239041152E-3</v>
          </cell>
          <cell r="K93">
            <v>183.25751499485659</v>
          </cell>
          <cell r="M93">
            <v>0</v>
          </cell>
          <cell r="O93">
            <v>183.25751499485659</v>
          </cell>
          <cell r="Q93">
            <v>-6.2113337122327028E-3</v>
          </cell>
          <cell r="R93">
            <v>0</v>
          </cell>
          <cell r="S93">
            <v>-6.2113337122327028E-3</v>
          </cell>
          <cell r="U93">
            <v>182.11924141394906</v>
          </cell>
        </row>
        <row r="94">
          <cell r="B94" t="str">
            <v>RN27B</v>
          </cell>
          <cell r="C94" t="str">
            <v>Glomerular Filtration Rate Testing, between 6 and 18 years</v>
          </cell>
          <cell r="D94">
            <v>362</v>
          </cell>
          <cell r="E94">
            <v>56035.186802872544</v>
          </cell>
          <cell r="G94">
            <v>154.79333370959267</v>
          </cell>
          <cell r="I94">
            <v>1.4147875239041152E-3</v>
          </cell>
          <cell r="K94">
            <v>155.01233338690852</v>
          </cell>
          <cell r="M94">
            <v>0</v>
          </cell>
          <cell r="O94">
            <v>155.01233338690852</v>
          </cell>
          <cell r="Q94">
            <v>-6.2113337122327028E-3</v>
          </cell>
          <cell r="R94">
            <v>0</v>
          </cell>
          <cell r="S94">
            <v>-6.2113337122327028E-3</v>
          </cell>
          <cell r="U94">
            <v>154.04950005473057</v>
          </cell>
        </row>
        <row r="95">
          <cell r="B95" t="str">
            <v>RN27C</v>
          </cell>
          <cell r="C95" t="str">
            <v>Glomerular Filtration Rate Testing, 5 years and under</v>
          </cell>
          <cell r="D95">
            <v>93</v>
          </cell>
          <cell r="E95">
            <v>24132.598408811777</v>
          </cell>
          <cell r="G95">
            <v>259.49030547109436</v>
          </cell>
          <cell r="I95">
            <v>1.4147875239041152E-3</v>
          </cell>
          <cell r="K95">
            <v>259.85742911784894</v>
          </cell>
          <cell r="M95">
            <v>0</v>
          </cell>
          <cell r="O95">
            <v>259.85742911784894</v>
          </cell>
          <cell r="Q95">
            <v>-6.2113337122327028E-3</v>
          </cell>
          <cell r="R95">
            <v>0</v>
          </cell>
          <cell r="S95">
            <v>-6.2113337122327028E-3</v>
          </cell>
          <cell r="U95">
            <v>258.24336790799515</v>
          </cell>
        </row>
        <row r="96">
          <cell r="B96" t="str">
            <v>RN28Z</v>
          </cell>
          <cell r="C96" t="str">
            <v>Breath Test</v>
          </cell>
          <cell r="D96">
            <v>1619</v>
          </cell>
          <cell r="E96">
            <v>205260.54935075832</v>
          </cell>
          <cell r="G96">
            <v>126.7823034902769</v>
          </cell>
          <cell r="I96">
            <v>1.4147875239041152E-3</v>
          </cell>
          <cell r="K96">
            <v>126.96167351150677</v>
          </cell>
          <cell r="M96">
            <v>0</v>
          </cell>
          <cell r="O96">
            <v>126.96167351150677</v>
          </cell>
          <cell r="Q96">
            <v>-6.2113337122327028E-3</v>
          </cell>
          <cell r="R96">
            <v>0</v>
          </cell>
          <cell r="S96">
            <v>-6.2113337122327028E-3</v>
          </cell>
          <cell r="U96">
            <v>126.17307218866327</v>
          </cell>
        </row>
        <row r="97">
          <cell r="B97" t="str">
            <v>RN29A</v>
          </cell>
          <cell r="C97" t="str">
            <v>Meckel's Scan, 19 years and over</v>
          </cell>
          <cell r="D97">
            <v>220</v>
          </cell>
          <cell r="E97">
            <v>47391.066419342576</v>
          </cell>
          <cell r="G97">
            <v>215.41393826973899</v>
          </cell>
          <cell r="I97">
            <v>1.4147875239041152E-3</v>
          </cell>
          <cell r="K97">
            <v>215.71870322207806</v>
          </cell>
          <cell r="M97">
            <v>0</v>
          </cell>
          <cell r="O97">
            <v>215.71870322207806</v>
          </cell>
          <cell r="Q97">
            <v>-6.2113337122327028E-3</v>
          </cell>
          <cell r="R97">
            <v>0</v>
          </cell>
          <cell r="S97">
            <v>-6.2113337122327028E-3</v>
          </cell>
          <cell r="U97">
            <v>214.37880236839564</v>
          </cell>
        </row>
        <row r="98">
          <cell r="B98" t="str">
            <v>RN29B</v>
          </cell>
          <cell r="C98" t="str">
            <v>Meckel's Scan, between 6 and 18 years</v>
          </cell>
          <cell r="D98">
            <v>88</v>
          </cell>
          <cell r="E98">
            <v>24362.861823122068</v>
          </cell>
          <cell r="G98">
            <v>276.85070253547804</v>
          </cell>
          <cell r="I98">
            <v>1.4147875239041152E-3</v>
          </cell>
          <cell r="K98">
            <v>277.2423874554093</v>
          </cell>
          <cell r="M98">
            <v>0</v>
          </cell>
          <cell r="O98">
            <v>277.2423874554093</v>
          </cell>
          <cell r="Q98">
            <v>-6.2113337122327028E-3</v>
          </cell>
          <cell r="R98">
            <v>0</v>
          </cell>
          <cell r="S98">
            <v>-6.2113337122327028E-3</v>
          </cell>
          <cell r="U98">
            <v>275.52034246774764</v>
          </cell>
        </row>
        <row r="99">
          <cell r="B99" t="str">
            <v>RN29C</v>
          </cell>
          <cell r="C99" t="str">
            <v>Meckel's Scan, 5 years and under</v>
          </cell>
          <cell r="D99">
            <v>86</v>
          </cell>
          <cell r="E99">
            <v>19154.067577804708</v>
          </cell>
          <cell r="G99">
            <v>222.72171602098499</v>
          </cell>
          <cell r="I99">
            <v>1.4147875239041152E-3</v>
          </cell>
          <cell r="K99">
            <v>223.03681992611399</v>
          </cell>
          <cell r="M99">
            <v>0</v>
          </cell>
          <cell r="O99">
            <v>223.03681992611399</v>
          </cell>
          <cell r="Q99">
            <v>-6.2113337122327028E-3</v>
          </cell>
          <cell r="R99">
            <v>0</v>
          </cell>
          <cell r="S99">
            <v>-6.2113337122327028E-3</v>
          </cell>
          <cell r="U99">
            <v>221.65146380743775</v>
          </cell>
        </row>
        <row r="100">
          <cell r="B100" t="str">
            <v>RN30A</v>
          </cell>
          <cell r="C100" t="str">
            <v>Dimercaptosuccinic Acid (DMSA) Scan, 19 years and over</v>
          </cell>
          <cell r="D100">
            <v>5234</v>
          </cell>
          <cell r="E100">
            <v>903905.61914578476</v>
          </cell>
          <cell r="G100">
            <v>172.69881909548812</v>
          </cell>
          <cell r="I100">
            <v>1.4147875239041152E-3</v>
          </cell>
          <cell r="K100">
            <v>172.9431512301374</v>
          </cell>
          <cell r="M100">
            <v>0</v>
          </cell>
          <cell r="O100">
            <v>172.9431512301374</v>
          </cell>
          <cell r="Q100">
            <v>-6.2113337122327028E-3</v>
          </cell>
          <cell r="R100">
            <v>0</v>
          </cell>
          <cell r="S100">
            <v>-6.2113337122327028E-3</v>
          </cell>
          <cell r="U100">
            <v>171.8689436046019</v>
          </cell>
        </row>
        <row r="101">
          <cell r="B101" t="str">
            <v>RN30B</v>
          </cell>
          <cell r="C101" t="str">
            <v>Dimercaptosuccinic Acid (DMSA) Scan, between 6 and 18 years</v>
          </cell>
          <cell r="D101">
            <v>2719</v>
          </cell>
          <cell r="E101">
            <v>600291.80386353051</v>
          </cell>
          <cell r="G101">
            <v>220.77668402483653</v>
          </cell>
          <cell r="I101">
            <v>1.4147875239041152E-3</v>
          </cell>
          <cell r="K101">
            <v>221.08903612296379</v>
          </cell>
          <cell r="M101">
            <v>0</v>
          </cell>
          <cell r="O101">
            <v>221.08903612296379</v>
          </cell>
          <cell r="Q101">
            <v>-6.2113337122327028E-3</v>
          </cell>
          <cell r="R101">
            <v>0</v>
          </cell>
          <cell r="S101">
            <v>-6.2113337122327028E-3</v>
          </cell>
          <cell r="U101">
            <v>219.7157783394882</v>
          </cell>
        </row>
        <row r="102">
          <cell r="B102" t="str">
            <v>RN30C</v>
          </cell>
          <cell r="C102" t="str">
            <v>Dimercaptosuccinic Acid (DMSA) Scan, 5 years and under</v>
          </cell>
          <cell r="D102">
            <v>2701</v>
          </cell>
          <cell r="E102">
            <v>627724.38152204815</v>
          </cell>
          <cell r="G102">
            <v>232.40443595781124</v>
          </cell>
          <cell r="I102">
            <v>1.4147875239041152E-3</v>
          </cell>
          <cell r="K102">
            <v>232.73323885430432</v>
          </cell>
          <cell r="M102">
            <v>0</v>
          </cell>
          <cell r="O102">
            <v>232.73323885430432</v>
          </cell>
          <cell r="Q102">
            <v>-6.2113337122327028E-3</v>
          </cell>
          <cell r="R102">
            <v>0</v>
          </cell>
          <cell r="S102">
            <v>-6.2113337122327028E-3</v>
          </cell>
          <cell r="U102">
            <v>231.28765504185148</v>
          </cell>
        </row>
        <row r="103">
          <cell r="B103" t="str">
            <v>RN31Z</v>
          </cell>
          <cell r="C103" t="str">
            <v>Dacryoscintigraphy</v>
          </cell>
          <cell r="D103">
            <v>456</v>
          </cell>
          <cell r="E103">
            <v>79148.899172453253</v>
          </cell>
          <cell r="G103">
            <v>173.57214730801152</v>
          </cell>
          <cell r="I103">
            <v>1.4147875239041152E-3</v>
          </cell>
          <cell r="K103">
            <v>173.81771501652014</v>
          </cell>
          <cell r="M103">
            <v>0</v>
          </cell>
          <cell r="O103">
            <v>173.81771501652014</v>
          </cell>
          <cell r="Q103">
            <v>-6.2113337122327028E-3</v>
          </cell>
          <cell r="R103">
            <v>0</v>
          </cell>
          <cell r="S103">
            <v>-6.2113337122327028E-3</v>
          </cell>
          <cell r="U103">
            <v>172.73807518345478</v>
          </cell>
        </row>
        <row r="104">
          <cell r="B104" t="str">
            <v>RN32A</v>
          </cell>
          <cell r="C104" t="str">
            <v>Thyroid Gland Scan, 19 years and over</v>
          </cell>
          <cell r="D104">
            <v>7645</v>
          </cell>
          <cell r="E104">
            <v>1941799.4533618372</v>
          </cell>
          <cell r="G104">
            <v>253.99600436387666</v>
          </cell>
          <cell r="I104">
            <v>1.4147875239041152E-3</v>
          </cell>
          <cell r="K104">
            <v>254.35535474197218</v>
          </cell>
          <cell r="M104">
            <v>0</v>
          </cell>
          <cell r="O104">
            <v>254.35535474197218</v>
          </cell>
          <cell r="Q104">
            <v>-6.2113337122327028E-3</v>
          </cell>
          <cell r="R104">
            <v>0</v>
          </cell>
          <cell r="S104">
            <v>-6.2113337122327028E-3</v>
          </cell>
          <cell r="U104">
            <v>252.77546875217647</v>
          </cell>
        </row>
        <row r="105">
          <cell r="B105" t="str">
            <v>RN32B</v>
          </cell>
          <cell r="C105" t="str">
            <v>Thyroid Gland Scan, 18 years and under</v>
          </cell>
          <cell r="D105">
            <v>105</v>
          </cell>
          <cell r="E105">
            <v>19945.508995699274</v>
          </cell>
          <cell r="G105">
            <v>189.95722853046928</v>
          </cell>
          <cell r="I105">
            <v>1.4147875239041152E-3</v>
          </cell>
          <cell r="K105">
            <v>190.22597764746959</v>
          </cell>
          <cell r="M105">
            <v>0</v>
          </cell>
          <cell r="O105">
            <v>190.22597764746959</v>
          </cell>
          <cell r="Q105">
            <v>-6.2113337122327028E-3</v>
          </cell>
          <cell r="R105">
            <v>0</v>
          </cell>
          <cell r="S105">
            <v>-6.2113337122327028E-3</v>
          </cell>
          <cell r="U105">
            <v>189.04442061956544</v>
          </cell>
        </row>
        <row r="106">
          <cell r="B106" t="str">
            <v>RN33Z</v>
          </cell>
          <cell r="C106" t="str">
            <v>Other Specified Diagnostic Imaging of Digestive Tract</v>
          </cell>
          <cell r="D106">
            <v>4592</v>
          </cell>
          <cell r="E106">
            <v>795381.94879510265</v>
          </cell>
          <cell r="G106">
            <v>173.21035470276627</v>
          </cell>
          <cell r="I106">
            <v>1.4147875239041152E-3</v>
          </cell>
          <cell r="K106">
            <v>173.45541055161075</v>
          </cell>
          <cell r="M106">
            <v>0</v>
          </cell>
          <cell r="O106">
            <v>173.45541055161075</v>
          </cell>
          <cell r="Q106">
            <v>-6.2113337122327028E-3</v>
          </cell>
          <cell r="R106">
            <v>0</v>
          </cell>
          <cell r="S106">
            <v>-6.2113337122327028E-3</v>
          </cell>
          <cell r="U106">
            <v>172.37802111248237</v>
          </cell>
        </row>
        <row r="107">
          <cell r="B107" t="str">
            <v>RN34A</v>
          </cell>
          <cell r="C107" t="str">
            <v>Other Specified Diagnostic Imaging of Other Sites, 19 years and over</v>
          </cell>
          <cell r="D107">
            <v>33141</v>
          </cell>
          <cell r="E107">
            <v>6192634.8892948357</v>
          </cell>
          <cell r="G107">
            <v>186.85721279668192</v>
          </cell>
          <cell r="I107">
            <v>1.4147875239041152E-3</v>
          </cell>
          <cell r="K107">
            <v>187.12157605009816</v>
          </cell>
          <cell r="M107">
            <v>0</v>
          </cell>
          <cell r="O107">
            <v>187.12157605009816</v>
          </cell>
          <cell r="Q107">
            <v>-6.2113337122327028E-3</v>
          </cell>
          <cell r="R107">
            <v>0</v>
          </cell>
          <cell r="S107">
            <v>-6.2113337122327028E-3</v>
          </cell>
          <cell r="U107">
            <v>185.95930149649206</v>
          </cell>
        </row>
        <row r="108">
          <cell r="B108" t="str">
            <v>RN34B</v>
          </cell>
          <cell r="C108" t="str">
            <v>Other Specified Diagnostic Imaging of Other Sites, between 6 and 18 years</v>
          </cell>
          <cell r="D108">
            <v>1768</v>
          </cell>
          <cell r="E108">
            <v>122331.47365616144</v>
          </cell>
          <cell r="G108">
            <v>69.192009986516652</v>
          </cell>
          <cell r="I108">
            <v>1.4147875239041152E-3</v>
          </cell>
          <cell r="K108">
            <v>69.289901978999424</v>
          </cell>
          <cell r="M108">
            <v>0</v>
          </cell>
          <cell r="O108">
            <v>69.289901978999424</v>
          </cell>
          <cell r="Q108">
            <v>-6.2113337122327028E-3</v>
          </cell>
          <cell r="R108">
            <v>0</v>
          </cell>
          <cell r="S108">
            <v>-6.2113337122327028E-3</v>
          </cell>
          <cell r="U108">
            <v>68.859519274919961</v>
          </cell>
        </row>
        <row r="109">
          <cell r="B109" t="str">
            <v>RN34C</v>
          </cell>
          <cell r="C109" t="str">
            <v>Other Specified Diagnostic Imaging of Other Sites, 5 years and under</v>
          </cell>
          <cell r="D109">
            <v>666</v>
          </cell>
          <cell r="E109">
            <v>105303.26683316956</v>
          </cell>
          <cell r="G109">
            <v>158.11301326301736</v>
          </cell>
          <cell r="I109">
            <v>1.4147875239041152E-3</v>
          </cell>
          <cell r="K109">
            <v>158.33670958154877</v>
          </cell>
          <cell r="M109">
            <v>0</v>
          </cell>
          <cell r="O109">
            <v>158.33670958154877</v>
          </cell>
          <cell r="Q109">
            <v>-6.2113337122327028E-3</v>
          </cell>
          <cell r="R109">
            <v>0</v>
          </cell>
          <cell r="S109">
            <v>-6.2113337122327028E-3</v>
          </cell>
          <cell r="U109">
            <v>157.3532274394409</v>
          </cell>
        </row>
        <row r="110">
          <cell r="B110" t="str">
            <v>RN50Z</v>
          </cell>
          <cell r="C110" t="str">
            <v>Radiation Synovectomy</v>
          </cell>
          <cell r="D110">
            <v>26</v>
          </cell>
          <cell r="E110">
            <v>14019.068918926123</v>
          </cell>
          <cell r="G110">
            <v>539.19495842023548</v>
          </cell>
          <cell r="I110">
            <v>1.4147875239041152E-3</v>
          </cell>
          <cell r="K110">
            <v>539.9578047203604</v>
          </cell>
          <cell r="M110">
            <v>0</v>
          </cell>
          <cell r="O110">
            <v>539.9578047203604</v>
          </cell>
          <cell r="Q110">
            <v>-6.2113337122327028E-3</v>
          </cell>
          <cell r="R110">
            <v>0</v>
          </cell>
          <cell r="S110">
            <v>-6.2113337122327028E-3</v>
          </cell>
          <cell r="U110">
            <v>536.60394660471763</v>
          </cell>
        </row>
        <row r="111">
          <cell r="B111" t="str">
            <v>RN51Z</v>
          </cell>
          <cell r="C111" t="str">
            <v>Oral Delivery of Radiotherapy for Thyroid Ablation</v>
          </cell>
          <cell r="D111">
            <v>2441</v>
          </cell>
          <cell r="E111">
            <v>801358.52832360577</v>
          </cell>
          <cell r="G111">
            <v>328.29108083720024</v>
          </cell>
          <cell r="I111">
            <v>1.4147875239041152E-3</v>
          </cell>
          <cell r="K111">
            <v>328.75554296257769</v>
          </cell>
          <cell r="M111">
            <v>0</v>
          </cell>
          <cell r="O111">
            <v>328.75554296257769</v>
          </cell>
          <cell r="Q111">
            <v>-6.2113337122327028E-3</v>
          </cell>
          <cell r="R111">
            <v>0</v>
          </cell>
          <cell r="S111">
            <v>-6.2113337122327028E-3</v>
          </cell>
          <cell r="U111">
            <v>326.71353257549089</v>
          </cell>
        </row>
        <row r="112">
          <cell r="B112" t="str">
            <v>RN52Z</v>
          </cell>
          <cell r="C112" t="str">
            <v>Delivery of Other Radionuclide Therapy</v>
          </cell>
          <cell r="D112">
            <v>1691</v>
          </cell>
          <cell r="E112">
            <v>3566627.0082798484</v>
          </cell>
          <cell r="G112">
            <v>2109.1821456415423</v>
          </cell>
          <cell r="I112">
            <v>1.4147875239041152E-3</v>
          </cell>
          <cell r="K112">
            <v>2112.1661902268374</v>
          </cell>
          <cell r="M112">
            <v>0</v>
          </cell>
          <cell r="O112">
            <v>2112.1661902268374</v>
          </cell>
          <cell r="Q112">
            <v>-6.2113337122327028E-3</v>
          </cell>
          <cell r="R112">
            <v>0</v>
          </cell>
          <cell r="S112">
            <v>-6.2113337122327028E-3</v>
          </cell>
          <cell r="U112">
            <v>2099.0468211636435</v>
          </cell>
        </row>
        <row r="115">
          <cell r="B115" t="str">
            <v>Currency Code</v>
          </cell>
          <cell r="C115" t="str">
            <v>Currency name</v>
          </cell>
          <cell r="D115" t="str">
            <v>Mapped Cost of Reporting from 2014/15 (£)</v>
          </cell>
          <cell r="Q115" t="str">
            <v>Inflation and Efficiency (total adjustment) 2015/16 &amp; 2016/17</v>
          </cell>
          <cell r="R115" t="str">
            <v>CNST
2015/16 &amp; 2016/17</v>
          </cell>
          <cell r="S115" t="str">
            <v>Total Adjustment</v>
          </cell>
          <cell r="U115" t="str">
            <v>Prices after implementing QR1, IA and &amp; CB factors (£)</v>
          </cell>
        </row>
        <row r="116">
          <cell r="B116" t="str">
            <v>RD01A</v>
          </cell>
          <cell r="C116" t="str">
            <v>Magnetic Resonance Imaging Scan of one area, without contrast, 19 years and over</v>
          </cell>
          <cell r="D116">
            <v>22</v>
          </cell>
          <cell r="Q116">
            <v>-6.2113337122327028E-3</v>
          </cell>
          <cell r="R116">
            <v>0</v>
          </cell>
          <cell r="S116">
            <v>-6.2113337122327028E-3</v>
          </cell>
          <cell r="U116">
            <v>21.86335065833088</v>
          </cell>
        </row>
        <row r="117">
          <cell r="B117" t="str">
            <v>RD01B</v>
          </cell>
          <cell r="C117" t="str">
            <v>Magnetic Resonance Imaging Scan of one area, without contrast, between 6 and 18 years</v>
          </cell>
          <cell r="D117">
            <v>22</v>
          </cell>
          <cell r="Q117">
            <v>-6.2113337122327028E-3</v>
          </cell>
          <cell r="R117">
            <v>0</v>
          </cell>
          <cell r="S117">
            <v>-6.2113337122327028E-3</v>
          </cell>
          <cell r="U117">
            <v>21.86335065833088</v>
          </cell>
        </row>
        <row r="118">
          <cell r="B118" t="str">
            <v>RD01C</v>
          </cell>
          <cell r="C118" t="str">
            <v>Magnetic Resonance Imaging Scan of one area, without contrast, 5 years and under</v>
          </cell>
          <cell r="D118">
            <v>22</v>
          </cell>
          <cell r="Q118">
            <v>-6.2113337122327028E-3</v>
          </cell>
          <cell r="R118">
            <v>0</v>
          </cell>
          <cell r="S118">
            <v>-6.2113337122327028E-3</v>
          </cell>
          <cell r="U118">
            <v>21.86335065833088</v>
          </cell>
        </row>
        <row r="119">
          <cell r="B119" t="str">
            <v>RD02A</v>
          </cell>
          <cell r="C119" t="str">
            <v>Magnetic Resonance Imaging Scan of one area, with post contrast only, 19 years and over</v>
          </cell>
          <cell r="D119">
            <v>22</v>
          </cell>
          <cell r="Q119">
            <v>-6.2113337122327028E-3</v>
          </cell>
          <cell r="R119">
            <v>0</v>
          </cell>
          <cell r="S119">
            <v>-6.2113337122327028E-3</v>
          </cell>
          <cell r="U119">
            <v>21.86335065833088</v>
          </cell>
        </row>
        <row r="120">
          <cell r="B120" t="str">
            <v>RD02B</v>
          </cell>
          <cell r="C120" t="str">
            <v>Magnetic Resonance Imaging Scan of one area, with post contrast only, between 6 and 18 years</v>
          </cell>
          <cell r="D120">
            <v>22</v>
          </cell>
          <cell r="Q120">
            <v>-6.2113337122327028E-3</v>
          </cell>
          <cell r="R120">
            <v>0</v>
          </cell>
          <cell r="S120">
            <v>-6.2113337122327028E-3</v>
          </cell>
          <cell r="U120">
            <v>21.86335065833088</v>
          </cell>
        </row>
        <row r="121">
          <cell r="B121" t="str">
            <v>RD02C</v>
          </cell>
          <cell r="C121" t="str">
            <v>Magnetic Resonance Imaging Scan of one area, with post contrast only, 5 years and over</v>
          </cell>
          <cell r="D121">
            <v>22</v>
          </cell>
          <cell r="Q121">
            <v>-6.2113337122327028E-3</v>
          </cell>
          <cell r="R121">
            <v>0</v>
          </cell>
          <cell r="S121">
            <v>-6.2113337122327028E-3</v>
          </cell>
          <cell r="U121">
            <v>21.86335065833088</v>
          </cell>
        </row>
        <row r="122">
          <cell r="B122" t="str">
            <v>RD03Z</v>
          </cell>
          <cell r="C122" t="str">
            <v>Magnetic Resonance Imaging Scan of one area, with pre and post contrast</v>
          </cell>
          <cell r="D122">
            <v>22</v>
          </cell>
          <cell r="Q122">
            <v>-6.2113337122327028E-3</v>
          </cell>
          <cell r="R122">
            <v>0</v>
          </cell>
          <cell r="S122">
            <v>-6.2113337122327028E-3</v>
          </cell>
          <cell r="U122">
            <v>21.86335065833088</v>
          </cell>
        </row>
        <row r="123">
          <cell r="B123" t="str">
            <v>RD04Z</v>
          </cell>
          <cell r="C123" t="str">
            <v>Magnetic Resonance Imaging Scan of two or three areas, without contrast</v>
          </cell>
          <cell r="D123">
            <v>22</v>
          </cell>
          <cell r="Q123">
            <v>-6.2113337122327028E-3</v>
          </cell>
          <cell r="R123">
            <v>0</v>
          </cell>
          <cell r="S123">
            <v>-6.2113337122327028E-3</v>
          </cell>
          <cell r="U123">
            <v>21.86335065833088</v>
          </cell>
        </row>
        <row r="124">
          <cell r="B124" t="str">
            <v>RD05Z</v>
          </cell>
          <cell r="C124" t="str">
            <v>Magnetic Resonance Imaging Scan of two or three areas, with contrast</v>
          </cell>
          <cell r="D124">
            <v>29</v>
          </cell>
          <cell r="Q124">
            <v>-6.2113337122327028E-3</v>
          </cell>
          <cell r="R124">
            <v>0</v>
          </cell>
          <cell r="S124">
            <v>-6.2113337122327028E-3</v>
          </cell>
          <cell r="U124">
            <v>28.81987132234525</v>
          </cell>
        </row>
        <row r="125">
          <cell r="B125" t="str">
            <v>RD06Z</v>
          </cell>
          <cell r="C125" t="str">
            <v>Magnetic Resonance Imaging Scan of more than three areas</v>
          </cell>
          <cell r="D125">
            <v>29</v>
          </cell>
          <cell r="Q125">
            <v>-6.2113337122327028E-3</v>
          </cell>
          <cell r="R125">
            <v>0</v>
          </cell>
          <cell r="S125">
            <v>-6.2113337122327028E-3</v>
          </cell>
          <cell r="U125">
            <v>28.81987132234525</v>
          </cell>
        </row>
        <row r="126">
          <cell r="B126" t="str">
            <v>RD07Z</v>
          </cell>
          <cell r="C126" t="str">
            <v>Magnetic Resonance Imaging Scan requiring extensive patient repositioning</v>
          </cell>
          <cell r="D126">
            <v>29</v>
          </cell>
          <cell r="Q126">
            <v>-6.2113337122327028E-3</v>
          </cell>
          <cell r="R126">
            <v>0</v>
          </cell>
          <cell r="S126">
            <v>-6.2113337122327028E-3</v>
          </cell>
          <cell r="U126">
            <v>28.81987132234525</v>
          </cell>
        </row>
        <row r="127">
          <cell r="B127" t="str">
            <v>RD08Z</v>
          </cell>
          <cell r="C127" t="str">
            <v>Cardiac Magnetic Resonance Imaging Scan without contrast</v>
          </cell>
          <cell r="D127">
            <v>22</v>
          </cell>
          <cell r="Q127">
            <v>-6.2113337122327028E-3</v>
          </cell>
          <cell r="R127">
            <v>0</v>
          </cell>
          <cell r="S127">
            <v>-6.2113337122327028E-3</v>
          </cell>
          <cell r="U127">
            <v>21.86335065833088</v>
          </cell>
        </row>
        <row r="128">
          <cell r="B128" t="str">
            <v>RD09Z</v>
          </cell>
          <cell r="C128" t="str">
            <v>Cardiac Magnetic Resonance Imaging Scan with post contrast only</v>
          </cell>
          <cell r="D128">
            <v>22</v>
          </cell>
          <cell r="Q128">
            <v>-6.2113337122327028E-3</v>
          </cell>
          <cell r="R128">
            <v>0</v>
          </cell>
          <cell r="S128">
            <v>-6.2113337122327028E-3</v>
          </cell>
          <cell r="U128">
            <v>21.86335065833088</v>
          </cell>
        </row>
        <row r="129">
          <cell r="B129" t="str">
            <v>RD10Z</v>
          </cell>
          <cell r="C129" t="str">
            <v>Cardiac Magnetic Resonance Imaging Scan with pre and post contrast</v>
          </cell>
          <cell r="D129">
            <v>22</v>
          </cell>
          <cell r="Q129">
            <v>-6.2113337122327028E-3</v>
          </cell>
          <cell r="R129">
            <v>0</v>
          </cell>
          <cell r="S129">
            <v>-6.2113337122327028E-3</v>
          </cell>
          <cell r="U129">
            <v>21.86335065833088</v>
          </cell>
        </row>
        <row r="130">
          <cell r="B130" t="str">
            <v>RD20A</v>
          </cell>
          <cell r="C130" t="str">
            <v>Computerised Tomography Scan of one area, without contrast, 19 years and over</v>
          </cell>
          <cell r="D130">
            <v>20</v>
          </cell>
          <cell r="Q130">
            <v>-6.2113337122327028E-3</v>
          </cell>
          <cell r="R130">
            <v>0</v>
          </cell>
          <cell r="S130">
            <v>-6.2113337122327028E-3</v>
          </cell>
          <cell r="U130">
            <v>19.875773325755347</v>
          </cell>
        </row>
        <row r="131">
          <cell r="B131" t="str">
            <v>RD20B</v>
          </cell>
          <cell r="C131" t="str">
            <v>Computerised Tomography Scan of one area, without contrast, between 6 and 18 years</v>
          </cell>
          <cell r="D131">
            <v>20</v>
          </cell>
          <cell r="Q131">
            <v>-6.2113337122327028E-3</v>
          </cell>
          <cell r="R131">
            <v>0</v>
          </cell>
          <cell r="S131">
            <v>-6.2113337122327028E-3</v>
          </cell>
          <cell r="U131">
            <v>19.875773325755347</v>
          </cell>
        </row>
        <row r="132">
          <cell r="B132" t="str">
            <v>RD20C</v>
          </cell>
          <cell r="C132" t="str">
            <v>Computerised Tomography Scan of one area, without contrast, 5 years and under</v>
          </cell>
          <cell r="D132">
            <v>20</v>
          </cell>
          <cell r="Q132">
            <v>-6.2113337122327028E-3</v>
          </cell>
          <cell r="R132">
            <v>0</v>
          </cell>
          <cell r="S132">
            <v>-6.2113337122327028E-3</v>
          </cell>
          <cell r="U132">
            <v>19.875773325755347</v>
          </cell>
        </row>
        <row r="133">
          <cell r="B133" t="str">
            <v>RD21A</v>
          </cell>
          <cell r="C133" t="str">
            <v>Computerised Tomography Scan of one area, with post contrast only, 19 years and over</v>
          </cell>
          <cell r="D133">
            <v>20</v>
          </cell>
          <cell r="Q133">
            <v>-6.2113337122327028E-3</v>
          </cell>
          <cell r="R133">
            <v>0</v>
          </cell>
          <cell r="S133">
            <v>-6.2113337122327028E-3</v>
          </cell>
          <cell r="U133">
            <v>19.875773325755347</v>
          </cell>
        </row>
        <row r="134">
          <cell r="B134" t="str">
            <v>RD21B</v>
          </cell>
          <cell r="C134" t="str">
            <v>Computerised Tomography Scan of one area, with post contrast only, between 6 and 18 years</v>
          </cell>
          <cell r="D134">
            <v>20</v>
          </cell>
          <cell r="Q134">
            <v>-6.2113337122327028E-3</v>
          </cell>
          <cell r="R134">
            <v>0</v>
          </cell>
          <cell r="S134">
            <v>-6.2113337122327028E-3</v>
          </cell>
          <cell r="U134">
            <v>19.875773325755347</v>
          </cell>
        </row>
        <row r="135">
          <cell r="B135" t="str">
            <v>RD21C</v>
          </cell>
          <cell r="C135" t="str">
            <v>Computerised Tomography Scan of one area, with post contrast only, 5 years and under</v>
          </cell>
          <cell r="D135">
            <v>20</v>
          </cell>
          <cell r="Q135">
            <v>-6.2113337122327028E-3</v>
          </cell>
          <cell r="R135">
            <v>0</v>
          </cell>
          <cell r="S135">
            <v>-6.2113337122327028E-3</v>
          </cell>
          <cell r="U135">
            <v>19.875773325755347</v>
          </cell>
        </row>
        <row r="136">
          <cell r="B136" t="str">
            <v>RD22Z</v>
          </cell>
          <cell r="C136" t="str">
            <v>Computerised Tomography Scan of one area, with pre and post contrast</v>
          </cell>
          <cell r="D136">
            <v>20</v>
          </cell>
          <cell r="Q136">
            <v>-6.2113337122327028E-3</v>
          </cell>
          <cell r="R136">
            <v>0</v>
          </cell>
          <cell r="S136">
            <v>-6.2113337122327028E-3</v>
          </cell>
          <cell r="U136">
            <v>19.875773325755347</v>
          </cell>
        </row>
        <row r="137">
          <cell r="B137" t="str">
            <v>RD23Z</v>
          </cell>
          <cell r="C137" t="str">
            <v>Computerised Tomography Scan of two areas, without contrast</v>
          </cell>
          <cell r="D137">
            <v>20</v>
          </cell>
          <cell r="Q137">
            <v>-6.2113337122327028E-3</v>
          </cell>
          <cell r="R137">
            <v>0</v>
          </cell>
          <cell r="S137">
            <v>-6.2113337122327028E-3</v>
          </cell>
          <cell r="U137">
            <v>19.875773325755347</v>
          </cell>
        </row>
        <row r="138">
          <cell r="B138" t="str">
            <v>RD24Z</v>
          </cell>
          <cell r="C138" t="str">
            <v>Computerised Tomography Scan of two areas, with contrast</v>
          </cell>
          <cell r="D138">
            <v>28</v>
          </cell>
          <cell r="Q138">
            <v>-6.2113337122327028E-3</v>
          </cell>
          <cell r="R138">
            <v>0</v>
          </cell>
          <cell r="S138">
            <v>-6.2113337122327028E-3</v>
          </cell>
          <cell r="U138">
            <v>27.826082656057483</v>
          </cell>
        </row>
        <row r="139">
          <cell r="B139" t="str">
            <v>RD25Z</v>
          </cell>
          <cell r="C139" t="str">
            <v>Computerised Tomography Scan of three areas, without contrast</v>
          </cell>
          <cell r="D139">
            <v>28</v>
          </cell>
          <cell r="Q139">
            <v>-6.2113337122327028E-3</v>
          </cell>
          <cell r="R139">
            <v>0</v>
          </cell>
          <cell r="S139">
            <v>-6.2113337122327028E-3</v>
          </cell>
          <cell r="U139">
            <v>27.826082656057483</v>
          </cell>
        </row>
        <row r="140">
          <cell r="B140" t="str">
            <v>RD26Z</v>
          </cell>
          <cell r="C140" t="str">
            <v>Computerised Tomography Scan of three areas, with contrast</v>
          </cell>
          <cell r="D140">
            <v>28</v>
          </cell>
          <cell r="Q140">
            <v>-6.2113337122327028E-3</v>
          </cell>
          <cell r="R140">
            <v>0</v>
          </cell>
          <cell r="S140">
            <v>-6.2113337122327028E-3</v>
          </cell>
          <cell r="U140">
            <v>27.826082656057483</v>
          </cell>
        </row>
        <row r="141">
          <cell r="B141" t="str">
            <v>RD27Z</v>
          </cell>
          <cell r="C141" t="str">
            <v>Computerised Tomography Scan of more than three areas</v>
          </cell>
          <cell r="D141">
            <v>28</v>
          </cell>
          <cell r="Q141">
            <v>-6.2113337122327028E-3</v>
          </cell>
          <cell r="R141">
            <v>0</v>
          </cell>
          <cell r="S141">
            <v>-6.2113337122327028E-3</v>
          </cell>
          <cell r="U141">
            <v>27.826082656057483</v>
          </cell>
        </row>
        <row r="142">
          <cell r="B142" t="str">
            <v>RD28Z</v>
          </cell>
          <cell r="C142" t="str">
            <v>Complex Computerised Tomography Scan</v>
          </cell>
          <cell r="D142">
            <v>20</v>
          </cell>
          <cell r="Q142">
            <v>-6.2113337122327028E-3</v>
          </cell>
          <cell r="R142">
            <v>0</v>
          </cell>
          <cell r="S142">
            <v>-6.2113337122327028E-3</v>
          </cell>
          <cell r="U142">
            <v>19.875773325755347</v>
          </cell>
        </row>
        <row r="143">
          <cell r="B143" t="str">
            <v>RD30Z</v>
          </cell>
          <cell r="C143" t="str">
            <v>Contrast Fluoroscopy Procedures with duration of less than 20 minutes</v>
          </cell>
          <cell r="D143" t="str">
            <v>-</v>
          </cell>
          <cell r="Q143">
            <v>-6.2113337122327028E-3</v>
          </cell>
          <cell r="R143">
            <v>0</v>
          </cell>
          <cell r="S143">
            <v>-6.2113337122327028E-3</v>
          </cell>
          <cell r="U143" t="str">
            <v>-</v>
          </cell>
        </row>
        <row r="144">
          <cell r="B144" t="str">
            <v>RD31Z</v>
          </cell>
          <cell r="C144" t="str">
            <v>Contrast Fluoroscopy Procedures with duration of 20 to 40 minutes</v>
          </cell>
          <cell r="D144" t="str">
            <v>-</v>
          </cell>
          <cell r="Q144">
            <v>-6.2113337122327028E-3</v>
          </cell>
          <cell r="R144">
            <v>0</v>
          </cell>
          <cell r="S144">
            <v>-6.2113337122327028E-3</v>
          </cell>
          <cell r="U144" t="str">
            <v>-</v>
          </cell>
        </row>
        <row r="145">
          <cell r="B145" t="str">
            <v>RD32Z</v>
          </cell>
          <cell r="C145" t="str">
            <v>Contrast Fluoroscopy Procedures with duration of more than 40 minutes</v>
          </cell>
          <cell r="D145" t="str">
            <v>-</v>
          </cell>
          <cell r="Q145">
            <v>-6.2113337122327028E-3</v>
          </cell>
          <cell r="R145">
            <v>0</v>
          </cell>
          <cell r="S145">
            <v>-6.2113337122327028E-3</v>
          </cell>
          <cell r="U145" t="str">
            <v>-</v>
          </cell>
        </row>
        <row r="146">
          <cell r="B146" t="str">
            <v>RD40Z</v>
          </cell>
          <cell r="C146" t="str">
            <v>Ultrasound Scan with duration of less than 20 minutes, without contrast</v>
          </cell>
          <cell r="D146" t="str">
            <v>-</v>
          </cell>
          <cell r="Q146">
            <v>-6.2113337122327028E-3</v>
          </cell>
          <cell r="R146">
            <v>0</v>
          </cell>
          <cell r="S146">
            <v>-6.2113337122327028E-3</v>
          </cell>
          <cell r="U146" t="str">
            <v>-</v>
          </cell>
        </row>
        <row r="147">
          <cell r="B147" t="str">
            <v>RD41Z</v>
          </cell>
          <cell r="C147" t="str">
            <v>Ultrasound Scan with duration of less than 20 minutes, with contrast</v>
          </cell>
          <cell r="D147" t="str">
            <v>-</v>
          </cell>
          <cell r="Q147">
            <v>-6.2113337122327028E-3</v>
          </cell>
          <cell r="R147">
            <v>0</v>
          </cell>
          <cell r="S147">
            <v>-6.2113337122327028E-3</v>
          </cell>
          <cell r="U147" t="str">
            <v>-</v>
          </cell>
        </row>
        <row r="148">
          <cell r="B148" t="str">
            <v>RD42Z</v>
          </cell>
          <cell r="C148" t="str">
            <v>Ultrasound Scan with duration of 20 minutes and over, without contrast</v>
          </cell>
          <cell r="D148" t="str">
            <v>-</v>
          </cell>
          <cell r="Q148">
            <v>-6.2113337122327028E-3</v>
          </cell>
          <cell r="R148">
            <v>0</v>
          </cell>
          <cell r="S148">
            <v>-6.2113337122327028E-3</v>
          </cell>
          <cell r="U148" t="str">
            <v>-</v>
          </cell>
        </row>
        <row r="149">
          <cell r="B149" t="str">
            <v>RD43Z</v>
          </cell>
          <cell r="C149" t="str">
            <v>Ultrasound Scan with duration of 20 minutes and over, with contrast</v>
          </cell>
          <cell r="D149" t="str">
            <v>-</v>
          </cell>
          <cell r="Q149">
            <v>-6.2113337122327028E-3</v>
          </cell>
          <cell r="R149">
            <v>0</v>
          </cell>
          <cell r="S149">
            <v>-6.2113337122327028E-3</v>
          </cell>
          <cell r="U149" t="str">
            <v>-</v>
          </cell>
        </row>
        <row r="150">
          <cell r="B150" t="str">
            <v>RD47Z</v>
          </cell>
          <cell r="C150" t="str">
            <v>Vascular Ultrasound Scan</v>
          </cell>
          <cell r="D150" t="str">
            <v>-</v>
          </cell>
          <cell r="Q150">
            <v>-6.2113337122327028E-3</v>
          </cell>
          <cell r="R150">
            <v>0</v>
          </cell>
          <cell r="S150">
            <v>-6.2113337122327028E-3</v>
          </cell>
          <cell r="U150" t="str">
            <v>-</v>
          </cell>
        </row>
        <row r="151">
          <cell r="B151" t="str">
            <v>RD48Z</v>
          </cell>
          <cell r="C151" t="str">
            <v>Ultrasound Elastography</v>
          </cell>
          <cell r="D151" t="str">
            <v>-</v>
          </cell>
          <cell r="Q151">
            <v>-6.2113337122327028E-3</v>
          </cell>
          <cell r="R151">
            <v>0</v>
          </cell>
          <cell r="S151">
            <v>-6.2113337122327028E-3</v>
          </cell>
          <cell r="U151" t="str">
            <v>-</v>
          </cell>
        </row>
        <row r="152">
          <cell r="B152" t="str">
            <v>RD50Z</v>
          </cell>
          <cell r="C152" t="str">
            <v>Dexa Scan</v>
          </cell>
          <cell r="D152">
            <v>11</v>
          </cell>
          <cell r="Q152">
            <v>-6.2113337122327028E-3</v>
          </cell>
          <cell r="R152">
            <v>0</v>
          </cell>
          <cell r="S152">
            <v>-6.2113337122327028E-3</v>
          </cell>
          <cell r="U152">
            <v>10.93167532916544</v>
          </cell>
        </row>
        <row r="153">
          <cell r="B153" t="str">
            <v>RD51A</v>
          </cell>
          <cell r="C153" t="str">
            <v>Simple Echocardiogram, 19 years and over</v>
          </cell>
          <cell r="D153" t="str">
            <v>-</v>
          </cell>
          <cell r="Q153">
            <v>-6.2113337122327028E-3</v>
          </cell>
          <cell r="R153">
            <v>0</v>
          </cell>
          <cell r="S153">
            <v>-6.2113337122327028E-3</v>
          </cell>
          <cell r="U153" t="str">
            <v>-</v>
          </cell>
        </row>
        <row r="154">
          <cell r="B154" t="str">
            <v>RD51B</v>
          </cell>
          <cell r="C154" t="str">
            <v>Simple Echocardiogram, between 6 and 18 years</v>
          </cell>
          <cell r="D154" t="str">
            <v>-</v>
          </cell>
          <cell r="Q154">
            <v>-6.2113337122327028E-3</v>
          </cell>
          <cell r="R154">
            <v>0</v>
          </cell>
          <cell r="S154">
            <v>-6.2113337122327028E-3</v>
          </cell>
          <cell r="U154" t="str">
            <v>-</v>
          </cell>
        </row>
        <row r="155">
          <cell r="B155" t="str">
            <v>RD51C</v>
          </cell>
          <cell r="C155" t="str">
            <v>Simple Echocardiogram, 5 years and under</v>
          </cell>
          <cell r="D155" t="str">
            <v>-</v>
          </cell>
          <cell r="Q155">
            <v>-6.2113337122327028E-3</v>
          </cell>
          <cell r="R155">
            <v>0</v>
          </cell>
          <cell r="S155">
            <v>-6.2113337122327028E-3</v>
          </cell>
          <cell r="U155" t="str">
            <v>-</v>
          </cell>
        </row>
        <row r="157">
          <cell r="B157" t="str">
            <v>RN04A</v>
          </cell>
          <cell r="C157" t="str">
            <v>Single Photon Emission Computed Tomography with Computed Tomography (SPECT-CT) of one area, 19 years and over</v>
          </cell>
          <cell r="D157">
            <v>26</v>
          </cell>
          <cell r="Q157">
            <v>-6.2113337122327028E-3</v>
          </cell>
          <cell r="R157">
            <v>0</v>
          </cell>
          <cell r="S157">
            <v>-6.2113337122327028E-3</v>
          </cell>
          <cell r="U157">
            <v>25.83850532348195</v>
          </cell>
        </row>
        <row r="158">
          <cell r="B158" t="str">
            <v>RN04B</v>
          </cell>
          <cell r="C158" t="str">
            <v>Single Photon Emission Computed Tomography with Computed Tomography (SPECT-CT) of one area, between 6 and 18 years</v>
          </cell>
          <cell r="D158">
            <v>26</v>
          </cell>
          <cell r="Q158">
            <v>-6.2113337122327028E-3</v>
          </cell>
          <cell r="R158">
            <v>0</v>
          </cell>
          <cell r="S158">
            <v>-6.2113337122327028E-3</v>
          </cell>
          <cell r="U158">
            <v>25.83850532348195</v>
          </cell>
        </row>
        <row r="159">
          <cell r="B159" t="str">
            <v>RN04C</v>
          </cell>
          <cell r="C159" t="str">
            <v>Single Photon Emission Computed Tomography with Computed Tomography (SPECT-CT) of one area, 5 years and under</v>
          </cell>
          <cell r="D159">
            <v>26</v>
          </cell>
          <cell r="Q159">
            <v>-6.2113337122327028E-3</v>
          </cell>
          <cell r="R159">
            <v>0</v>
          </cell>
          <cell r="S159">
            <v>-6.2113337122327028E-3</v>
          </cell>
          <cell r="U159">
            <v>25.83850532348195</v>
          </cell>
        </row>
        <row r="160">
          <cell r="B160" t="str">
            <v>RN05A</v>
          </cell>
          <cell r="C160" t="str">
            <v>Single Photon Emission Computed Tomography with Computed Tomography (SPECT-CT) of two or three areas, 19 years and over</v>
          </cell>
          <cell r="D160" t="str">
            <v>no match</v>
          </cell>
          <cell r="Q160">
            <v>-6.2113337122327028E-3</v>
          </cell>
          <cell r="R160">
            <v>0</v>
          </cell>
          <cell r="S160">
            <v>-6.2113337122327028E-3</v>
          </cell>
          <cell r="U160" t="str">
            <v>no match</v>
          </cell>
        </row>
        <row r="161">
          <cell r="B161" t="str">
            <v>RN05B</v>
          </cell>
          <cell r="C161" t="str">
            <v>Single Photon Emission Computed Tomography with Computed Tomography (SPECT-CT) of two or three areas, 18 years and under</v>
          </cell>
          <cell r="D161" t="str">
            <v>no match</v>
          </cell>
          <cell r="Q161">
            <v>-6.2113337122327028E-3</v>
          </cell>
          <cell r="R161">
            <v>0</v>
          </cell>
          <cell r="S161">
            <v>-6.2113337122327028E-3</v>
          </cell>
          <cell r="U161" t="str">
            <v>no match</v>
          </cell>
        </row>
        <row r="162">
          <cell r="B162" t="str">
            <v>RN06A</v>
          </cell>
          <cell r="C162" t="str">
            <v>Single Photon Emission Computed Tomography with Computed Tomography (SPECT-CT) of more than three areas, 19 years and over</v>
          </cell>
          <cell r="D162" t="str">
            <v>no match</v>
          </cell>
          <cell r="Q162">
            <v>-6.2113337122327028E-3</v>
          </cell>
          <cell r="R162">
            <v>0</v>
          </cell>
          <cell r="S162">
            <v>-6.2113337122327028E-3</v>
          </cell>
          <cell r="U162" t="str">
            <v>no match</v>
          </cell>
        </row>
        <row r="163">
          <cell r="B163" t="str">
            <v>RN06B</v>
          </cell>
          <cell r="C163" t="str">
            <v>Single Photon Emission Computed Tomography with Computed Tomography (SPECT-CT) of more than three areas, 18 years and under</v>
          </cell>
          <cell r="D163" t="str">
            <v>no match</v>
          </cell>
          <cell r="Q163">
            <v>-6.2113337122327028E-3</v>
          </cell>
          <cell r="R163">
            <v>0</v>
          </cell>
          <cell r="S163">
            <v>-6.2113337122327028E-3</v>
          </cell>
          <cell r="U163" t="str">
            <v>no match</v>
          </cell>
        </row>
        <row r="164">
          <cell r="B164" t="str">
            <v>RN08A</v>
          </cell>
          <cell r="C164" t="str">
            <v>Single Photon Emission Computed Tomography (SPECT), 19 years and over</v>
          </cell>
          <cell r="D164">
            <v>26</v>
          </cell>
          <cell r="Q164">
            <v>-6.2113337122327028E-3</v>
          </cell>
          <cell r="R164">
            <v>0</v>
          </cell>
          <cell r="S164">
            <v>-6.2113337122327028E-3</v>
          </cell>
          <cell r="U164">
            <v>25.83850532348195</v>
          </cell>
        </row>
        <row r="165">
          <cell r="B165" t="str">
            <v>RN08B</v>
          </cell>
          <cell r="C165" t="str">
            <v>Single Photon Emission Computed Tomography (SPECT), between 6 and 18 years</v>
          </cell>
          <cell r="D165">
            <v>26</v>
          </cell>
          <cell r="Q165">
            <v>-6.2113337122327028E-3</v>
          </cell>
          <cell r="R165">
            <v>0</v>
          </cell>
          <cell r="S165">
            <v>-6.2113337122327028E-3</v>
          </cell>
          <cell r="U165">
            <v>25.83850532348195</v>
          </cell>
        </row>
        <row r="166">
          <cell r="B166" t="str">
            <v>RN08C</v>
          </cell>
          <cell r="C166" t="str">
            <v>Single Photon Emission Computed Tomography (SPECT), 5 years and under</v>
          </cell>
          <cell r="D166">
            <v>26</v>
          </cell>
          <cell r="Q166">
            <v>-6.2113337122327028E-3</v>
          </cell>
          <cell r="R166">
            <v>0</v>
          </cell>
          <cell r="S166">
            <v>-6.2113337122327028E-3</v>
          </cell>
          <cell r="U166">
            <v>25.83850532348195</v>
          </cell>
        </row>
        <row r="167">
          <cell r="B167" t="str">
            <v>RN10Z</v>
          </cell>
          <cell r="C167" t="str">
            <v>Octreotide Scan</v>
          </cell>
          <cell r="D167">
            <v>26</v>
          </cell>
          <cell r="Q167">
            <v>-6.2113337122327028E-3</v>
          </cell>
          <cell r="R167">
            <v>0</v>
          </cell>
          <cell r="S167">
            <v>-6.2113337122327028E-3</v>
          </cell>
          <cell r="U167">
            <v>25.83850532348195</v>
          </cell>
        </row>
        <row r="168">
          <cell r="B168" t="str">
            <v>RN11Z</v>
          </cell>
          <cell r="C168" t="str">
            <v>Dopamine Transporter Scan</v>
          </cell>
          <cell r="D168">
            <v>26</v>
          </cell>
          <cell r="Q168">
            <v>-6.2113337122327028E-3</v>
          </cell>
          <cell r="R168">
            <v>0</v>
          </cell>
          <cell r="S168">
            <v>-6.2113337122327028E-3</v>
          </cell>
          <cell r="U168">
            <v>25.83850532348195</v>
          </cell>
        </row>
        <row r="169">
          <cell r="B169" t="str">
            <v>RN12A</v>
          </cell>
          <cell r="C169" t="str">
            <v>Metaiodobenzylguanidine (MIBG) Scan, 19 years and over</v>
          </cell>
          <cell r="D169">
            <v>53</v>
          </cell>
          <cell r="Q169">
            <v>-6.2113337122327028E-3</v>
          </cell>
          <cell r="R169">
            <v>0</v>
          </cell>
          <cell r="S169">
            <v>-6.2113337122327028E-3</v>
          </cell>
          <cell r="U169">
            <v>52.670799313251663</v>
          </cell>
        </row>
        <row r="170">
          <cell r="B170" t="str">
            <v>RN12B</v>
          </cell>
          <cell r="C170" t="str">
            <v>Metaiodobenzylguanidine (MIBG) Scan, 18 years and under</v>
          </cell>
          <cell r="D170">
            <v>53</v>
          </cell>
          <cell r="Q170">
            <v>-6.2113337122327028E-3</v>
          </cell>
          <cell r="R170">
            <v>0</v>
          </cell>
          <cell r="S170">
            <v>-6.2113337122327028E-3</v>
          </cell>
          <cell r="U170">
            <v>52.670799313251663</v>
          </cell>
        </row>
        <row r="171">
          <cell r="B171" t="str">
            <v>RN13Z</v>
          </cell>
          <cell r="C171" t="str">
            <v>Nuclear Medicine Infection Scan or White Cell Scan</v>
          </cell>
          <cell r="D171">
            <v>53</v>
          </cell>
          <cell r="Q171">
            <v>-6.2113337122327028E-3</v>
          </cell>
          <cell r="R171">
            <v>0</v>
          </cell>
          <cell r="S171">
            <v>-6.2113337122327028E-3</v>
          </cell>
          <cell r="U171">
            <v>52.670799313251663</v>
          </cell>
        </row>
        <row r="172">
          <cell r="B172" t="str">
            <v>RN14Z</v>
          </cell>
          <cell r="C172" t="str">
            <v>Tauroselcholic Acid (SeHCAT) Scan</v>
          </cell>
          <cell r="D172">
            <v>53</v>
          </cell>
          <cell r="Q172">
            <v>-6.2113337122327028E-3</v>
          </cell>
          <cell r="R172">
            <v>0</v>
          </cell>
          <cell r="S172">
            <v>-6.2113337122327028E-3</v>
          </cell>
          <cell r="U172">
            <v>52.670799313251663</v>
          </cell>
        </row>
        <row r="173">
          <cell r="B173" t="str">
            <v>RN15A</v>
          </cell>
          <cell r="C173" t="str">
            <v>Nuclear Bone Scan of two or three phases, 19 years and over</v>
          </cell>
          <cell r="D173">
            <v>19</v>
          </cell>
          <cell r="Q173">
            <v>-6.2113337122327028E-3</v>
          </cell>
          <cell r="R173">
            <v>0</v>
          </cell>
          <cell r="S173">
            <v>-6.2113337122327028E-3</v>
          </cell>
          <cell r="U173">
            <v>18.88198465946758</v>
          </cell>
        </row>
        <row r="174">
          <cell r="B174" t="str">
            <v>RN15B</v>
          </cell>
          <cell r="C174" t="str">
            <v>Nuclear Bone Scan of two or three phases, 18 years and under</v>
          </cell>
          <cell r="D174">
            <v>19</v>
          </cell>
          <cell r="Q174">
            <v>-6.2113337122327028E-3</v>
          </cell>
          <cell r="R174">
            <v>0</v>
          </cell>
          <cell r="S174">
            <v>-6.2113337122327028E-3</v>
          </cell>
          <cell r="U174">
            <v>18.88198465946758</v>
          </cell>
        </row>
        <row r="175">
          <cell r="B175" t="str">
            <v>RN16A</v>
          </cell>
          <cell r="C175" t="str">
            <v>Nuclear Bone Scan of other phases, 19 years and over</v>
          </cell>
          <cell r="D175">
            <v>19</v>
          </cell>
          <cell r="Q175">
            <v>-6.2113337122327028E-3</v>
          </cell>
          <cell r="R175">
            <v>0</v>
          </cell>
          <cell r="S175">
            <v>-6.2113337122327028E-3</v>
          </cell>
          <cell r="U175">
            <v>18.88198465946758</v>
          </cell>
        </row>
        <row r="176">
          <cell r="B176" t="str">
            <v>RN16B</v>
          </cell>
          <cell r="C176" t="str">
            <v>Nuclear Bone Scan of other phases, between 6 and 18 years</v>
          </cell>
          <cell r="D176">
            <v>19</v>
          </cell>
          <cell r="Q176">
            <v>-6.2113337122327028E-3</v>
          </cell>
          <cell r="R176">
            <v>0</v>
          </cell>
          <cell r="S176">
            <v>-6.2113337122327028E-3</v>
          </cell>
          <cell r="U176">
            <v>18.88198465946758</v>
          </cell>
        </row>
        <row r="177">
          <cell r="B177" t="str">
            <v>RN16C</v>
          </cell>
          <cell r="C177" t="str">
            <v>Nuclear Bone Scan of other phases, 5 years and under</v>
          </cell>
          <cell r="D177">
            <v>19</v>
          </cell>
          <cell r="Q177">
            <v>-6.2113337122327028E-3</v>
          </cell>
          <cell r="R177">
            <v>0</v>
          </cell>
          <cell r="S177">
            <v>-6.2113337122327028E-3</v>
          </cell>
          <cell r="U177">
            <v>18.88198465946758</v>
          </cell>
        </row>
        <row r="178">
          <cell r="B178" t="str">
            <v>RN17A</v>
          </cell>
          <cell r="C178" t="str">
            <v>Hepatobiliary Nuclear Scan, 19 years and over</v>
          </cell>
          <cell r="D178">
            <v>26</v>
          </cell>
          <cell r="Q178">
            <v>-6.2113337122327028E-3</v>
          </cell>
          <cell r="R178">
            <v>0</v>
          </cell>
          <cell r="S178">
            <v>-6.2113337122327028E-3</v>
          </cell>
          <cell r="U178">
            <v>25.83850532348195</v>
          </cell>
        </row>
        <row r="179">
          <cell r="B179" t="str">
            <v>RN17B</v>
          </cell>
          <cell r="C179" t="str">
            <v>Hepatobiliary Nuclear Scan, 18 years and under</v>
          </cell>
          <cell r="D179">
            <v>26</v>
          </cell>
          <cell r="Q179">
            <v>-6.2113337122327028E-3</v>
          </cell>
          <cell r="R179">
            <v>0</v>
          </cell>
          <cell r="S179">
            <v>-6.2113337122327028E-3</v>
          </cell>
          <cell r="U179">
            <v>25.83850532348195</v>
          </cell>
        </row>
        <row r="180">
          <cell r="B180" t="str">
            <v>RN18A</v>
          </cell>
          <cell r="C180" t="str">
            <v>Lung Ventilation or Perfusion Scan, 19 years and over</v>
          </cell>
          <cell r="D180">
            <v>19</v>
          </cell>
          <cell r="Q180">
            <v>-6.2113337122327028E-3</v>
          </cell>
          <cell r="R180">
            <v>0</v>
          </cell>
          <cell r="S180">
            <v>-6.2113337122327028E-3</v>
          </cell>
          <cell r="U180">
            <v>18.88198465946758</v>
          </cell>
        </row>
        <row r="181">
          <cell r="B181" t="str">
            <v>RN18B</v>
          </cell>
          <cell r="C181" t="str">
            <v>Lung Ventilation or Perfusion Scan, 18 years and under</v>
          </cell>
          <cell r="D181">
            <v>19</v>
          </cell>
          <cell r="Q181">
            <v>-6.2113337122327028E-3</v>
          </cell>
          <cell r="R181">
            <v>0</v>
          </cell>
          <cell r="S181">
            <v>-6.2113337122327028E-3</v>
          </cell>
          <cell r="U181">
            <v>18.88198465946758</v>
          </cell>
        </row>
        <row r="182">
          <cell r="B182" t="str">
            <v>RN19Z</v>
          </cell>
          <cell r="C182" t="str">
            <v>Sentinel Lymph Node scan</v>
          </cell>
          <cell r="D182">
            <v>26</v>
          </cell>
          <cell r="Q182">
            <v>-6.2113337122327028E-3</v>
          </cell>
          <cell r="R182">
            <v>0</v>
          </cell>
          <cell r="S182">
            <v>-6.2113337122327028E-3</v>
          </cell>
          <cell r="U182">
            <v>25.83850532348195</v>
          </cell>
        </row>
        <row r="183">
          <cell r="B183" t="str">
            <v>RN20Z</v>
          </cell>
          <cell r="C183" t="str">
            <v>Myocardial Perfusion Scan</v>
          </cell>
          <cell r="D183">
            <v>26</v>
          </cell>
          <cell r="Q183">
            <v>-6.2113337122327028E-3</v>
          </cell>
          <cell r="R183">
            <v>0</v>
          </cell>
          <cell r="S183">
            <v>-6.2113337122327028E-3</v>
          </cell>
          <cell r="U183">
            <v>25.83850532348195</v>
          </cell>
        </row>
        <row r="184">
          <cell r="B184" t="str">
            <v>RN21Z</v>
          </cell>
          <cell r="C184" t="str">
            <v>Myocardial Perfusion Scan, stress only</v>
          </cell>
          <cell r="D184">
            <v>26</v>
          </cell>
          <cell r="Q184">
            <v>-6.2113337122327028E-3</v>
          </cell>
          <cell r="R184">
            <v>0</v>
          </cell>
          <cell r="S184">
            <v>-6.2113337122327028E-3</v>
          </cell>
          <cell r="U184">
            <v>25.83850532348195</v>
          </cell>
        </row>
        <row r="185">
          <cell r="B185" t="str">
            <v>RN22Z</v>
          </cell>
          <cell r="C185" t="str">
            <v>Multi Gated Acquisition (MUGA) Scan</v>
          </cell>
          <cell r="D185">
            <v>19</v>
          </cell>
          <cell r="Q185">
            <v>-6.2113337122327028E-3</v>
          </cell>
          <cell r="R185">
            <v>0</v>
          </cell>
          <cell r="S185">
            <v>-6.2113337122327028E-3</v>
          </cell>
          <cell r="U185">
            <v>18.88198465946758</v>
          </cell>
        </row>
        <row r="186">
          <cell r="B186" t="str">
            <v>RN23A</v>
          </cell>
          <cell r="C186" t="str">
            <v>Nuclear Cystography, 19 years and over</v>
          </cell>
          <cell r="D186">
            <v>19</v>
          </cell>
          <cell r="Q186">
            <v>-6.2113337122327028E-3</v>
          </cell>
          <cell r="R186">
            <v>0</v>
          </cell>
          <cell r="S186">
            <v>-6.2113337122327028E-3</v>
          </cell>
          <cell r="U186">
            <v>18.88198465946758</v>
          </cell>
        </row>
        <row r="187">
          <cell r="B187" t="str">
            <v>RN23B</v>
          </cell>
          <cell r="C187" t="str">
            <v>Nuclear Cystography, between 6 and 18 years</v>
          </cell>
          <cell r="D187">
            <v>19</v>
          </cell>
          <cell r="Q187">
            <v>-6.2113337122327028E-3</v>
          </cell>
          <cell r="R187">
            <v>0</v>
          </cell>
          <cell r="S187">
            <v>-6.2113337122327028E-3</v>
          </cell>
          <cell r="U187">
            <v>18.88198465946758</v>
          </cell>
        </row>
        <row r="188">
          <cell r="B188" t="str">
            <v>RN23C</v>
          </cell>
          <cell r="C188" t="str">
            <v>Nuclear Cystography, 5 years and under</v>
          </cell>
          <cell r="D188">
            <v>19</v>
          </cell>
          <cell r="Q188">
            <v>-6.2113337122327028E-3</v>
          </cell>
          <cell r="R188">
            <v>0</v>
          </cell>
          <cell r="S188">
            <v>-6.2113337122327028E-3</v>
          </cell>
          <cell r="U188">
            <v>18.88198465946758</v>
          </cell>
        </row>
        <row r="189">
          <cell r="B189" t="str">
            <v>RN24Z</v>
          </cell>
          <cell r="C189" t="str">
            <v>Parathyroid Scan</v>
          </cell>
          <cell r="D189">
            <v>26</v>
          </cell>
          <cell r="Q189">
            <v>-6.2113337122327028E-3</v>
          </cell>
          <cell r="R189">
            <v>0</v>
          </cell>
          <cell r="S189">
            <v>-6.2113337122327028E-3</v>
          </cell>
          <cell r="U189">
            <v>25.83850532348195</v>
          </cell>
        </row>
        <row r="190">
          <cell r="B190" t="str">
            <v>RN25A</v>
          </cell>
          <cell r="C190" t="str">
            <v>Renogram, 19 years and over</v>
          </cell>
          <cell r="D190">
            <v>19</v>
          </cell>
          <cell r="Q190">
            <v>-6.2113337122327028E-3</v>
          </cell>
          <cell r="R190">
            <v>0</v>
          </cell>
          <cell r="S190">
            <v>-6.2113337122327028E-3</v>
          </cell>
          <cell r="U190">
            <v>18.88198465946758</v>
          </cell>
        </row>
        <row r="191">
          <cell r="B191" t="str">
            <v>RN25B</v>
          </cell>
          <cell r="C191" t="str">
            <v>Renogram, between 6 and 18 years</v>
          </cell>
          <cell r="D191">
            <v>19</v>
          </cell>
          <cell r="Q191">
            <v>-6.2113337122327028E-3</v>
          </cell>
          <cell r="R191">
            <v>0</v>
          </cell>
          <cell r="S191">
            <v>-6.2113337122327028E-3</v>
          </cell>
          <cell r="U191">
            <v>18.88198465946758</v>
          </cell>
        </row>
        <row r="192">
          <cell r="B192" t="str">
            <v>RN25C</v>
          </cell>
          <cell r="C192" t="str">
            <v>Renogram, 5 years and under</v>
          </cell>
          <cell r="D192">
            <v>19</v>
          </cell>
          <cell r="Q192">
            <v>-6.2113337122327028E-3</v>
          </cell>
          <cell r="R192">
            <v>0</v>
          </cell>
          <cell r="S192">
            <v>-6.2113337122327028E-3</v>
          </cell>
          <cell r="U192">
            <v>18.88198465946758</v>
          </cell>
        </row>
        <row r="193">
          <cell r="B193" t="str">
            <v>RN26Z</v>
          </cell>
          <cell r="C193" t="str">
            <v>Red Cell Mass Studies</v>
          </cell>
          <cell r="D193">
            <v>26</v>
          </cell>
          <cell r="Q193">
            <v>-6.2113337122327028E-3</v>
          </cell>
          <cell r="R193">
            <v>0</v>
          </cell>
          <cell r="S193">
            <v>-6.2113337122327028E-3</v>
          </cell>
          <cell r="U193">
            <v>25.83850532348195</v>
          </cell>
        </row>
        <row r="194">
          <cell r="B194" t="str">
            <v>RN27A</v>
          </cell>
          <cell r="C194" t="str">
            <v>Glomerular Filtration Rate Testing, 19 years and over</v>
          </cell>
          <cell r="D194">
            <v>19</v>
          </cell>
          <cell r="Q194">
            <v>-6.2113337122327028E-3</v>
          </cell>
          <cell r="R194">
            <v>0</v>
          </cell>
          <cell r="S194">
            <v>-6.2113337122327028E-3</v>
          </cell>
          <cell r="U194">
            <v>18.88198465946758</v>
          </cell>
        </row>
        <row r="195">
          <cell r="B195" t="str">
            <v>RN27B</v>
          </cell>
          <cell r="C195" t="str">
            <v>Glomerular Filtration Rate Testing, between 6 and 18 years</v>
          </cell>
          <cell r="D195">
            <v>19</v>
          </cell>
          <cell r="Q195">
            <v>-6.2113337122327028E-3</v>
          </cell>
          <cell r="R195">
            <v>0</v>
          </cell>
          <cell r="S195">
            <v>-6.2113337122327028E-3</v>
          </cell>
          <cell r="U195">
            <v>18.88198465946758</v>
          </cell>
        </row>
        <row r="196">
          <cell r="B196" t="str">
            <v>RN27C</v>
          </cell>
          <cell r="C196" t="str">
            <v>Glomerular Filtration Rate Testing, 5 years and under</v>
          </cell>
          <cell r="D196">
            <v>19</v>
          </cell>
          <cell r="Q196">
            <v>-6.2113337122327028E-3</v>
          </cell>
          <cell r="R196">
            <v>0</v>
          </cell>
          <cell r="S196">
            <v>-6.2113337122327028E-3</v>
          </cell>
          <cell r="U196">
            <v>18.88198465946758</v>
          </cell>
        </row>
        <row r="197">
          <cell r="B197" t="str">
            <v>RN28Z</v>
          </cell>
          <cell r="C197" t="str">
            <v>Breath Test</v>
          </cell>
          <cell r="D197" t="str">
            <v>-</v>
          </cell>
          <cell r="Q197">
            <v>-6.2113337122327028E-3</v>
          </cell>
          <cell r="R197">
            <v>0</v>
          </cell>
          <cell r="S197">
            <v>-6.2113337122327028E-3</v>
          </cell>
          <cell r="U197" t="str">
            <v>-</v>
          </cell>
        </row>
        <row r="198">
          <cell r="B198" t="str">
            <v>RN29A</v>
          </cell>
          <cell r="C198" t="str">
            <v>Meckel's Scan, 19 years and over</v>
          </cell>
          <cell r="D198">
            <v>26</v>
          </cell>
          <cell r="Q198">
            <v>-6.2113337122327028E-3</v>
          </cell>
          <cell r="R198">
            <v>0</v>
          </cell>
          <cell r="S198">
            <v>-6.2113337122327028E-3</v>
          </cell>
          <cell r="U198">
            <v>25.83850532348195</v>
          </cell>
        </row>
        <row r="199">
          <cell r="B199" t="str">
            <v>RN29B</v>
          </cell>
          <cell r="C199" t="str">
            <v>Meckel's Scan, between 6 and 18 years</v>
          </cell>
          <cell r="D199">
            <v>26</v>
          </cell>
          <cell r="Q199">
            <v>-6.2113337122327028E-3</v>
          </cell>
          <cell r="R199">
            <v>0</v>
          </cell>
          <cell r="S199">
            <v>-6.2113337122327028E-3</v>
          </cell>
          <cell r="U199">
            <v>25.83850532348195</v>
          </cell>
        </row>
        <row r="200">
          <cell r="B200" t="str">
            <v>RN29C</v>
          </cell>
          <cell r="C200" t="str">
            <v>Meckel's Scan, 5 years and under</v>
          </cell>
          <cell r="D200">
            <v>26</v>
          </cell>
          <cell r="Q200">
            <v>-6.2113337122327028E-3</v>
          </cell>
          <cell r="R200">
            <v>0</v>
          </cell>
          <cell r="S200">
            <v>-6.2113337122327028E-3</v>
          </cell>
          <cell r="U200">
            <v>25.83850532348195</v>
          </cell>
        </row>
        <row r="201">
          <cell r="B201" t="str">
            <v>RN30A</v>
          </cell>
          <cell r="C201" t="str">
            <v>Dimercaptosuccinic Acid (DMSA) Scan, 19 years and over</v>
          </cell>
          <cell r="D201">
            <v>19</v>
          </cell>
          <cell r="Q201">
            <v>-6.2113337122327028E-3</v>
          </cell>
          <cell r="R201">
            <v>0</v>
          </cell>
          <cell r="S201">
            <v>-6.2113337122327028E-3</v>
          </cell>
          <cell r="U201">
            <v>18.88198465946758</v>
          </cell>
        </row>
        <row r="202">
          <cell r="B202" t="str">
            <v>RN30B</v>
          </cell>
          <cell r="C202" t="str">
            <v>Dimercaptosuccinic Acid (DMSA) Scan, between 6 and 18 years</v>
          </cell>
          <cell r="D202">
            <v>19</v>
          </cell>
          <cell r="Q202">
            <v>-6.2113337122327028E-3</v>
          </cell>
          <cell r="R202">
            <v>0</v>
          </cell>
          <cell r="S202">
            <v>-6.2113337122327028E-3</v>
          </cell>
          <cell r="U202">
            <v>18.88198465946758</v>
          </cell>
        </row>
        <row r="203">
          <cell r="B203" t="str">
            <v>RN30C</v>
          </cell>
          <cell r="C203" t="str">
            <v>Dimercaptosuccinic Acid (DMSA) Scan, 5 years and under</v>
          </cell>
          <cell r="D203">
            <v>19</v>
          </cell>
          <cell r="Q203">
            <v>-6.2113337122327028E-3</v>
          </cell>
          <cell r="R203">
            <v>0</v>
          </cell>
          <cell r="S203">
            <v>-6.2113337122327028E-3</v>
          </cell>
          <cell r="U203">
            <v>18.88198465946758</v>
          </cell>
        </row>
        <row r="204">
          <cell r="B204" t="str">
            <v>RN31Z</v>
          </cell>
          <cell r="C204" t="str">
            <v>Dacryoscintigraphy</v>
          </cell>
          <cell r="D204">
            <v>19</v>
          </cell>
          <cell r="Q204">
            <v>-6.2113337122327028E-3</v>
          </cell>
          <cell r="R204">
            <v>0</v>
          </cell>
          <cell r="S204">
            <v>-6.2113337122327028E-3</v>
          </cell>
          <cell r="U204">
            <v>18.88198465946758</v>
          </cell>
        </row>
        <row r="205">
          <cell r="B205" t="str">
            <v>RN32A</v>
          </cell>
          <cell r="C205" t="str">
            <v>Thyroid Gland Scan, 19 years and over</v>
          </cell>
          <cell r="D205">
            <v>19</v>
          </cell>
          <cell r="Q205">
            <v>-6.2113337122327028E-3</v>
          </cell>
          <cell r="R205">
            <v>0</v>
          </cell>
          <cell r="S205">
            <v>-6.2113337122327028E-3</v>
          </cell>
          <cell r="U205">
            <v>18.88198465946758</v>
          </cell>
        </row>
        <row r="206">
          <cell r="B206" t="str">
            <v>RN32B</v>
          </cell>
          <cell r="C206" t="str">
            <v>Thyroid Gland Scan, 18 years and under</v>
          </cell>
          <cell r="D206">
            <v>19</v>
          </cell>
          <cell r="Q206">
            <v>-6.2113337122327028E-3</v>
          </cell>
          <cell r="R206">
            <v>0</v>
          </cell>
          <cell r="S206">
            <v>-6.2113337122327028E-3</v>
          </cell>
          <cell r="U206">
            <v>18.88198465946758</v>
          </cell>
        </row>
        <row r="207">
          <cell r="B207" t="str">
            <v>RN33Z</v>
          </cell>
          <cell r="C207" t="str">
            <v>Other Specified Diagnostic Imaging of Digestive Tract</v>
          </cell>
          <cell r="D207" t="str">
            <v>no match</v>
          </cell>
          <cell r="Q207">
            <v>-6.2113337122327028E-3</v>
          </cell>
          <cell r="R207">
            <v>0</v>
          </cell>
          <cell r="S207">
            <v>-6.2113337122327028E-3</v>
          </cell>
          <cell r="U207" t="str">
            <v>no match</v>
          </cell>
        </row>
        <row r="208">
          <cell r="B208" t="str">
            <v>RN34A</v>
          </cell>
          <cell r="C208" t="str">
            <v>Other Specified Diagnostic Imaging of Other Sites, 19 years and over</v>
          </cell>
          <cell r="D208">
            <v>53</v>
          </cell>
          <cell r="Q208">
            <v>-6.2113337122327028E-3</v>
          </cell>
          <cell r="R208">
            <v>0</v>
          </cell>
          <cell r="S208">
            <v>-6.2113337122327028E-3</v>
          </cell>
          <cell r="U208">
            <v>52.670799313251663</v>
          </cell>
        </row>
        <row r="209">
          <cell r="B209" t="str">
            <v>RN34B</v>
          </cell>
          <cell r="C209" t="str">
            <v>Other Specified Diagnostic Imaging of Other Sites, between 6 and 18 years</v>
          </cell>
          <cell r="D209" t="str">
            <v>no match</v>
          </cell>
          <cell r="Q209">
            <v>-6.2113337122327028E-3</v>
          </cell>
          <cell r="R209">
            <v>0</v>
          </cell>
          <cell r="S209">
            <v>-6.2113337122327028E-3</v>
          </cell>
          <cell r="U209" t="str">
            <v>no match</v>
          </cell>
        </row>
        <row r="210">
          <cell r="B210" t="str">
            <v>RN34C</v>
          </cell>
          <cell r="C210" t="str">
            <v>Other Specified Diagnostic Imaging of Other Sites, 5 years and under</v>
          </cell>
          <cell r="D210" t="str">
            <v>no match</v>
          </cell>
          <cell r="Q210">
            <v>-6.2113337122327028E-3</v>
          </cell>
          <cell r="R210">
            <v>0</v>
          </cell>
          <cell r="S210">
            <v>-6.2113337122327028E-3</v>
          </cell>
          <cell r="U210" t="str">
            <v>no match</v>
          </cell>
        </row>
        <row r="211">
          <cell r="B211" t="str">
            <v>RN50Z</v>
          </cell>
          <cell r="C211" t="str">
            <v>Radiation Synovectomy</v>
          </cell>
          <cell r="D211" t="str">
            <v>-</v>
          </cell>
          <cell r="Q211">
            <v>-6.2113337122327028E-3</v>
          </cell>
          <cell r="R211">
            <v>0</v>
          </cell>
          <cell r="S211">
            <v>-6.2113337122327028E-3</v>
          </cell>
          <cell r="U211" t="str">
            <v>-</v>
          </cell>
        </row>
        <row r="212">
          <cell r="B212" t="str">
            <v>RN51Z</v>
          </cell>
          <cell r="C212" t="str">
            <v>Oral Delivery of Radiotherapy for Thyroid Ablation</v>
          </cell>
          <cell r="D212" t="str">
            <v>-</v>
          </cell>
          <cell r="Q212">
            <v>-6.2113337122327028E-3</v>
          </cell>
          <cell r="R212">
            <v>0</v>
          </cell>
          <cell r="S212">
            <v>-6.2113337122327028E-3</v>
          </cell>
          <cell r="U212" t="str">
            <v>-</v>
          </cell>
        </row>
        <row r="213">
          <cell r="B213" t="str">
            <v>RN52Z</v>
          </cell>
          <cell r="C213" t="str">
            <v>Delivery of Other Radionuclide Therapy</v>
          </cell>
          <cell r="D213" t="str">
            <v>-</v>
          </cell>
          <cell r="Q213">
            <v>-6.2113337122327028E-3</v>
          </cell>
          <cell r="R213">
            <v>0</v>
          </cell>
          <cell r="S213">
            <v>-6.2113337122327028E-3</v>
          </cell>
          <cell r="U213" t="str">
            <v>-</v>
          </cell>
        </row>
      </sheetData>
      <sheetData sheetId="23">
        <row r="14">
          <cell r="B14" t="str">
            <v>Currency Code</v>
          </cell>
        </row>
      </sheetData>
      <sheetData sheetId="24">
        <row r="14">
          <cell r="B14" t="str">
            <v>Currency Code</v>
          </cell>
          <cell r="C14" t="str">
            <v>Currency Name</v>
          </cell>
          <cell r="D14" t="str">
            <v>Total Activity</v>
          </cell>
          <cell r="E14" t="str">
            <v>Total Cost (£)</v>
          </cell>
          <cell r="F14" t="str">
            <v>Unit Cost (£)</v>
          </cell>
          <cell r="H14" t="str">
            <v>Reference costs reconciliation factor (QR1)</v>
          </cell>
          <cell r="J14" t="str">
            <v>Modelled Tariff with QR1 (£)</v>
          </cell>
          <cell r="L14" t="str">
            <v>Cost base adjustment (CB)</v>
          </cell>
          <cell r="N14" t="str">
            <v>Prices after implementing QR1 &amp; CB factors (£)</v>
          </cell>
          <cell r="P14" t="str">
            <v>Inflation and Efficiency (total adjustment) 2015/16 &amp; 2016/17</v>
          </cell>
          <cell r="Q14" t="str">
            <v>CNST
2015/16 &amp; 2016/17</v>
          </cell>
          <cell r="R14" t="str">
            <v>Total Adjustment</v>
          </cell>
          <cell r="T14" t="str">
            <v>Prices after implementing QR1, IA and &amp; CB factors (£)</v>
          </cell>
        </row>
        <row r="15">
          <cell r="B15" t="str">
            <v>LD01A</v>
          </cell>
          <cell r="C15" t="str">
            <v>Hospital Haemodialysis or Filtration, with Access via Haemodialysis Catheter, 19 years and over</v>
          </cell>
          <cell r="D15">
            <v>386815</v>
          </cell>
          <cell r="E15">
            <v>54271425.80209396</v>
          </cell>
          <cell r="F15">
            <v>140.30331244159083</v>
          </cell>
          <cell r="H15">
            <v>0</v>
          </cell>
          <cell r="J15">
            <v>140.30331244159083</v>
          </cell>
          <cell r="L15">
            <v>0</v>
          </cell>
          <cell r="N15">
            <v>140.30331244159083</v>
          </cell>
          <cell r="P15">
            <v>-6.2113337122327028E-3</v>
          </cell>
          <cell r="Q15">
            <v>0</v>
          </cell>
          <cell r="R15">
            <v>-6.2113337122327028E-3</v>
          </cell>
          <cell r="T15">
            <v>139.43184174708446</v>
          </cell>
        </row>
        <row r="16">
          <cell r="B16" t="str">
            <v>LD02A</v>
          </cell>
          <cell r="C16" t="str">
            <v>Hospital Haemodialysis or Filtration, with Access via Arteriovenous Fistula or Graft, 19 years and over</v>
          </cell>
          <cell r="D16">
            <v>766293</v>
          </cell>
          <cell r="E16">
            <v>118005355.63786489</v>
          </cell>
          <cell r="F16">
            <v>153.99508495818816</v>
          </cell>
          <cell r="H16">
            <v>0</v>
          </cell>
          <cell r="J16">
            <v>153.99508495818816</v>
          </cell>
          <cell r="L16">
            <v>0</v>
          </cell>
          <cell r="N16">
            <v>153.99508495818816</v>
          </cell>
          <cell r="P16">
            <v>-6.2113337122327028E-3</v>
          </cell>
          <cell r="Q16">
            <v>0</v>
          </cell>
          <cell r="R16">
            <v>-6.2113337122327028E-3</v>
          </cell>
          <cell r="T16">
            <v>153.03857009546923</v>
          </cell>
        </row>
        <row r="17">
          <cell r="B17" t="str">
            <v>LD03A</v>
          </cell>
          <cell r="C17" t="str">
            <v>Hospital Haemodialysis or Filtration, with Access via Haemodialysis Catheter, with Blood-Borne Virus, 19 years and over</v>
          </cell>
          <cell r="D17">
            <v>14704</v>
          </cell>
          <cell r="E17">
            <v>2313469.2673252411</v>
          </cell>
          <cell r="F17">
            <v>157.33604919241301</v>
          </cell>
          <cell r="H17">
            <v>0</v>
          </cell>
          <cell r="J17">
            <v>157.33604919241301</v>
          </cell>
          <cell r="L17">
            <v>0</v>
          </cell>
          <cell r="N17">
            <v>157.33604919241301</v>
          </cell>
          <cell r="P17">
            <v>-6.2113337122327028E-3</v>
          </cell>
          <cell r="Q17">
            <v>0</v>
          </cell>
          <cell r="R17">
            <v>-6.2113337122327028E-3</v>
          </cell>
          <cell r="T17">
            <v>156.35878248591467</v>
          </cell>
        </row>
        <row r="18">
          <cell r="B18" t="str">
            <v>LD04A</v>
          </cell>
          <cell r="C18" t="str">
            <v>Hospital Haemodialysis or Filtration, with Access via Arteriovenous Fistula or Graft, with Blood-Borne Virus, 19 years and over</v>
          </cell>
          <cell r="D18">
            <v>22712</v>
          </cell>
          <cell r="E18">
            <v>4107856.7043989506</v>
          </cell>
          <cell r="F18">
            <v>180.86723777734019</v>
          </cell>
          <cell r="H18">
            <v>0</v>
          </cell>
          <cell r="J18">
            <v>180.86723777734019</v>
          </cell>
          <cell r="L18">
            <v>0</v>
          </cell>
          <cell r="N18">
            <v>180.86723777734019</v>
          </cell>
          <cell r="P18">
            <v>-6.2113337122327028E-3</v>
          </cell>
          <cell r="Q18">
            <v>0</v>
          </cell>
          <cell r="R18">
            <v>-6.2113337122327028E-3</v>
          </cell>
          <cell r="T18">
            <v>179.7438110058954</v>
          </cell>
        </row>
        <row r="19">
          <cell r="B19" t="str">
            <v>LD05A</v>
          </cell>
          <cell r="C19" t="str">
            <v>Satellite Haemodialysis or Filtration, with Access via Haemodialysis Catheter, 19 years and over</v>
          </cell>
          <cell r="D19">
            <v>415259</v>
          </cell>
          <cell r="E19">
            <v>43603829.729401603</v>
          </cell>
          <cell r="F19">
            <v>105.00393665014269</v>
          </cell>
          <cell r="H19">
            <v>0</v>
          </cell>
          <cell r="J19">
            <v>105.00393665014269</v>
          </cell>
          <cell r="L19">
            <v>0</v>
          </cell>
          <cell r="N19">
            <v>105.00393665014269</v>
          </cell>
          <cell r="P19">
            <v>-6.2113337122327028E-3</v>
          </cell>
          <cell r="Q19">
            <v>0</v>
          </cell>
          <cell r="R19">
            <v>-6.2113337122327028E-3</v>
          </cell>
          <cell r="T19">
            <v>104.35172215851051</v>
          </cell>
        </row>
        <row r="20">
          <cell r="B20" t="str">
            <v>LD06A</v>
          </cell>
          <cell r="C20" t="str">
            <v>Satellite Haemodialysis or Filtration, with Access via Arteriovenous Fistula or Graft, 19 years and over</v>
          </cell>
          <cell r="D20">
            <v>1099495</v>
          </cell>
          <cell r="E20">
            <v>148211850.88777405</v>
          </cell>
          <cell r="F20">
            <v>134.79993168479533</v>
          </cell>
          <cell r="H20">
            <v>0</v>
          </cell>
          <cell r="J20">
            <v>134.79993168479533</v>
          </cell>
          <cell r="L20">
            <v>0</v>
          </cell>
          <cell r="N20">
            <v>134.79993168479533</v>
          </cell>
          <cell r="P20">
            <v>-6.2113337122327028E-3</v>
          </cell>
          <cell r="Q20">
            <v>0</v>
          </cell>
          <cell r="R20">
            <v>-6.2113337122327028E-3</v>
          </cell>
          <cell r="T20">
            <v>133.96264432471489</v>
          </cell>
        </row>
        <row r="21">
          <cell r="B21" t="str">
            <v>LD07A</v>
          </cell>
          <cell r="C21" t="str">
            <v>Satellite Haemodialysis or Filtration, with Access via Haemodialysis Catheter, with Blood-Borne Virus, 19 years and over</v>
          </cell>
          <cell r="D21">
            <v>23254</v>
          </cell>
          <cell r="E21">
            <v>2667020.4527748893</v>
          </cell>
          <cell r="F21">
            <v>114.69082535369783</v>
          </cell>
          <cell r="H21">
            <v>0</v>
          </cell>
          <cell r="J21">
            <v>114.69082535369783</v>
          </cell>
          <cell r="L21">
            <v>0</v>
          </cell>
          <cell r="N21">
            <v>114.69082535369783</v>
          </cell>
          <cell r="P21">
            <v>-6.2113337122327028E-3</v>
          </cell>
          <cell r="Q21">
            <v>0</v>
          </cell>
          <cell r="R21">
            <v>-6.2113337122327028E-3</v>
          </cell>
          <cell r="T21">
            <v>113.97844236369461</v>
          </cell>
        </row>
        <row r="22">
          <cell r="B22" t="str">
            <v>LD08A</v>
          </cell>
          <cell r="C22" t="str">
            <v>Satellite Haemodialysis or Filtration, with Access via Arteriovenous Fistula or Graft, with Blood-Borne Virus, 19 years and over</v>
          </cell>
          <cell r="D22">
            <v>52648</v>
          </cell>
          <cell r="E22">
            <v>7087165.9793945728</v>
          </cell>
          <cell r="F22">
            <v>134.61415399245124</v>
          </cell>
          <cell r="H22">
            <v>0</v>
          </cell>
          <cell r="J22">
            <v>134.61415399245124</v>
          </cell>
          <cell r="L22">
            <v>0</v>
          </cell>
          <cell r="N22">
            <v>134.61415399245124</v>
          </cell>
          <cell r="P22">
            <v>-6.2113337122327028E-3</v>
          </cell>
          <cell r="Q22">
            <v>0</v>
          </cell>
          <cell r="R22">
            <v>-6.2113337122327028E-3</v>
          </cell>
          <cell r="T22">
            <v>133.77802055961425</v>
          </cell>
        </row>
        <row r="23">
          <cell r="B23" t="str">
            <v>LD09A</v>
          </cell>
          <cell r="C23" t="str">
            <v>Home Haemodialysis or Filtration, with Access via Haemodialysis Catheter, 19 years and over</v>
          </cell>
          <cell r="D23">
            <v>27738</v>
          </cell>
          <cell r="E23">
            <v>4200273.6273367321</v>
          </cell>
          <cell r="F23">
            <v>151.42669360937097</v>
          </cell>
          <cell r="H23">
            <v>0</v>
          </cell>
          <cell r="J23">
            <v>151.42669360937097</v>
          </cell>
          <cell r="L23">
            <v>0</v>
          </cell>
          <cell r="N23">
            <v>151.42669360937097</v>
          </cell>
          <cell r="P23">
            <v>-6.2113337122327028E-3</v>
          </cell>
          <cell r="Q23">
            <v>0</v>
          </cell>
          <cell r="R23">
            <v>-6.2113337122327028E-3</v>
          </cell>
          <cell r="T23">
            <v>150.48613188242317</v>
          </cell>
        </row>
        <row r="24">
          <cell r="B24" t="str">
            <v>LD10A</v>
          </cell>
          <cell r="C24" t="str">
            <v>Home Haemodialysis or Filtration, with Access via Arteriovenous Fistula or Graft, 19 years and over</v>
          </cell>
          <cell r="D24">
            <v>95498</v>
          </cell>
          <cell r="E24">
            <v>13435423.938716721</v>
          </cell>
          <cell r="F24">
            <v>140.68801376695555</v>
          </cell>
          <cell r="H24">
            <v>0</v>
          </cell>
          <cell r="J24">
            <v>140.68801376695555</v>
          </cell>
          <cell r="L24">
            <v>0</v>
          </cell>
          <cell r="N24">
            <v>140.68801376695555</v>
          </cell>
          <cell r="P24">
            <v>-6.2113337122327028E-3</v>
          </cell>
          <cell r="Q24">
            <v>0</v>
          </cell>
          <cell r="R24">
            <v>-6.2113337122327028E-3</v>
          </cell>
          <cell r="T24">
            <v>139.8141535641378</v>
          </cell>
        </row>
        <row r="25">
          <cell r="B25" t="str">
            <v>LD11A</v>
          </cell>
          <cell r="C25" t="str">
            <v>Continuous Ambulatory Peritoneal Dialysis, 19 years and over</v>
          </cell>
          <cell r="D25">
            <v>388999</v>
          </cell>
          <cell r="E25">
            <v>22184774.821677782</v>
          </cell>
          <cell r="F25">
            <v>57.030416072220703</v>
          </cell>
          <cell r="H25">
            <v>0</v>
          </cell>
          <cell r="J25">
            <v>57.030416072220703</v>
          </cell>
          <cell r="L25">
            <v>0</v>
          </cell>
          <cell r="N25">
            <v>57.030416072220703</v>
          </cell>
          <cell r="P25">
            <v>-6.2113337122327028E-3</v>
          </cell>
          <cell r="Q25">
            <v>0</v>
          </cell>
          <cell r="R25">
            <v>-6.2113337122327028E-3</v>
          </cell>
          <cell r="T25">
            <v>56.676181126248657</v>
          </cell>
        </row>
        <row r="26">
          <cell r="B26" t="str">
            <v>LD12A</v>
          </cell>
          <cell r="C26" t="str">
            <v>Automated Peritoneal Dialysis, 19 years and over</v>
          </cell>
          <cell r="D26">
            <v>542753</v>
          </cell>
          <cell r="E26">
            <v>35155507.030169629</v>
          </cell>
          <cell r="F26">
            <v>64.772570635573871</v>
          </cell>
          <cell r="H26">
            <v>0</v>
          </cell>
          <cell r="J26">
            <v>64.772570635573871</v>
          </cell>
          <cell r="L26">
            <v>0</v>
          </cell>
          <cell r="N26">
            <v>64.772570635573871</v>
          </cell>
          <cell r="P26">
            <v>-6.2113337122327028E-3</v>
          </cell>
          <cell r="Q26">
            <v>0</v>
          </cell>
          <cell r="R26">
            <v>-6.2113337122327028E-3</v>
          </cell>
          <cell r="T26">
            <v>64.370246583957154</v>
          </cell>
        </row>
        <row r="27">
          <cell r="B27" t="str">
            <v>LD13A</v>
          </cell>
          <cell r="C27" t="str">
            <v>Assisted Automated Peritoneal Dialysis, 19 years and over</v>
          </cell>
          <cell r="D27">
            <v>96959</v>
          </cell>
          <cell r="E27">
            <v>7875373.4450532217</v>
          </cell>
          <cell r="F27">
            <v>81.223748646883962</v>
          </cell>
          <cell r="H27">
            <v>0</v>
          </cell>
          <cell r="J27">
            <v>81.223748646883962</v>
          </cell>
          <cell r="L27">
            <v>0</v>
          </cell>
          <cell r="N27">
            <v>81.223748646883962</v>
          </cell>
          <cell r="P27">
            <v>-6.2113337122327028E-3</v>
          </cell>
          <cell r="Q27">
            <v>0</v>
          </cell>
          <cell r="R27">
            <v>-6.2113337122327028E-3</v>
          </cell>
          <cell r="T27">
            <v>80.719240838679653</v>
          </cell>
        </row>
      </sheetData>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paper supporting material"/>
      <sheetName val="Base Data"/>
      <sheetName val="Orig_closest CCG highlight4"/>
      <sheetName val="CCG1819"/>
      <sheetName val="Impacts Table full"/>
      <sheetName val="Waterfall Tool (to publish)"/>
      <sheetName val="Nearest 10 _to USE"/>
      <sheetName val="Nearest 10 CCGs (to publish)"/>
      <sheetName val="Original_closest CCG"/>
      <sheetName val="working J 1920"/>
    </sheetNames>
    <sheetDataSet>
      <sheetData sheetId="0"/>
      <sheetData sheetId="1"/>
      <sheetData sheetId="2"/>
      <sheetData sheetId="3">
        <row r="9">
          <cell r="B9" t="str">
            <v>00C</v>
          </cell>
        </row>
        <row r="10">
          <cell r="B10" t="str">
            <v>00D</v>
          </cell>
        </row>
        <row r="11">
          <cell r="B11" t="str">
            <v>00J</v>
          </cell>
        </row>
        <row r="12">
          <cell r="B12" t="str">
            <v>00K</v>
          </cell>
        </row>
        <row r="13">
          <cell r="B13" t="str">
            <v>00L</v>
          </cell>
        </row>
        <row r="14">
          <cell r="B14" t="str">
            <v>00M</v>
          </cell>
        </row>
        <row r="15">
          <cell r="B15" t="str">
            <v>00N</v>
          </cell>
        </row>
        <row r="16">
          <cell r="B16" t="str">
            <v>00P</v>
          </cell>
        </row>
        <row r="17">
          <cell r="B17" t="str">
            <v>00Q</v>
          </cell>
        </row>
        <row r="18">
          <cell r="B18" t="str">
            <v>00R</v>
          </cell>
        </row>
        <row r="19">
          <cell r="B19" t="str">
            <v>00T</v>
          </cell>
        </row>
        <row r="20">
          <cell r="B20" t="str">
            <v>00V</v>
          </cell>
        </row>
        <row r="21">
          <cell r="B21" t="str">
            <v>00X</v>
          </cell>
        </row>
        <row r="22">
          <cell r="B22" t="str">
            <v>00Y</v>
          </cell>
        </row>
        <row r="23">
          <cell r="B23" t="str">
            <v>01A</v>
          </cell>
        </row>
        <row r="24">
          <cell r="B24" t="str">
            <v>01C</v>
          </cell>
        </row>
        <row r="25">
          <cell r="B25" t="str">
            <v>01D</v>
          </cell>
        </row>
        <row r="26">
          <cell r="B26" t="str">
            <v>01E</v>
          </cell>
        </row>
        <row r="27">
          <cell r="B27" t="str">
            <v>01F</v>
          </cell>
        </row>
        <row r="28">
          <cell r="B28" t="str">
            <v>01G</v>
          </cell>
        </row>
        <row r="29">
          <cell r="B29" t="str">
            <v>01H</v>
          </cell>
        </row>
        <row r="30">
          <cell r="B30" t="str">
            <v>01J</v>
          </cell>
        </row>
        <row r="31">
          <cell r="B31" t="str">
            <v>01K</v>
          </cell>
        </row>
        <row r="32">
          <cell r="B32" t="str">
            <v>01R</v>
          </cell>
        </row>
        <row r="33">
          <cell r="B33" t="str">
            <v>01T</v>
          </cell>
        </row>
        <row r="34">
          <cell r="B34" t="str">
            <v>01V</v>
          </cell>
        </row>
        <row r="35">
          <cell r="B35" t="str">
            <v>01W</v>
          </cell>
        </row>
        <row r="36">
          <cell r="B36" t="str">
            <v>01X</v>
          </cell>
        </row>
        <row r="37">
          <cell r="B37" t="str">
            <v>01Y</v>
          </cell>
        </row>
        <row r="38">
          <cell r="B38" t="str">
            <v>02A</v>
          </cell>
        </row>
        <row r="39">
          <cell r="B39" t="str">
            <v>02D</v>
          </cell>
        </row>
        <row r="40">
          <cell r="B40" t="str">
            <v>02E</v>
          </cell>
        </row>
        <row r="41">
          <cell r="B41" t="str">
            <v>02F</v>
          </cell>
        </row>
        <row r="42">
          <cell r="B42" t="str">
            <v>02G</v>
          </cell>
        </row>
        <row r="43">
          <cell r="B43" t="str">
            <v>02H</v>
          </cell>
        </row>
        <row r="44">
          <cell r="B44" t="str">
            <v>02M</v>
          </cell>
        </row>
        <row r="45">
          <cell r="B45" t="str">
            <v>02N</v>
          </cell>
        </row>
        <row r="46">
          <cell r="B46" t="str">
            <v>02P</v>
          </cell>
        </row>
        <row r="47">
          <cell r="B47" t="str">
            <v>02Q</v>
          </cell>
        </row>
        <row r="48">
          <cell r="B48" t="str">
            <v>02R</v>
          </cell>
        </row>
        <row r="49">
          <cell r="B49" t="str">
            <v>02T</v>
          </cell>
        </row>
        <row r="50">
          <cell r="B50" t="str">
            <v>02W</v>
          </cell>
        </row>
        <row r="51">
          <cell r="B51" t="str">
            <v>02X</v>
          </cell>
        </row>
        <row r="52">
          <cell r="B52" t="str">
            <v>02Y</v>
          </cell>
        </row>
        <row r="53">
          <cell r="B53" t="str">
            <v>03A</v>
          </cell>
        </row>
        <row r="54">
          <cell r="B54" t="str">
            <v>03D</v>
          </cell>
        </row>
        <row r="55">
          <cell r="B55" t="str">
            <v>03E</v>
          </cell>
        </row>
        <row r="56">
          <cell r="B56" t="str">
            <v>03F</v>
          </cell>
        </row>
        <row r="57">
          <cell r="B57" t="str">
            <v>03H</v>
          </cell>
        </row>
        <row r="58">
          <cell r="B58" t="str">
            <v>03J</v>
          </cell>
        </row>
        <row r="59">
          <cell r="B59" t="str">
            <v>03K</v>
          </cell>
        </row>
        <row r="60">
          <cell r="B60" t="str">
            <v>03L</v>
          </cell>
        </row>
        <row r="61">
          <cell r="B61" t="str">
            <v>03M</v>
          </cell>
        </row>
        <row r="62">
          <cell r="B62" t="str">
            <v>03N</v>
          </cell>
        </row>
        <row r="63">
          <cell r="B63" t="str">
            <v>03Q</v>
          </cell>
        </row>
        <row r="64">
          <cell r="B64" t="str">
            <v>03R</v>
          </cell>
        </row>
        <row r="65">
          <cell r="B65" t="str">
            <v>03T</v>
          </cell>
        </row>
        <row r="66">
          <cell r="B66" t="str">
            <v>03V</v>
          </cell>
        </row>
        <row r="67">
          <cell r="B67" t="str">
            <v>03W</v>
          </cell>
        </row>
        <row r="68">
          <cell r="B68" t="str">
            <v>04C</v>
          </cell>
        </row>
        <row r="69">
          <cell r="B69" t="str">
            <v>04D</v>
          </cell>
        </row>
        <row r="70">
          <cell r="B70" t="str">
            <v>04E</v>
          </cell>
        </row>
        <row r="71">
          <cell r="B71" t="str">
            <v>04F</v>
          </cell>
        </row>
        <row r="72">
          <cell r="B72" t="str">
            <v>04G</v>
          </cell>
        </row>
        <row r="73">
          <cell r="B73" t="str">
            <v>04H</v>
          </cell>
        </row>
        <row r="74">
          <cell r="B74" t="str">
            <v>04K</v>
          </cell>
        </row>
        <row r="75">
          <cell r="B75" t="str">
            <v>04L</v>
          </cell>
        </row>
        <row r="76">
          <cell r="B76" t="str">
            <v>04M</v>
          </cell>
        </row>
        <row r="77">
          <cell r="B77" t="str">
            <v>04N</v>
          </cell>
        </row>
        <row r="78">
          <cell r="B78" t="str">
            <v>04Q</v>
          </cell>
        </row>
        <row r="79">
          <cell r="B79" t="str">
            <v>04V</v>
          </cell>
        </row>
        <row r="80">
          <cell r="B80" t="str">
            <v>04Y</v>
          </cell>
        </row>
        <row r="81">
          <cell r="B81" t="str">
            <v>05A</v>
          </cell>
        </row>
        <row r="82">
          <cell r="B82" t="str">
            <v>05C</v>
          </cell>
        </row>
        <row r="83">
          <cell r="B83" t="str">
            <v>05D</v>
          </cell>
        </row>
        <row r="84">
          <cell r="B84" t="str">
            <v>05F</v>
          </cell>
        </row>
        <row r="85">
          <cell r="B85" t="str">
            <v>05G</v>
          </cell>
        </row>
        <row r="86">
          <cell r="B86" t="str">
            <v>05H</v>
          </cell>
        </row>
        <row r="87">
          <cell r="B87" t="str">
            <v>05J</v>
          </cell>
        </row>
        <row r="88">
          <cell r="B88" t="str">
            <v>05L</v>
          </cell>
        </row>
        <row r="89">
          <cell r="B89" t="str">
            <v>05N</v>
          </cell>
        </row>
        <row r="90">
          <cell r="B90" t="str">
            <v>05Q</v>
          </cell>
        </row>
        <row r="91">
          <cell r="B91" t="str">
            <v>05R</v>
          </cell>
        </row>
        <row r="92">
          <cell r="B92" t="str">
            <v>05T</v>
          </cell>
        </row>
        <row r="93">
          <cell r="B93" t="str">
            <v>05V</v>
          </cell>
        </row>
        <row r="94">
          <cell r="B94" t="str">
            <v>05W</v>
          </cell>
        </row>
        <row r="95">
          <cell r="B95" t="str">
            <v>05X</v>
          </cell>
        </row>
        <row r="96">
          <cell r="B96" t="str">
            <v>05Y</v>
          </cell>
        </row>
        <row r="97">
          <cell r="B97" t="str">
            <v>06A</v>
          </cell>
        </row>
        <row r="98">
          <cell r="B98" t="str">
            <v>06D</v>
          </cell>
        </row>
        <row r="99">
          <cell r="B99" t="str">
            <v>06F</v>
          </cell>
        </row>
        <row r="100">
          <cell r="B100" t="str">
            <v>06H</v>
          </cell>
        </row>
        <row r="101">
          <cell r="B101" t="str">
            <v>06K</v>
          </cell>
        </row>
        <row r="102">
          <cell r="B102" t="str">
            <v>06L</v>
          </cell>
        </row>
        <row r="103">
          <cell r="B103" t="str">
            <v>06M</v>
          </cell>
        </row>
        <row r="104">
          <cell r="B104" t="str">
            <v>06N</v>
          </cell>
        </row>
        <row r="105">
          <cell r="B105" t="str">
            <v>06P</v>
          </cell>
        </row>
        <row r="106">
          <cell r="B106" t="str">
            <v>06Q</v>
          </cell>
        </row>
        <row r="107">
          <cell r="B107" t="str">
            <v>06T</v>
          </cell>
        </row>
        <row r="108">
          <cell r="B108" t="str">
            <v>06V</v>
          </cell>
        </row>
        <row r="109">
          <cell r="B109" t="str">
            <v>06W</v>
          </cell>
        </row>
        <row r="110">
          <cell r="B110" t="str">
            <v>06Y</v>
          </cell>
        </row>
        <row r="111">
          <cell r="B111" t="str">
            <v>07G</v>
          </cell>
        </row>
        <row r="112">
          <cell r="B112" t="str">
            <v>07H</v>
          </cell>
        </row>
        <row r="113">
          <cell r="B113" t="str">
            <v>07J</v>
          </cell>
        </row>
        <row r="114">
          <cell r="B114" t="str">
            <v>07K</v>
          </cell>
        </row>
        <row r="115">
          <cell r="B115" t="str">
            <v>07L</v>
          </cell>
        </row>
        <row r="116">
          <cell r="B116" t="str">
            <v>07M</v>
          </cell>
        </row>
        <row r="117">
          <cell r="B117" t="str">
            <v>07N</v>
          </cell>
        </row>
        <row r="118">
          <cell r="B118" t="str">
            <v>07P</v>
          </cell>
        </row>
        <row r="119">
          <cell r="B119" t="str">
            <v>07Q</v>
          </cell>
        </row>
        <row r="120">
          <cell r="B120" t="str">
            <v>07R</v>
          </cell>
        </row>
        <row r="121">
          <cell r="B121" t="str">
            <v>07T</v>
          </cell>
        </row>
        <row r="122">
          <cell r="B122" t="str">
            <v>07V</v>
          </cell>
        </row>
        <row r="123">
          <cell r="B123" t="str">
            <v>07W</v>
          </cell>
        </row>
        <row r="124">
          <cell r="B124" t="str">
            <v>07X</v>
          </cell>
        </row>
        <row r="125">
          <cell r="B125" t="str">
            <v>07Y</v>
          </cell>
        </row>
        <row r="126">
          <cell r="B126" t="str">
            <v>08A</v>
          </cell>
        </row>
        <row r="127">
          <cell r="B127" t="str">
            <v>08C</v>
          </cell>
        </row>
        <row r="128">
          <cell r="B128" t="str">
            <v>08D</v>
          </cell>
        </row>
        <row r="129">
          <cell r="B129" t="str">
            <v>08E</v>
          </cell>
        </row>
        <row r="130">
          <cell r="B130" t="str">
            <v>08F</v>
          </cell>
        </row>
        <row r="131">
          <cell r="B131" t="str">
            <v>08G</v>
          </cell>
        </row>
        <row r="132">
          <cell r="B132" t="str">
            <v>08H</v>
          </cell>
        </row>
        <row r="133">
          <cell r="B133" t="str">
            <v>08J</v>
          </cell>
        </row>
        <row r="134">
          <cell r="B134" t="str">
            <v>08K</v>
          </cell>
        </row>
        <row r="135">
          <cell r="B135" t="str">
            <v>08L</v>
          </cell>
        </row>
        <row r="136">
          <cell r="B136" t="str">
            <v>08M</v>
          </cell>
        </row>
        <row r="137">
          <cell r="B137" t="str">
            <v>08N</v>
          </cell>
        </row>
        <row r="138">
          <cell r="B138" t="str">
            <v>08P</v>
          </cell>
        </row>
        <row r="139">
          <cell r="B139" t="str">
            <v>08Q</v>
          </cell>
        </row>
        <row r="140">
          <cell r="B140" t="str">
            <v>08R</v>
          </cell>
        </row>
        <row r="141">
          <cell r="B141" t="str">
            <v>08T</v>
          </cell>
        </row>
        <row r="142">
          <cell r="B142" t="str">
            <v>08V</v>
          </cell>
        </row>
        <row r="143">
          <cell r="B143" t="str">
            <v>08W</v>
          </cell>
        </row>
        <row r="144">
          <cell r="B144" t="str">
            <v>08X</v>
          </cell>
        </row>
        <row r="145">
          <cell r="B145" t="str">
            <v>08Y</v>
          </cell>
        </row>
        <row r="146">
          <cell r="B146" t="str">
            <v>09A</v>
          </cell>
        </row>
        <row r="147">
          <cell r="B147" t="str">
            <v>09C</v>
          </cell>
        </row>
        <row r="148">
          <cell r="B148" t="str">
            <v>09D</v>
          </cell>
        </row>
        <row r="149">
          <cell r="B149" t="str">
            <v>09E</v>
          </cell>
        </row>
        <row r="150">
          <cell r="B150" t="str">
            <v>09F</v>
          </cell>
        </row>
        <row r="151">
          <cell r="B151" t="str">
            <v>09G</v>
          </cell>
        </row>
        <row r="152">
          <cell r="B152" t="str">
            <v>09H</v>
          </cell>
        </row>
        <row r="153">
          <cell r="B153" t="str">
            <v>09J</v>
          </cell>
        </row>
        <row r="154">
          <cell r="B154" t="str">
            <v>09L</v>
          </cell>
        </row>
        <row r="155">
          <cell r="B155" t="str">
            <v>09N</v>
          </cell>
        </row>
        <row r="156">
          <cell r="B156" t="str">
            <v>09P</v>
          </cell>
        </row>
        <row r="157">
          <cell r="B157" t="str">
            <v>09W</v>
          </cell>
        </row>
        <row r="158">
          <cell r="B158" t="str">
            <v>09X</v>
          </cell>
        </row>
        <row r="159">
          <cell r="B159" t="str">
            <v>09Y</v>
          </cell>
        </row>
        <row r="160">
          <cell r="B160" t="str">
            <v>10A</v>
          </cell>
        </row>
        <row r="161">
          <cell r="B161" t="str">
            <v>10C</v>
          </cell>
        </row>
        <row r="162">
          <cell r="B162" t="str">
            <v>10D</v>
          </cell>
        </row>
        <row r="163">
          <cell r="B163" t="str">
            <v>10E</v>
          </cell>
        </row>
        <row r="164">
          <cell r="B164" t="str">
            <v>10J</v>
          </cell>
        </row>
        <row r="165">
          <cell r="B165" t="str">
            <v>10K</v>
          </cell>
        </row>
        <row r="166">
          <cell r="B166" t="str">
            <v>10L</v>
          </cell>
        </row>
        <row r="167">
          <cell r="B167" t="str">
            <v>10Q</v>
          </cell>
        </row>
        <row r="168">
          <cell r="B168" t="str">
            <v>10R</v>
          </cell>
        </row>
        <row r="169">
          <cell r="B169" t="str">
            <v>10V</v>
          </cell>
        </row>
        <row r="170">
          <cell r="B170" t="str">
            <v>10X</v>
          </cell>
        </row>
        <row r="171">
          <cell r="B171" t="str">
            <v>11A</v>
          </cell>
        </row>
        <row r="172">
          <cell r="B172" t="str">
            <v>11E</v>
          </cell>
        </row>
        <row r="173">
          <cell r="B173" t="str">
            <v>11J</v>
          </cell>
        </row>
        <row r="174">
          <cell r="B174" t="str">
            <v>11M</v>
          </cell>
        </row>
        <row r="175">
          <cell r="B175" t="str">
            <v>11N</v>
          </cell>
        </row>
        <row r="176">
          <cell r="B176" t="str">
            <v>11X</v>
          </cell>
        </row>
        <row r="177">
          <cell r="B177" t="str">
            <v>12D</v>
          </cell>
        </row>
        <row r="178">
          <cell r="B178" t="str">
            <v>12F</v>
          </cell>
        </row>
        <row r="179">
          <cell r="B179" t="str">
            <v>13T</v>
          </cell>
        </row>
        <row r="180">
          <cell r="B180" t="str">
            <v>14L</v>
          </cell>
        </row>
        <row r="181">
          <cell r="B181" t="str">
            <v>14Y</v>
          </cell>
        </row>
        <row r="182">
          <cell r="B182" t="str">
            <v>15A</v>
          </cell>
        </row>
        <row r="183">
          <cell r="B183" t="str">
            <v>15C</v>
          </cell>
        </row>
        <row r="184">
          <cell r="B184" t="str">
            <v>15D</v>
          </cell>
        </row>
        <row r="185">
          <cell r="B185" t="str">
            <v>15E</v>
          </cell>
        </row>
        <row r="186">
          <cell r="B186" t="str">
            <v>15F</v>
          </cell>
        </row>
        <row r="187">
          <cell r="B187" t="str">
            <v>26A</v>
          </cell>
        </row>
        <row r="188">
          <cell r="B188" t="str">
            <v>99A</v>
          </cell>
        </row>
        <row r="189">
          <cell r="B189" t="str">
            <v>99C</v>
          </cell>
        </row>
        <row r="190">
          <cell r="B190" t="str">
            <v>99D</v>
          </cell>
        </row>
        <row r="191">
          <cell r="B191" t="str">
            <v>99E</v>
          </cell>
        </row>
        <row r="192">
          <cell r="B192" t="str">
            <v>99F</v>
          </cell>
        </row>
        <row r="193">
          <cell r="B193" t="str">
            <v>99G</v>
          </cell>
        </row>
        <row r="194">
          <cell r="B194" t="str">
            <v>99H</v>
          </cell>
        </row>
        <row r="195">
          <cell r="B195" t="str">
            <v>99J</v>
          </cell>
        </row>
        <row r="196">
          <cell r="B196" t="str">
            <v>99K</v>
          </cell>
        </row>
        <row r="197">
          <cell r="B197" t="str">
            <v>99M</v>
          </cell>
        </row>
        <row r="198">
          <cell r="B198" t="str">
            <v>99N</v>
          </cell>
        </row>
        <row r="199">
          <cell r="B199" t="str">
            <v>99P</v>
          </cell>
        </row>
        <row r="200">
          <cell r="B200" t="str">
            <v>99Q</v>
          </cell>
        </row>
      </sheetData>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tup"/>
      <sheetName val="Codes"/>
      <sheetName val="Subcodes"/>
      <sheetName val="ListOfSheets"/>
      <sheetName val="CP1"/>
      <sheetName val="CP2"/>
      <sheetName val="FP _Summary_CCG"/>
      <sheetName val="Comm_CCG"/>
      <sheetName val="Risk"/>
      <sheetName val="Contract 1920"/>
      <sheetName val="Contract 1819"/>
      <sheetName val="Cover"/>
      <sheetName val="MH_PoE"/>
      <sheetName val="MH_SpendCat"/>
      <sheetName val="FPD_1920_Allocation"/>
      <sheetName val="FPD_1920_Exp"/>
      <sheetName val="FPD_1920_CSU"/>
      <sheetName val="FPD_1920_Memo"/>
      <sheetName val="QIPP_1920"/>
      <sheetName val="QIPP_1920_HE_Wide"/>
      <sheetName val="QIPP_1920_BCF"/>
      <sheetName val="BCF"/>
      <sheetName val="SoFP"/>
      <sheetName val="Cash"/>
      <sheetName val="Quality Checks"/>
      <sheetName val="RRL"/>
      <sheetName val="MH_Add_Info"/>
      <sheetName val="DC_FP_Summary"/>
      <sheetName val="DC_QIPP"/>
      <sheetName val="DC_Risk"/>
      <sheetName val="DC_RRL"/>
      <sheetName val="LastYearPlans"/>
      <sheetName val="PrivateBoard"/>
      <sheetName val="RegTemplateOld"/>
      <sheetName val="BalanceSheetMemo"/>
      <sheetName val="CSF"/>
      <sheetName val="PlanAllocations"/>
      <sheetName val="Bridge"/>
      <sheetName val="NATBridge"/>
      <sheetName val="ControlTotals"/>
      <sheetName val="Tool--&gt;"/>
      <sheetName val="C_Finance_Context"/>
      <sheetName val="Add_Detail"/>
      <sheetName val="C_Finance_Detail"/>
      <sheetName val="C_Efficiencies"/>
      <sheetName val="C_Triangulation Trends"/>
      <sheetName val="---&gt; New Analysis"/>
      <sheetName val="KLOE"/>
      <sheetName val="RC"/>
      <sheetName val="RegTemplate"/>
      <sheetName val="NationalData"/>
      <sheetName val="EGM summary"/>
      <sheetName val="---&gt; Mth13"/>
      <sheetName val="1819 BI"/>
      <sheetName val="1819 BI CCG"/>
      <sheetName val="QIPP Mth11"/>
      <sheetName val="QIPP Mth13"/>
      <sheetName val="1819 BI DCO"/>
      <sheetName val="Sheet1"/>
      <sheetName val="Tariff"/>
      <sheetName val="London"/>
      <sheetName val="Midlands"/>
      <sheetName val="CYP"/>
      <sheetName val="CSF_1819"/>
      <sheetName val="QIPP_UNI"/>
      <sheetName val="Plan on a Page"/>
      <sheetName val="Rejectors"/>
      <sheetName val="PlanVs_CT"/>
      <sheetName val="ForAllocations"/>
      <sheetName val="Heather"/>
      <sheetName val="STP_Risk"/>
      <sheetName val="DH_30_Worst"/>
      <sheetName val="RIskForTron"/>
      <sheetName val="S04_Plan_CCG_Consol_1920_CCG"/>
    </sheetNames>
    <sheetDataSet>
      <sheetData sheetId="0"/>
      <sheetData sheetId="1">
        <row r="3">
          <cell r="A3" t="str">
            <v>G:\NHS CB\Finance\FCP\Financial Planning 2019-20\Plan Submissions\S04-15MAY19\5 DP\</v>
          </cell>
        </row>
      </sheetData>
      <sheetData sheetId="2"/>
      <sheetData sheetId="3"/>
      <sheetData sheetId="4">
        <row r="1">
          <cell r="A1" t="str">
            <v>FP _Summary_CCG</v>
          </cell>
        </row>
        <row r="2">
          <cell r="A2" t="str">
            <v>Comm_CCG</v>
          </cell>
        </row>
        <row r="3">
          <cell r="A3" t="str">
            <v>Risk</v>
          </cell>
        </row>
        <row r="4">
          <cell r="A4" t="str">
            <v>Contract 1920</v>
          </cell>
        </row>
        <row r="5">
          <cell r="A5" t="str">
            <v>Contract 1819</v>
          </cell>
        </row>
        <row r="6">
          <cell r="A6" t="str">
            <v>Cover</v>
          </cell>
        </row>
        <row r="7">
          <cell r="A7" t="str">
            <v>MH_PoE</v>
          </cell>
        </row>
        <row r="8">
          <cell r="A8" t="str">
            <v>MH_SpendCat</v>
          </cell>
        </row>
        <row r="9">
          <cell r="A9" t="str">
            <v>FPD_1920_Allocation</v>
          </cell>
        </row>
        <row r="10">
          <cell r="A10" t="str">
            <v>FPD_1920_Exp</v>
          </cell>
        </row>
        <row r="11">
          <cell r="A11" t="str">
            <v>FPD_1920_CSU</v>
          </cell>
        </row>
        <row r="12">
          <cell r="A12" t="str">
            <v>FPD_1920_Memo</v>
          </cell>
        </row>
        <row r="13">
          <cell r="A13" t="str">
            <v>QIPP_1920</v>
          </cell>
        </row>
        <row r="14">
          <cell r="A14" t="str">
            <v>QIPP_1920_HE_Wide</v>
          </cell>
        </row>
        <row r="15">
          <cell r="A15" t="str">
            <v>QIPP_1920_BCF</v>
          </cell>
        </row>
        <row r="16">
          <cell r="A16" t="str">
            <v>BCF</v>
          </cell>
        </row>
        <row r="17">
          <cell r="A17" t="str">
            <v>SoFP</v>
          </cell>
        </row>
        <row r="18">
          <cell r="A18" t="str">
            <v>Cash</v>
          </cell>
        </row>
        <row r="19">
          <cell r="A19" t="str">
            <v>Quality Checks</v>
          </cell>
        </row>
        <row r="20">
          <cell r="A20" t="str">
            <v>RRL</v>
          </cell>
        </row>
        <row r="21">
          <cell r="A21" t="str">
            <v>MH_Add_Info</v>
          </cell>
        </row>
        <row r="22">
          <cell r="A22" t="str">
            <v>QIPP_UNI</v>
          </cell>
        </row>
        <row r="23">
          <cell r="A23" t="str">
            <v>Plan on a Page</v>
          </cell>
        </row>
        <row r="24">
          <cell r="A24" t="str">
            <v>Add New sheet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avigation"/>
      <sheetName val="Linked Sheet"/>
      <sheetName val="Radio_&amp;_Chemo_SQL"/>
      <sheetName val="DI_SQL"/>
      <sheetName val="DI_activity_mapping_SQL"/>
      <sheetName val="AKI_SQL"/>
      <sheetName val="Input_Rad"/>
      <sheetName val="Input_DI"/>
      <sheetName val="Input_DI_activity_mapping"/>
      <sheetName val="Input_AKI"/>
      <sheetName val="2014-15 Tariff"/>
      <sheetName val="2015-16 Tariff"/>
      <sheetName val="Price Adjustments"/>
      <sheetName val="Expert&amp;Monitor comments|2016-17"/>
      <sheetName val="Expert&amp;Monitor comments|2015-16"/>
      <sheetName val="DI Cost of reporting"/>
      <sheetName val="Rad_Calc"/>
      <sheetName val="Chem_Calc"/>
      <sheetName val="DI_Calc"/>
      <sheetName val="DI Activity Mapping_Calc"/>
      <sheetName val="AKI_Calc "/>
      <sheetName val="Manual adjustments"/>
      <sheetName val="YoY Quantum"/>
      <sheetName val="Currency Descriptions"/>
      <sheetName val="Unbundled NHSE Design"/>
      <sheetName val="NHSE Payment changes from RC"/>
      <sheetName val="Version Control"/>
      <sheetName val="2015-16 ETO"/>
      <sheetName val="Manual adjustment requests"/>
    </sheetNames>
    <sheetDataSet>
      <sheetData sheetId="0"/>
      <sheetData sheetId="1"/>
      <sheetData sheetId="2">
        <row r="1">
          <cell r="B1" t="str">
            <v>2016-17 Proposed tariff - unbundled services</v>
          </cell>
        </row>
      </sheetData>
      <sheetData sheetId="3"/>
      <sheetData sheetId="4"/>
      <sheetData sheetId="5"/>
      <sheetData sheetId="6"/>
      <sheetData sheetId="7">
        <row r="14">
          <cell r="E14" t="str">
            <v>SB01Z</v>
          </cell>
        </row>
      </sheetData>
      <sheetData sheetId="8">
        <row r="2">
          <cell r="D2">
            <v>0</v>
          </cell>
        </row>
      </sheetData>
      <sheetData sheetId="9"/>
      <sheetData sheetId="10">
        <row r="1">
          <cell r="C1">
            <v>0</v>
          </cell>
        </row>
      </sheetData>
      <sheetData sheetId="11"/>
      <sheetData sheetId="12">
        <row r="1">
          <cell r="A1" t="str">
            <v>2015-16 tariff - unbundled services</v>
          </cell>
        </row>
      </sheetData>
      <sheetData sheetId="13">
        <row r="92">
          <cell r="D92">
            <v>3.6740734670521746E-3</v>
          </cell>
        </row>
      </sheetData>
      <sheetData sheetId="14"/>
      <sheetData sheetId="15"/>
      <sheetData sheetId="16"/>
      <sheetData sheetId="17"/>
      <sheetData sheetId="18"/>
      <sheetData sheetId="19"/>
      <sheetData sheetId="20"/>
      <sheetData sheetId="21"/>
      <sheetData sheetId="22">
        <row r="1">
          <cell r="B1" t="str">
            <v>Home</v>
          </cell>
        </row>
      </sheetData>
      <sheetData sheetId="23">
        <row r="78">
          <cell r="F78">
            <v>1352395022.302774</v>
          </cell>
        </row>
      </sheetData>
      <sheetData sheetId="24">
        <row r="1">
          <cell r="A1" t="str">
            <v>HRG</v>
          </cell>
          <cell r="B1" t="str">
            <v>HRG Description - Including Split</v>
          </cell>
        </row>
        <row r="2">
          <cell r="A2" t="str">
            <v>AA02C</v>
          </cell>
          <cell r="B2" t="str">
            <v>Intracranial Procedures for Trauma with Diagnosis of Intracranial Injury, with CC Score 10+</v>
          </cell>
        </row>
        <row r="3">
          <cell r="A3" t="str">
            <v>AA02D</v>
          </cell>
          <cell r="B3" t="str">
            <v>Intracranial Procedures for Trauma with Diagnosis of Intracranial Injury, with CC Score 6-9</v>
          </cell>
        </row>
        <row r="4">
          <cell r="A4" t="str">
            <v>AA02E</v>
          </cell>
          <cell r="B4" t="str">
            <v>Intracranial Procedures for Trauma with Diagnosis of Intracranial Injury, with CC Score 3-5</v>
          </cell>
        </row>
        <row r="5">
          <cell r="A5" t="str">
            <v>AA02F</v>
          </cell>
          <cell r="B5" t="str">
            <v>Intracranial Procedures for Trauma with Diagnosis of Intracranial Injury, with CC Score 0-2</v>
          </cell>
        </row>
        <row r="6">
          <cell r="A6" t="str">
            <v>AA03C</v>
          </cell>
          <cell r="B6" t="str">
            <v>Intracranial Procedures for Trauma with Diagnosis of Head Injury or Skull Fracture, with CC Score 4+</v>
          </cell>
        </row>
        <row r="7">
          <cell r="A7" t="str">
            <v>AA03D</v>
          </cell>
          <cell r="B7" t="str">
            <v>Intracranial Procedures for Trauma with Diagnosis of Head Injury or Skull Fracture, with CC Score 0-3</v>
          </cell>
        </row>
        <row r="8">
          <cell r="A8" t="str">
            <v>AA04C</v>
          </cell>
          <cell r="B8" t="str">
            <v>Major Intracranial Procedures Except Trauma, with Cerebrovascular Accident, Nervous System Infections or Encephalopathy, with CC Score 6+</v>
          </cell>
        </row>
        <row r="9">
          <cell r="A9" t="str">
            <v>AA04D</v>
          </cell>
          <cell r="B9" t="str">
            <v>Major Intracranial Procedures Except Trauma, with Cerebrovascular Accident, Nervous System Infections or Encephalopathy, with CC Score 0-5</v>
          </cell>
        </row>
        <row r="10">
          <cell r="A10" t="str">
            <v>AA05C</v>
          </cell>
          <cell r="B10" t="str">
            <v>Major Intracranial Procedures Except Trauma, with Haemorrhagic Cerebrovascular Disorders, with CC Score 4+</v>
          </cell>
        </row>
        <row r="11">
          <cell r="A11" t="str">
            <v>AA05D</v>
          </cell>
          <cell r="B11" t="str">
            <v>Major Intracranial Procedures Except Trauma, with Haemorrhagic Cerebrovascular Disorders, with CC Score 0-3</v>
          </cell>
        </row>
        <row r="12">
          <cell r="A12" t="str">
            <v>AA06C</v>
          </cell>
          <cell r="B12" t="str">
            <v>Major Intracranial Procedures Except Trauma, with Brain Tumours or Cerebral Cysts, with CC Score 9+</v>
          </cell>
        </row>
        <row r="13">
          <cell r="A13" t="str">
            <v>AA06D</v>
          </cell>
          <cell r="B13" t="str">
            <v>Major Intracranial Procedures Except Trauma, with Brain Tumours or Cerebral Cysts, with CC Score 6-8</v>
          </cell>
        </row>
        <row r="14">
          <cell r="A14" t="str">
            <v>AA06E</v>
          </cell>
          <cell r="B14" t="str">
            <v>Major Intracranial Procedures Except Trauma, with Brain Tumours or Cerebral Cysts, with CC Score 3-5</v>
          </cell>
        </row>
        <row r="15">
          <cell r="A15" t="str">
            <v>AA06F</v>
          </cell>
          <cell r="B15" t="str">
            <v>Major Intracranial Procedures Except Trauma, with Brain Tumours or Cerebral Cysts, with CC Score 0-2</v>
          </cell>
        </row>
        <row r="16">
          <cell r="A16" t="str">
            <v>AA07C</v>
          </cell>
          <cell r="B16" t="str">
            <v>Major Intracranial Procedures Except Trauma, with Cerebral Degenerations or Miscellaneous Disorders of Nervous System, with CC Score 2+</v>
          </cell>
        </row>
        <row r="17">
          <cell r="A17" t="str">
            <v>AA07D</v>
          </cell>
          <cell r="B17" t="str">
            <v>Major Intracranial Procedures Except Trauma, with Cerebral Degenerations or Miscellaneous Disorders of Nervous System, with CC Score 0-1</v>
          </cell>
        </row>
        <row r="18">
          <cell r="A18" t="str">
            <v>AA08C</v>
          </cell>
          <cell r="B18" t="str">
            <v>Major Intracranial Procedures Except Trauma, with Muscular, Balance, Cranial or Peripheral Nerve Disorders, or Epilepsy, with CC Score 2+</v>
          </cell>
        </row>
        <row r="19">
          <cell r="A19" t="str">
            <v>AA08D</v>
          </cell>
          <cell r="B19" t="str">
            <v>Major Intracranial Procedures Except Trauma, with Muscular, Balance, Cranial or Peripheral Nerve Disorders, or Epilepsy, with CC Score 0-1</v>
          </cell>
        </row>
        <row r="20">
          <cell r="A20" t="str">
            <v>AA09C</v>
          </cell>
          <cell r="B20" t="str">
            <v>Major Intracranial Procedures Except Trauma, with Other Diagnoses, with CC Score 6+</v>
          </cell>
        </row>
        <row r="21">
          <cell r="A21" t="str">
            <v>AA09D</v>
          </cell>
          <cell r="B21" t="str">
            <v>Major Intracranial Procedures Except Trauma, with Other Diagnoses, with CC Score 3-5</v>
          </cell>
        </row>
        <row r="22">
          <cell r="A22" t="str">
            <v>AA09E</v>
          </cell>
          <cell r="B22" t="str">
            <v>Major Intracranial Procedures Except Trauma, with Other Diagnoses, with CC Score 0-2</v>
          </cell>
        </row>
        <row r="23">
          <cell r="A23" t="str">
            <v>AA10Z</v>
          </cell>
          <cell r="B23" t="str">
            <v>Intermediate Intracranial Procedures Except Trauma, with Cerebrovascular Accident, Nervous System Infections or Encephalopathy</v>
          </cell>
        </row>
        <row r="24">
          <cell r="A24" t="str">
            <v>AA11Z</v>
          </cell>
          <cell r="B24" t="str">
            <v>Intermediate Intracranial Procedures Except Trauma, with Haemorrhagic Cerebrovascular Disorders</v>
          </cell>
        </row>
        <row r="25">
          <cell r="A25" t="str">
            <v>AA12C</v>
          </cell>
          <cell r="B25" t="str">
            <v>Intermediate Intracranial Procedures Except Trauma, with Brain Tumours or Cerebral Cysts, with CC Score 6+</v>
          </cell>
        </row>
        <row r="26">
          <cell r="A26" t="str">
            <v>AA12D</v>
          </cell>
          <cell r="B26" t="str">
            <v>Intermediate Intracranial Procedures Except Trauma, with Brain Tumours or Cerebral Cysts, with CC Score 3-5</v>
          </cell>
        </row>
        <row r="27">
          <cell r="A27" t="str">
            <v>AA12E</v>
          </cell>
          <cell r="B27" t="str">
            <v>Intermediate Intracranial Procedures Except Trauma, with Brain Tumours or Cerebral Cysts, with CC Score 0-2</v>
          </cell>
        </row>
        <row r="28">
          <cell r="A28" t="str">
            <v>AA13C</v>
          </cell>
          <cell r="B28" t="str">
            <v>Intermediate Intracranial Procedures Except Trauma, with Cerebral Degenerations or Miscellaneous Disorders of Nervous System with CC Score 3+</v>
          </cell>
        </row>
        <row r="29">
          <cell r="A29" t="str">
            <v>AA13D</v>
          </cell>
          <cell r="B29" t="str">
            <v>Intermediate Intracranial Procedures Except Trauma, with Cerebral Degenerations or Miscellaneous Disorders of Nervous System with CC Score 0-2</v>
          </cell>
        </row>
        <row r="30">
          <cell r="A30" t="str">
            <v>AA14Z</v>
          </cell>
          <cell r="B30" t="str">
            <v>Intermediate Intracranial Procedures Except Trauma, with Muscular, Balance, Cranial or Peripheral Nerve Disorders, or Epilepsy</v>
          </cell>
        </row>
        <row r="31">
          <cell r="A31" t="str">
            <v>AA15C</v>
          </cell>
          <cell r="B31" t="str">
            <v>Intermediate Intracranial Procedures Except Trauma, with Other Diagnoses, with CC Score 4+</v>
          </cell>
        </row>
        <row r="32">
          <cell r="A32" t="str">
            <v>AA15D</v>
          </cell>
          <cell r="B32" t="str">
            <v>Intermediate Intracranial Procedures Except Trauma, with Other Diagnoses, with CC Score 2-3</v>
          </cell>
        </row>
        <row r="33">
          <cell r="A33" t="str">
            <v>AA15E</v>
          </cell>
          <cell r="B33" t="str">
            <v>Intermediate Intracranial Procedures Except Trauma, with Other Diagnoses, with CC Score 0-1</v>
          </cell>
        </row>
        <row r="34">
          <cell r="A34" t="str">
            <v>AA16Z</v>
          </cell>
          <cell r="B34" t="str">
            <v>Minor Intracranial Procedures Except Trauma, with Cerebrovascular Accident, Nervous System Infections or Encephalopathy</v>
          </cell>
        </row>
        <row r="35">
          <cell r="A35" t="str">
            <v>AA17C</v>
          </cell>
          <cell r="B35" t="str">
            <v>Minor Intracranial Procedures Except Trauma, with Haemorrhagic Cerebrovascular Disorders, with CC Score 5+</v>
          </cell>
        </row>
        <row r="36">
          <cell r="A36" t="str">
            <v>AA17D</v>
          </cell>
          <cell r="B36" t="str">
            <v>Minor Intracranial Procedures Except Trauma, with Haemorrhagic Cerebrovascular Disorders, with CC Score 0-4</v>
          </cell>
        </row>
        <row r="37">
          <cell r="A37" t="str">
            <v>AA18C</v>
          </cell>
          <cell r="B37" t="str">
            <v>Minor Intracranial Procedures Except Trauma, with Brain Tumours or Cerebral Cysts, with CC Score 3+</v>
          </cell>
        </row>
        <row r="38">
          <cell r="A38" t="str">
            <v>AA18D</v>
          </cell>
          <cell r="B38" t="str">
            <v>Minor Intracranial Procedures Except Trauma, with Brain Tumours or Cerebral Cysts, with CC Score 0-2</v>
          </cell>
        </row>
        <row r="39">
          <cell r="A39" t="str">
            <v>AA19C</v>
          </cell>
          <cell r="B39" t="str">
            <v>Minor Intracranial Procedures Except Trauma, with Cerebral Degenerations or Miscellaneous Disorders of Nervous System, with CC Score 5+</v>
          </cell>
        </row>
        <row r="40">
          <cell r="A40" t="str">
            <v>AA19D</v>
          </cell>
          <cell r="B40" t="str">
            <v>Minor Intracranial Procedures Except Trauma, with Cerebral Degenerations or Miscellaneous Disorders of Nervous System, with CC Score 3-4</v>
          </cell>
        </row>
        <row r="41">
          <cell r="A41" t="str">
            <v>AA19E</v>
          </cell>
          <cell r="B41" t="str">
            <v>Minor Intracranial Procedures Except Trauma, with Cerebral Degenerations or Miscellaneous Disorders of Nervous System, with CC Score 0-2</v>
          </cell>
        </row>
        <row r="42">
          <cell r="A42" t="str">
            <v>AA20C</v>
          </cell>
          <cell r="B42" t="str">
            <v>Minor Intracranial Procedures Except Trauma, with Muscular, Balance, Cranial or Peripheral Nerve Disorders, or Epilepsy, with CC Score 2+</v>
          </cell>
        </row>
        <row r="43">
          <cell r="A43" t="str">
            <v>AA20D</v>
          </cell>
          <cell r="B43" t="str">
            <v>Minor Intracranial Procedures Except Trauma, with Muscular, Balance, Cranial or Peripheral Nerve Disorders, or Epilepsy, with CC Score 0-1</v>
          </cell>
        </row>
        <row r="44">
          <cell r="A44" t="str">
            <v>AA21C</v>
          </cell>
          <cell r="B44" t="str">
            <v>Minor Intracranial Procedures Except Trauma, with Other Diagnoses, with CC Score 8+</v>
          </cell>
        </row>
        <row r="45">
          <cell r="A45" t="str">
            <v>AA21D</v>
          </cell>
          <cell r="B45" t="str">
            <v>Minor Intracranial Procedures Except Trauma, with Other Diagnoses, with CC Score 5-7</v>
          </cell>
        </row>
        <row r="46">
          <cell r="A46" t="str">
            <v>AA21E</v>
          </cell>
          <cell r="B46" t="str">
            <v>Minor Intracranial Procedures Except Trauma, with Other Diagnoses, with CC Score 3-4</v>
          </cell>
        </row>
        <row r="47">
          <cell r="A47" t="str">
            <v>AA21F</v>
          </cell>
          <cell r="B47" t="str">
            <v>Minor Intracranial Procedures Except Trauma, with Other Diagnoses, with CC Score 1-2</v>
          </cell>
        </row>
        <row r="48">
          <cell r="A48" t="str">
            <v>AA21G</v>
          </cell>
          <cell r="B48" t="str">
            <v>Minor Intracranial Procedures Except Trauma, with Other Diagnoses, with CC Score 0</v>
          </cell>
        </row>
        <row r="49">
          <cell r="A49" t="str">
            <v>AA22C</v>
          </cell>
          <cell r="B49" t="str">
            <v>Cerebrovascular Accident, Nervous System Infections or Encephalopathy, with CC Score 14+</v>
          </cell>
        </row>
        <row r="50">
          <cell r="A50" t="str">
            <v>AA22D</v>
          </cell>
          <cell r="B50" t="str">
            <v>Cerebrovascular Accident, Nervous System Infections or Encephalopathy, with CC Score 11-13</v>
          </cell>
        </row>
        <row r="51">
          <cell r="A51" t="str">
            <v>AA22E</v>
          </cell>
          <cell r="B51" t="str">
            <v>Cerebrovascular Accident, Nervous System Infections or Encephalopathy, with CC Score 8-10</v>
          </cell>
        </row>
        <row r="52">
          <cell r="A52" t="str">
            <v>AA22F</v>
          </cell>
          <cell r="B52" t="str">
            <v>Cerebrovascular Accident, Nervous System Infections or Encephalopathy, with CC Score 5-7</v>
          </cell>
        </row>
        <row r="53">
          <cell r="A53" t="str">
            <v>AA22G</v>
          </cell>
          <cell r="B53" t="str">
            <v>Cerebrovascular Accident, Nervous System Infections or Encephalopathy, with CC Score 0-4</v>
          </cell>
        </row>
        <row r="54">
          <cell r="A54" t="str">
            <v>AA23C</v>
          </cell>
          <cell r="B54" t="str">
            <v>Haemorrhagic Cerebrovascular Disorders with CC Score 14+</v>
          </cell>
        </row>
        <row r="55">
          <cell r="A55" t="str">
            <v>AA23D</v>
          </cell>
          <cell r="B55" t="str">
            <v>Haemorrhagic Cerebrovascular Disorders with CC Score 10-13</v>
          </cell>
        </row>
        <row r="56">
          <cell r="A56" t="str">
            <v>AA23E</v>
          </cell>
          <cell r="B56" t="str">
            <v>Haemorrhagic Cerebrovascular Disorders with CC Score 6-9</v>
          </cell>
        </row>
        <row r="57">
          <cell r="A57" t="str">
            <v>AA23F</v>
          </cell>
          <cell r="B57" t="str">
            <v>Haemorrhagic Cerebrovascular Disorders with CC Score 3-5</v>
          </cell>
        </row>
        <row r="58">
          <cell r="A58" t="str">
            <v>AA23G</v>
          </cell>
          <cell r="B58" t="str">
            <v>Haemorrhagic Cerebrovascular Disorders with CC Score 0-2</v>
          </cell>
        </row>
        <row r="59">
          <cell r="A59" t="str">
            <v>AA24C</v>
          </cell>
          <cell r="B59" t="str">
            <v>Brain Tumours or Cerebral Cysts, with CC Score 11+</v>
          </cell>
        </row>
        <row r="60">
          <cell r="A60" t="str">
            <v>AA24D</v>
          </cell>
          <cell r="B60" t="str">
            <v>Brain Tumours or Cerebral Cysts, with CC Score 8-10</v>
          </cell>
        </row>
        <row r="61">
          <cell r="A61" t="str">
            <v>AA24E</v>
          </cell>
          <cell r="B61" t="str">
            <v>Brain Tumours or Cerebral Cysts, with CC Score 6-7</v>
          </cell>
        </row>
        <row r="62">
          <cell r="A62" t="str">
            <v>AA24F</v>
          </cell>
          <cell r="B62" t="str">
            <v>Brain Tumours or Cerebral Cysts, with CC Score 4-5</v>
          </cell>
        </row>
        <row r="63">
          <cell r="A63" t="str">
            <v>AA24G</v>
          </cell>
          <cell r="B63" t="str">
            <v>Brain Tumours or Cerebral Cysts, with CC Score 2-3</v>
          </cell>
        </row>
        <row r="64">
          <cell r="A64" t="str">
            <v>AA24H</v>
          </cell>
          <cell r="B64" t="str">
            <v>Brain Tumours or Cerebral Cysts, with CC Score 0-1</v>
          </cell>
        </row>
        <row r="65">
          <cell r="A65" t="str">
            <v>AA25C</v>
          </cell>
          <cell r="B65" t="str">
            <v>Cerebral Degenerations or Miscellaneous Disorders of Nervous System, with CC Score 14+</v>
          </cell>
        </row>
        <row r="66">
          <cell r="A66" t="str">
            <v>AA25D</v>
          </cell>
          <cell r="B66" t="str">
            <v>Cerebral Degenerations or Miscellaneous Disorders of Nervous System, with CC Score 11-13</v>
          </cell>
        </row>
        <row r="67">
          <cell r="A67" t="str">
            <v>AA25E</v>
          </cell>
          <cell r="B67" t="str">
            <v>Cerebral Degenerations or Miscellaneous Disorders of Nervous System, with CC Score 8-10</v>
          </cell>
        </row>
        <row r="68">
          <cell r="A68" t="str">
            <v>AA25F</v>
          </cell>
          <cell r="B68" t="str">
            <v>Cerebral Degenerations or Miscellaneous Disorders of Nervous System, with CC Score 5-7</v>
          </cell>
        </row>
        <row r="69">
          <cell r="A69" t="str">
            <v>AA25G</v>
          </cell>
          <cell r="B69" t="str">
            <v>Cerebral Degenerations or Miscellaneous Disorders of Nervous System, with CC Score 0-4</v>
          </cell>
        </row>
        <row r="70">
          <cell r="A70" t="str">
            <v>AA26C</v>
          </cell>
          <cell r="B70" t="str">
            <v>Muscular, Balance, Cranial or Peripheral Nerve Disorders, Epilepsy or Head Injury, with CC Score 15+</v>
          </cell>
        </row>
        <row r="71">
          <cell r="A71" t="str">
            <v>AA26D</v>
          </cell>
          <cell r="B71" t="str">
            <v>Muscular, Balance, Cranial or Peripheral Nerve Disorders, Epilepsy or Head Injury, with CC Score 12-14</v>
          </cell>
        </row>
        <row r="72">
          <cell r="A72" t="str">
            <v>AA26E</v>
          </cell>
          <cell r="B72" t="str">
            <v>Muscular, Balance, Cranial or Peripheral Nerve Disorders, Epilepsy or Head Injury, with CC Score 9-11</v>
          </cell>
        </row>
        <row r="73">
          <cell r="A73" t="str">
            <v>AA26F</v>
          </cell>
          <cell r="B73" t="str">
            <v>Muscular, Balance, Cranial or Peripheral Nerve Disorders, Epilepsy or Head Injury, with CC Score 6-8</v>
          </cell>
        </row>
        <row r="74">
          <cell r="A74" t="str">
            <v>AA26G</v>
          </cell>
          <cell r="B74" t="str">
            <v>Muscular, Balance, Cranial or Peripheral Nerve Disorders, Epilepsy or Head Injury, with CC Score 3-5</v>
          </cell>
        </row>
        <row r="75">
          <cell r="A75" t="str">
            <v>AA26H</v>
          </cell>
          <cell r="B75" t="str">
            <v>Muscular, Balance, Cranial or Peripheral Nerve Disorders, Epilepsy or Head Injury, with CC Score 0-2</v>
          </cell>
        </row>
        <row r="76">
          <cell r="A76" t="str">
            <v>AA27Z</v>
          </cell>
          <cell r="B76" t="str">
            <v>Medical Care of Patients with Alzheimer's Disease</v>
          </cell>
        </row>
        <row r="77">
          <cell r="A77" t="str">
            <v>AA28C</v>
          </cell>
          <cell r="B77" t="str">
            <v>Motor Neuron Disease with CC Score 8+</v>
          </cell>
        </row>
        <row r="78">
          <cell r="A78" t="str">
            <v>AA28D</v>
          </cell>
          <cell r="B78" t="str">
            <v>Motor Neuron Disease with CC Score 5-7</v>
          </cell>
        </row>
        <row r="79">
          <cell r="A79" t="str">
            <v>AA28E</v>
          </cell>
          <cell r="B79" t="str">
            <v>Motor Neuron Disease with CC Score 2-4</v>
          </cell>
        </row>
        <row r="80">
          <cell r="A80" t="str">
            <v>AA28F</v>
          </cell>
          <cell r="B80" t="str">
            <v>Motor Neuron Disease with CC Score 0-1</v>
          </cell>
        </row>
        <row r="81">
          <cell r="A81" t="str">
            <v>AA29C</v>
          </cell>
          <cell r="B81" t="str">
            <v>Transient Ischaemic Attack with CC Score 11+</v>
          </cell>
        </row>
        <row r="82">
          <cell r="A82" t="str">
            <v>AA29D</v>
          </cell>
          <cell r="B82" t="str">
            <v>Transient Ischaemic Attack with CC Score 8-10</v>
          </cell>
        </row>
        <row r="83">
          <cell r="A83" t="str">
            <v>AA29E</v>
          </cell>
          <cell r="B83" t="str">
            <v>Transient Ischaemic Attack with CC Score 5-7</v>
          </cell>
        </row>
        <row r="84">
          <cell r="A84" t="str">
            <v>AA29F</v>
          </cell>
          <cell r="B84" t="str">
            <v>Transient Ischaemic Attack with CC Score 0-4</v>
          </cell>
        </row>
        <row r="85">
          <cell r="A85" t="str">
            <v>AA30C</v>
          </cell>
          <cell r="B85" t="str">
            <v>Medical Care of Patients with Multiple Sclerosis, with CC Score 8+</v>
          </cell>
        </row>
        <row r="86">
          <cell r="A86" t="str">
            <v>AA30D</v>
          </cell>
          <cell r="B86" t="str">
            <v>Medical Care of Patients with Multiple Sclerosis, with CC Score 5-7</v>
          </cell>
        </row>
        <row r="87">
          <cell r="A87" t="str">
            <v>AA30E</v>
          </cell>
          <cell r="B87" t="str">
            <v>Medical Care of Patients with Multiple Sclerosis, with CC Score 2-4</v>
          </cell>
        </row>
        <row r="88">
          <cell r="A88" t="str">
            <v>AA30F</v>
          </cell>
          <cell r="B88" t="str">
            <v>Medical Care of Patients with Multiple Sclerosis, with CC Score 0-1</v>
          </cell>
        </row>
        <row r="89">
          <cell r="A89" t="str">
            <v>AA31C</v>
          </cell>
          <cell r="B89" t="str">
            <v>Headache, Migraine or Cerebrospinal Fluid Leak, with CC Score 11+</v>
          </cell>
        </row>
        <row r="90">
          <cell r="A90" t="str">
            <v>AA31D</v>
          </cell>
          <cell r="B90" t="str">
            <v>Headache, Migraine or Cerebrospinal Fluid Leak, with CC Score 7-10</v>
          </cell>
        </row>
        <row r="91">
          <cell r="A91" t="str">
            <v>AA31E</v>
          </cell>
          <cell r="B91" t="str">
            <v>Headache, Migraine or Cerebrospinal Fluid Leak, with CC Score 0-6</v>
          </cell>
        </row>
        <row r="92">
          <cell r="A92" t="str">
            <v>AA32Z</v>
          </cell>
          <cell r="B92" t="str">
            <v>Neuropsychology Tests</v>
          </cell>
        </row>
        <row r="93">
          <cell r="A93" t="str">
            <v>AA33C</v>
          </cell>
          <cell r="B93" t="str">
            <v>Conventional EEG, EMG or Nerve Conduction Studies, 19 years and over</v>
          </cell>
        </row>
        <row r="94">
          <cell r="A94" t="str">
            <v>AA33D</v>
          </cell>
          <cell r="B94" t="str">
            <v>Conventional EEG, EMG or Nerve Conduction Studies, 18 years and under</v>
          </cell>
        </row>
        <row r="95">
          <cell r="A95" t="str">
            <v>AA35A</v>
          </cell>
          <cell r="B95" t="str">
            <v>Stroke with CC Score 16+</v>
          </cell>
        </row>
        <row r="96">
          <cell r="A96" t="str">
            <v>AA35B</v>
          </cell>
          <cell r="B96" t="str">
            <v>Stroke with CC Score 13-15</v>
          </cell>
        </row>
        <row r="97">
          <cell r="A97" t="str">
            <v>AA35C</v>
          </cell>
          <cell r="B97" t="str">
            <v>Stroke with CC Score 10-12</v>
          </cell>
        </row>
        <row r="98">
          <cell r="A98" t="str">
            <v>AA35D</v>
          </cell>
          <cell r="B98" t="str">
            <v>Stroke with CC Score 7-9</v>
          </cell>
        </row>
        <row r="99">
          <cell r="A99" t="str">
            <v>AA35E</v>
          </cell>
          <cell r="B99" t="str">
            <v>Stroke with CC Score 4-6</v>
          </cell>
        </row>
        <row r="100">
          <cell r="A100" t="str">
            <v>AA35F</v>
          </cell>
          <cell r="B100" t="str">
            <v>Stroke with CC Score 0-3</v>
          </cell>
        </row>
        <row r="101">
          <cell r="A101" t="str">
            <v>AA36Z</v>
          </cell>
          <cell r="B101" t="str">
            <v>Major Intracranial Procedures Except Trauma, with Stroke</v>
          </cell>
        </row>
        <row r="102">
          <cell r="A102" t="str">
            <v>AA37Z</v>
          </cell>
          <cell r="B102" t="str">
            <v>Intermediate Intracranial Procedures Except Trauma, with Stroke</v>
          </cell>
        </row>
        <row r="103">
          <cell r="A103" t="str">
            <v>AA38Z</v>
          </cell>
          <cell r="B103" t="str">
            <v>Minor Intracranial Procedures Except Trauma, with Stroke</v>
          </cell>
        </row>
        <row r="104">
          <cell r="A104" t="str">
            <v>AA39Z</v>
          </cell>
          <cell r="B104" t="str">
            <v>Long Term EEG Monitoring</v>
          </cell>
        </row>
        <row r="105">
          <cell r="A105" t="str">
            <v>AA40Z</v>
          </cell>
          <cell r="B105" t="str">
            <v>Complex Long Term EEG Monitoring</v>
          </cell>
        </row>
        <row r="106">
          <cell r="A106" t="str">
            <v>AA41Z</v>
          </cell>
          <cell r="B106" t="str">
            <v>Sleep Studies</v>
          </cell>
        </row>
        <row r="107">
          <cell r="A107" t="str">
            <v>AA42Z</v>
          </cell>
          <cell r="B107" t="str">
            <v>Complex Sleep Studies</v>
          </cell>
        </row>
        <row r="108">
          <cell r="A108" t="str">
            <v>AB02Z</v>
          </cell>
          <cell r="B108" t="str">
            <v>Complex Major Pain Procedures</v>
          </cell>
        </row>
        <row r="109">
          <cell r="A109" t="str">
            <v>AB03Z</v>
          </cell>
          <cell r="B109" t="str">
            <v>Complex Pain Procedures</v>
          </cell>
        </row>
        <row r="110">
          <cell r="A110" t="str">
            <v>AB04Z</v>
          </cell>
          <cell r="B110" t="str">
            <v>Major Pain Procedures</v>
          </cell>
        </row>
        <row r="111">
          <cell r="A111" t="str">
            <v>AB05Z</v>
          </cell>
          <cell r="B111" t="str">
            <v>Intermediate Pain Procedures</v>
          </cell>
        </row>
        <row r="112">
          <cell r="A112" t="str">
            <v>AB06Z</v>
          </cell>
          <cell r="B112" t="str">
            <v>Minor Pain Procedures</v>
          </cell>
        </row>
        <row r="113">
          <cell r="A113" t="str">
            <v>AB07Z</v>
          </cell>
          <cell r="B113" t="str">
            <v>Insertion of Neurostimulator or Intrathecal Drug Delivery Device</v>
          </cell>
        </row>
        <row r="114">
          <cell r="A114" t="str">
            <v>AB08Z</v>
          </cell>
          <cell r="B114" t="str">
            <v>Pain Radiofrequency Treatments</v>
          </cell>
        </row>
        <row r="115">
          <cell r="A115" t="str">
            <v>AB09Z</v>
          </cell>
          <cell r="B115" t="str">
            <v>Other Specified Pain Procedures</v>
          </cell>
        </row>
        <row r="116">
          <cell r="A116" t="str">
            <v>AB10Z</v>
          </cell>
          <cell r="B116" t="str">
            <v>Unspecified Pain Procedures</v>
          </cell>
        </row>
        <row r="117">
          <cell r="A117" t="str">
            <v>AB11Z</v>
          </cell>
          <cell r="B117" t="str">
            <v>Cognitive Behavioural Therapy</v>
          </cell>
        </row>
        <row r="118">
          <cell r="A118" t="str">
            <v>BZ01A</v>
          </cell>
          <cell r="B118" t="str">
            <v>Enhanced Cataract Surgery with CC Score 2+</v>
          </cell>
        </row>
        <row r="119">
          <cell r="A119" t="str">
            <v>BZ01B</v>
          </cell>
          <cell r="B119" t="str">
            <v>Enhanced Cataract Surgery with CC Score 0-1</v>
          </cell>
        </row>
        <row r="120">
          <cell r="A120" t="str">
            <v>BZ02A</v>
          </cell>
          <cell r="B120" t="str">
            <v>Phacoemulsification Cataract Extraction and Lens Implant, with CC Score 5+</v>
          </cell>
        </row>
        <row r="121">
          <cell r="A121" t="str">
            <v>BZ02B</v>
          </cell>
          <cell r="B121" t="str">
            <v>Phacoemulsification Cataract Extraction and Lens Implant, with CC Score 2-4</v>
          </cell>
        </row>
        <row r="122">
          <cell r="A122" t="str">
            <v>BZ02C</v>
          </cell>
          <cell r="B122" t="str">
            <v>Phacoemulsification Cataract Extraction and Lens Implant, with CC Score 0-1</v>
          </cell>
        </row>
        <row r="123">
          <cell r="A123" t="str">
            <v>BZ03A</v>
          </cell>
          <cell r="B123" t="str">
            <v>Non-Phacoemulsification Cataract Surgery with CC Score 1+</v>
          </cell>
        </row>
        <row r="124">
          <cell r="A124" t="str">
            <v>BZ03B</v>
          </cell>
          <cell r="B124" t="str">
            <v>Non-Phacoemulsification Cataract Surgery with CC Score 0</v>
          </cell>
        </row>
        <row r="125">
          <cell r="A125" t="str">
            <v>BZ04A</v>
          </cell>
          <cell r="B125" t="str">
            <v>Lens Capsulotomy with CC Score 1+</v>
          </cell>
        </row>
        <row r="126">
          <cell r="A126" t="str">
            <v>BZ04B</v>
          </cell>
          <cell r="B126" t="str">
            <v>Lens Capsulotomy with CC Score 0</v>
          </cell>
        </row>
        <row r="127">
          <cell r="A127" t="str">
            <v>BZ05A</v>
          </cell>
          <cell r="B127" t="str">
            <v>Major Oculoplastics Procedures with CC Score 1+</v>
          </cell>
        </row>
        <row r="128">
          <cell r="A128" t="str">
            <v>BZ05B</v>
          </cell>
          <cell r="B128" t="str">
            <v>Major Oculoplastics Procedures with CC Score 0</v>
          </cell>
        </row>
        <row r="129">
          <cell r="A129" t="str">
            <v>BZ06B</v>
          </cell>
          <cell r="B129" t="str">
            <v>Intermediate Oculoplastics Procedures, 18 years and under</v>
          </cell>
        </row>
        <row r="130">
          <cell r="A130" t="str">
            <v>BZ06C</v>
          </cell>
          <cell r="B130" t="str">
            <v>Intermediate Oculoplastics Procedures, 19 years and over, with CC Score 2+</v>
          </cell>
        </row>
        <row r="131">
          <cell r="A131" t="str">
            <v>BZ06D</v>
          </cell>
          <cell r="B131" t="str">
            <v>Intermediate Oculoplastics Procedures, 19 years and over, with CC Score 0-1</v>
          </cell>
        </row>
        <row r="132">
          <cell r="A132" t="str">
            <v>BZ07B</v>
          </cell>
          <cell r="B132" t="str">
            <v>Minor Oculoplastics Procedures, 18 years and under</v>
          </cell>
        </row>
        <row r="133">
          <cell r="A133" t="str">
            <v>BZ07C</v>
          </cell>
          <cell r="B133" t="str">
            <v>Minor Oculoplastics Procedures, 19 years and over, with CC Score 3+</v>
          </cell>
        </row>
        <row r="134">
          <cell r="A134" t="str">
            <v>BZ07D</v>
          </cell>
          <cell r="B134" t="str">
            <v>Minor Oculoplastics Procedures, 19 years and over, with CC Score 1-2</v>
          </cell>
        </row>
        <row r="135">
          <cell r="A135" t="str">
            <v>BZ07E</v>
          </cell>
          <cell r="B135" t="str">
            <v>Minor Oculoplastics Procedures, 19 years and over, with CC Score 0</v>
          </cell>
        </row>
        <row r="136">
          <cell r="A136" t="str">
            <v>BZ08B</v>
          </cell>
          <cell r="B136" t="str">
            <v>Major Orbits or Lacrimal Procedures, 18 years and under</v>
          </cell>
        </row>
        <row r="137">
          <cell r="A137" t="str">
            <v>BZ08C</v>
          </cell>
          <cell r="B137" t="str">
            <v>Major Orbits or Lacrimal Procedures, 19 years and over, with CC Score 1+</v>
          </cell>
        </row>
        <row r="138">
          <cell r="A138" t="str">
            <v>BZ08D</v>
          </cell>
          <cell r="B138" t="str">
            <v>Major Orbits or Lacrimal Procedures, 19 years and over, with CC Score 0</v>
          </cell>
        </row>
        <row r="139">
          <cell r="A139" t="str">
            <v>BZ09B</v>
          </cell>
          <cell r="B139" t="str">
            <v>Intermediate Orbits or Lacrimal Procedures, 18 years and under</v>
          </cell>
        </row>
        <row r="140">
          <cell r="A140" t="str">
            <v>BZ09C</v>
          </cell>
          <cell r="B140" t="str">
            <v>Intermediate Orbits or Lacrimal Procedures, 19 years and over, with CC Score 2+</v>
          </cell>
        </row>
        <row r="141">
          <cell r="A141" t="str">
            <v>BZ09D</v>
          </cell>
          <cell r="B141" t="str">
            <v>Intermediate Orbits or Lacrimal Procedures, 19 years and over, with CC Score 0-1</v>
          </cell>
        </row>
        <row r="142">
          <cell r="A142" t="str">
            <v>BZ10B</v>
          </cell>
          <cell r="B142" t="str">
            <v>Minor Orbits or Lacrimal Procedures, 18 years and under</v>
          </cell>
        </row>
        <row r="143">
          <cell r="A143" t="str">
            <v>BZ10C</v>
          </cell>
          <cell r="B143" t="str">
            <v>Minor Orbits or Lacrimal Procedures, 19 years and over, with CC Score 2+</v>
          </cell>
        </row>
        <row r="144">
          <cell r="A144" t="str">
            <v>BZ10D</v>
          </cell>
          <cell r="B144" t="str">
            <v>Minor Orbits or Lacrimal Procedures, 19 years and over, with CC Score 0-1</v>
          </cell>
        </row>
        <row r="145">
          <cell r="A145" t="str">
            <v>BZ11A</v>
          </cell>
          <cell r="B145" t="str">
            <v>Major Cornea or Sclera Procedures, with CC Score 1+</v>
          </cell>
        </row>
        <row r="146">
          <cell r="A146" t="str">
            <v>BZ11B</v>
          </cell>
          <cell r="B146" t="str">
            <v>Major Cornea or Sclera Procedures, with CC Score 0</v>
          </cell>
        </row>
        <row r="147">
          <cell r="A147" t="str">
            <v>BZ12A</v>
          </cell>
          <cell r="B147" t="str">
            <v>Intermediate Cornea or Sclera Procedures, with CC Score 1+</v>
          </cell>
        </row>
        <row r="148">
          <cell r="A148" t="str">
            <v>BZ12B</v>
          </cell>
          <cell r="B148" t="str">
            <v>Intermediate Cornea or Sclera Procedures, with CC Score 0</v>
          </cell>
        </row>
        <row r="149">
          <cell r="A149" t="str">
            <v>BZ13A</v>
          </cell>
          <cell r="B149" t="str">
            <v>Minor Cornea or Sclera Procedures, with CC Score 1+</v>
          </cell>
        </row>
        <row r="150">
          <cell r="A150" t="str">
            <v>BZ13B</v>
          </cell>
          <cell r="B150" t="str">
            <v>Minor Cornea or Sclera Procedures, with CC Score 0</v>
          </cell>
        </row>
        <row r="151">
          <cell r="A151" t="str">
            <v>BZ14A</v>
          </cell>
          <cell r="B151" t="str">
            <v>Major Ocular Motility Procedures, 19 years and over</v>
          </cell>
        </row>
        <row r="152">
          <cell r="A152" t="str">
            <v>BZ14B</v>
          </cell>
          <cell r="B152" t="str">
            <v>Major Ocular Motility Procedures, 18 years and under</v>
          </cell>
        </row>
        <row r="153">
          <cell r="A153" t="str">
            <v>BZ15B</v>
          </cell>
          <cell r="B153" t="str">
            <v>Intermediate Ocular Motility Procedures, 18 years and under</v>
          </cell>
        </row>
        <row r="154">
          <cell r="A154" t="str">
            <v>BZ15C</v>
          </cell>
          <cell r="B154" t="str">
            <v>Intermediate Ocular Motility Procedures, 19 years and over, with CC Score 1+</v>
          </cell>
        </row>
        <row r="155">
          <cell r="A155" t="str">
            <v>BZ15D</v>
          </cell>
          <cell r="B155" t="str">
            <v>Intermediate Ocular Motility Procedures, 19 years and over, with CC Score 0</v>
          </cell>
        </row>
        <row r="156">
          <cell r="A156" t="str">
            <v>BZ16A</v>
          </cell>
          <cell r="B156" t="str">
            <v>Minor Ocular Motility Procedures, 19 years and over</v>
          </cell>
        </row>
        <row r="157">
          <cell r="A157" t="str">
            <v>BZ16B</v>
          </cell>
          <cell r="B157" t="str">
            <v>Minor Ocular Motility Procedures, 18 years and under</v>
          </cell>
        </row>
        <row r="158">
          <cell r="A158" t="str">
            <v>BZ17A</v>
          </cell>
          <cell r="B158" t="str">
            <v>Major Glaucoma Procedures with CC Score 1+</v>
          </cell>
        </row>
        <row r="159">
          <cell r="A159" t="str">
            <v>BZ17B</v>
          </cell>
          <cell r="B159" t="str">
            <v>Major Glaucoma Procedures with CC Score 0</v>
          </cell>
        </row>
        <row r="160">
          <cell r="A160" t="str">
            <v>BZ18A</v>
          </cell>
          <cell r="B160" t="str">
            <v>Intermediate Glaucoma Procedures with CC Score 1+</v>
          </cell>
        </row>
        <row r="161">
          <cell r="A161" t="str">
            <v>BZ18B</v>
          </cell>
          <cell r="B161" t="str">
            <v>Intermediate Glaucoma Procedures with CC Score 0</v>
          </cell>
        </row>
        <row r="162">
          <cell r="A162" t="str">
            <v>BZ19A</v>
          </cell>
          <cell r="B162" t="str">
            <v>Minor Glaucoma Procedures with CC Score 1+</v>
          </cell>
        </row>
        <row r="163">
          <cell r="A163" t="str">
            <v>BZ19B</v>
          </cell>
          <cell r="B163" t="str">
            <v>Minor Glaucoma Procedures with CC Score 0</v>
          </cell>
        </row>
        <row r="164">
          <cell r="A164" t="str">
            <v>BZ20A</v>
          </cell>
          <cell r="B164" t="str">
            <v>Complex Vitreous Retinal Procedures with CC Score 1+</v>
          </cell>
        </row>
        <row r="165">
          <cell r="A165" t="str">
            <v>BZ20B</v>
          </cell>
          <cell r="B165" t="str">
            <v>Complex Vitreous Retinal Procedures with CC Score 0</v>
          </cell>
        </row>
        <row r="166">
          <cell r="A166" t="str">
            <v>BZ21A</v>
          </cell>
          <cell r="B166" t="str">
            <v>Major Vitreous Retinal Procedures with CC Score 3+</v>
          </cell>
        </row>
        <row r="167">
          <cell r="A167" t="str">
            <v>BZ21B</v>
          </cell>
          <cell r="B167" t="str">
            <v>Major Vitreous Retinal Procedures with CC Score 1-2</v>
          </cell>
        </row>
        <row r="168">
          <cell r="A168" t="str">
            <v>BZ21C</v>
          </cell>
          <cell r="B168" t="str">
            <v>Major Vitreous Retinal Procedures with CC Score 0</v>
          </cell>
        </row>
        <row r="169">
          <cell r="A169" t="str">
            <v>BZ22A</v>
          </cell>
          <cell r="B169" t="str">
            <v>Intermediate Vitreous Retinal Procedures with CC Score 2+</v>
          </cell>
        </row>
        <row r="170">
          <cell r="A170" t="str">
            <v>BZ22B</v>
          </cell>
          <cell r="B170" t="str">
            <v>Intermediate Vitreous Retinal Procedures with CC Score 0-1</v>
          </cell>
        </row>
        <row r="171">
          <cell r="A171" t="str">
            <v>BZ23Z</v>
          </cell>
          <cell r="B171" t="str">
            <v>Minor Vitreous Retinal Procedures</v>
          </cell>
        </row>
        <row r="172">
          <cell r="A172" t="str">
            <v>BZ24D</v>
          </cell>
          <cell r="B172" t="str">
            <v>Non-Surgical Ophthalmology with Interventions</v>
          </cell>
        </row>
        <row r="173">
          <cell r="A173" t="str">
            <v>BZ24E</v>
          </cell>
          <cell r="B173" t="str">
            <v>Non-Surgical Ophthalmology without Interventions, with CC Score 5+</v>
          </cell>
        </row>
        <row r="174">
          <cell r="A174" t="str">
            <v>BZ24F</v>
          </cell>
          <cell r="B174" t="str">
            <v>Non-Surgical Ophthalmology without Interventions, with CC Score 2-4</v>
          </cell>
        </row>
        <row r="175">
          <cell r="A175" t="str">
            <v>BZ24G</v>
          </cell>
          <cell r="B175" t="str">
            <v>Non-Surgical Ophthalmology without Interventions, with CC Score 0-1</v>
          </cell>
        </row>
        <row r="176">
          <cell r="A176" t="str">
            <v>CA01Z</v>
          </cell>
          <cell r="B176" t="str">
            <v>Complex Neck Procedures</v>
          </cell>
        </row>
        <row r="177">
          <cell r="A177" t="str">
            <v>CA02A</v>
          </cell>
          <cell r="B177" t="str">
            <v>Very Major Neck Procedures with CC Score 2+</v>
          </cell>
        </row>
        <row r="178">
          <cell r="A178" t="str">
            <v>CA02B</v>
          </cell>
          <cell r="B178" t="str">
            <v>Very Major Neck Procedures with CC Score 0-1</v>
          </cell>
        </row>
        <row r="179">
          <cell r="A179" t="str">
            <v>CA03A</v>
          </cell>
          <cell r="B179" t="str">
            <v>Major Neck Procedures with CC Score 2+</v>
          </cell>
        </row>
        <row r="180">
          <cell r="A180" t="str">
            <v>CA03B</v>
          </cell>
          <cell r="B180" t="str">
            <v>Major Neck Procedures with CC Score 0-1</v>
          </cell>
        </row>
        <row r="181">
          <cell r="A181" t="str">
            <v>CA04A</v>
          </cell>
          <cell r="B181" t="str">
            <v>Intermediate Neck Procedures, 19 years and over</v>
          </cell>
        </row>
        <row r="182">
          <cell r="A182" t="str">
            <v>CA04B</v>
          </cell>
          <cell r="B182" t="str">
            <v>Intermediate Neck Procedures, 18 years and under</v>
          </cell>
        </row>
        <row r="183">
          <cell r="A183" t="str">
            <v>CA05A</v>
          </cell>
          <cell r="B183" t="str">
            <v>Minor Neck Procedures, 19 years and over</v>
          </cell>
        </row>
        <row r="184">
          <cell r="A184" t="str">
            <v>CA05B</v>
          </cell>
          <cell r="B184" t="str">
            <v>Minor Neck Procedures, 18 years and under</v>
          </cell>
        </row>
        <row r="185">
          <cell r="A185" t="str">
            <v>CA10A</v>
          </cell>
          <cell r="B185" t="str">
            <v>Septorhinoplasty, 19 years and over</v>
          </cell>
        </row>
        <row r="186">
          <cell r="A186" t="str">
            <v>CA10B</v>
          </cell>
          <cell r="B186" t="str">
            <v>Septorhinoplasty, 18 years and under</v>
          </cell>
        </row>
        <row r="187">
          <cell r="A187" t="str">
            <v>CA11A</v>
          </cell>
          <cell r="B187" t="str">
            <v>Septoplasty, 19 years and over</v>
          </cell>
        </row>
        <row r="188">
          <cell r="A188" t="str">
            <v>CA11B</v>
          </cell>
          <cell r="B188" t="str">
            <v>Septoplasty, 18 years and under</v>
          </cell>
        </row>
        <row r="189">
          <cell r="A189" t="str">
            <v>CA12Z</v>
          </cell>
          <cell r="B189" t="str">
            <v>Major Treatment of Epistaxis</v>
          </cell>
        </row>
        <row r="190">
          <cell r="A190" t="str">
            <v>CA13A</v>
          </cell>
          <cell r="B190" t="str">
            <v>Minor Treatment of Epistaxis, 19 years and over</v>
          </cell>
        </row>
        <row r="191">
          <cell r="A191" t="str">
            <v>CA13B</v>
          </cell>
          <cell r="B191" t="str">
            <v>Minor Treatment of Epistaxis, 18 years and under</v>
          </cell>
        </row>
        <row r="192">
          <cell r="A192" t="str">
            <v>CA14Z</v>
          </cell>
          <cell r="B192" t="str">
            <v>Nasal Polypectomy</v>
          </cell>
        </row>
        <row r="193">
          <cell r="A193" t="str">
            <v>CA15Z</v>
          </cell>
          <cell r="B193" t="str">
            <v>Excision or Biopsy, of Lesion of Internal Nose</v>
          </cell>
        </row>
        <row r="194">
          <cell r="A194" t="str">
            <v>CA16Z</v>
          </cell>
          <cell r="B194" t="str">
            <v>Excision or Biopsy, of Lesion of External Nose</v>
          </cell>
        </row>
        <row r="195">
          <cell r="A195" t="str">
            <v>CA20Z</v>
          </cell>
          <cell r="B195" t="str">
            <v>Complex Nose Procedures</v>
          </cell>
        </row>
        <row r="196">
          <cell r="A196" t="str">
            <v>CA21Z</v>
          </cell>
          <cell r="B196" t="str">
            <v>Very Major Nose Procedures</v>
          </cell>
        </row>
        <row r="197">
          <cell r="A197" t="str">
            <v>CA22Z</v>
          </cell>
          <cell r="B197" t="str">
            <v>Major Nose Procedures</v>
          </cell>
        </row>
        <row r="198">
          <cell r="A198" t="str">
            <v>CA23Z</v>
          </cell>
          <cell r="B198" t="str">
            <v>Intermediate Nose Procedures</v>
          </cell>
        </row>
        <row r="199">
          <cell r="A199" t="str">
            <v>CA24A</v>
          </cell>
          <cell r="B199" t="str">
            <v>Minor Nose Procedures, 19 years and over</v>
          </cell>
        </row>
        <row r="200">
          <cell r="A200" t="str">
            <v>CA24B</v>
          </cell>
          <cell r="B200" t="str">
            <v>Minor Nose Procedures, 18 years and under</v>
          </cell>
        </row>
        <row r="201">
          <cell r="A201" t="str">
            <v>CA25A</v>
          </cell>
          <cell r="B201" t="str">
            <v>Minimal Nose Procedures, 19 years and over</v>
          </cell>
        </row>
        <row r="202">
          <cell r="A202" t="str">
            <v>CA25B</v>
          </cell>
          <cell r="B202" t="str">
            <v>Minimal Nose Procedures, 18 years and under</v>
          </cell>
        </row>
        <row r="203">
          <cell r="A203" t="str">
            <v>CA26Z</v>
          </cell>
          <cell r="B203" t="str">
            <v>Complex Sinus Procedures</v>
          </cell>
        </row>
        <row r="204">
          <cell r="A204" t="str">
            <v>CA27Z</v>
          </cell>
          <cell r="B204" t="str">
            <v>Major Sinus Procedures</v>
          </cell>
        </row>
        <row r="205">
          <cell r="A205" t="str">
            <v>CA28Z</v>
          </cell>
          <cell r="B205" t="str">
            <v>Intermediate Sinus Procedures</v>
          </cell>
        </row>
        <row r="206">
          <cell r="A206" t="str">
            <v>CA29Z</v>
          </cell>
          <cell r="B206" t="str">
            <v>Minor Sinus Procedures</v>
          </cell>
        </row>
        <row r="207">
          <cell r="A207" t="str">
            <v>CA30A</v>
          </cell>
          <cell r="B207" t="str">
            <v>Radical or Revisional, Mastoid Procedures, 19 years and over</v>
          </cell>
        </row>
        <row r="208">
          <cell r="A208" t="str">
            <v>CA30B</v>
          </cell>
          <cell r="B208" t="str">
            <v>Radical or Revisional, Mastoid Procedures, 18 years and under</v>
          </cell>
        </row>
        <row r="209">
          <cell r="A209" t="str">
            <v>CA31Z</v>
          </cell>
          <cell r="B209" t="str">
            <v>Simple or Cortical, Mastoid Procedures</v>
          </cell>
        </row>
        <row r="210">
          <cell r="A210" t="str">
            <v>CA32A</v>
          </cell>
          <cell r="B210" t="str">
            <v>Tympanoplasty, 19 years and over</v>
          </cell>
        </row>
        <row r="211">
          <cell r="A211" t="str">
            <v>CA32B</v>
          </cell>
          <cell r="B211" t="str">
            <v>Tympanoplasty, 18 years and under</v>
          </cell>
        </row>
        <row r="212">
          <cell r="A212" t="str">
            <v>CA33Z</v>
          </cell>
          <cell r="B212" t="str">
            <v>Pinnaplasty</v>
          </cell>
        </row>
        <row r="213">
          <cell r="A213" t="str">
            <v>CA34A</v>
          </cell>
          <cell r="B213" t="str">
            <v>Excision or Biopsy, of Lesion of External Ear, 19 years and over</v>
          </cell>
        </row>
        <row r="214">
          <cell r="A214" t="str">
            <v>CA34B</v>
          </cell>
          <cell r="B214" t="str">
            <v>Excision or Biopsy, of Lesion of External Ear, 18 years and under</v>
          </cell>
        </row>
        <row r="215">
          <cell r="A215" t="str">
            <v>CA35A</v>
          </cell>
          <cell r="B215" t="str">
            <v>Insertion of Grommets, 19 years and over</v>
          </cell>
        </row>
        <row r="216">
          <cell r="A216" t="str">
            <v>CA35B</v>
          </cell>
          <cell r="B216" t="str">
            <v>Insertion of Grommets, between 2 and 18 years</v>
          </cell>
        </row>
        <row r="217">
          <cell r="A217" t="str">
            <v>CA35C</v>
          </cell>
          <cell r="B217" t="str">
            <v>Insertion of Grommets, 1 year and under</v>
          </cell>
        </row>
        <row r="218">
          <cell r="A218" t="str">
            <v>CA36A</v>
          </cell>
          <cell r="B218" t="str">
            <v>Clearance of External Auditory Canal, 19 years and over</v>
          </cell>
        </row>
        <row r="219">
          <cell r="A219" t="str">
            <v>CA36B</v>
          </cell>
          <cell r="B219" t="str">
            <v>Clearance of External Auditory Canal, 18 years and under</v>
          </cell>
        </row>
        <row r="220">
          <cell r="A220" t="str">
            <v>CA37A</v>
          </cell>
          <cell r="B220" t="str">
            <v>Audiometry or Hearing Assessment, 19 years and over</v>
          </cell>
        </row>
        <row r="221">
          <cell r="A221" t="str">
            <v>CA37B</v>
          </cell>
          <cell r="B221" t="str">
            <v>Audiometry or Hearing Assessment, between 5 and 18 years</v>
          </cell>
        </row>
        <row r="222">
          <cell r="A222" t="str">
            <v>CA37C</v>
          </cell>
          <cell r="B222" t="str">
            <v>Audiometry or Hearing Assessment, 4 years and under</v>
          </cell>
        </row>
        <row r="223">
          <cell r="A223" t="str">
            <v>CA38A</v>
          </cell>
          <cell r="B223" t="str">
            <v>Evoked Potential Recording, 19 years and over</v>
          </cell>
        </row>
        <row r="224">
          <cell r="A224" t="str">
            <v>CA38B</v>
          </cell>
          <cell r="B224" t="str">
            <v>Evoked Potential Recording, 18 years and under</v>
          </cell>
        </row>
        <row r="225">
          <cell r="A225" t="str">
            <v>CA39Z</v>
          </cell>
          <cell r="B225" t="str">
            <v>Fixture for Bone Anchored Hearing Aids</v>
          </cell>
        </row>
        <row r="226">
          <cell r="A226" t="str">
            <v>CA40Z</v>
          </cell>
          <cell r="B226" t="str">
            <v>Fitting of Bone Anchored Hearing Aids</v>
          </cell>
        </row>
        <row r="227">
          <cell r="A227" t="str">
            <v>CA41Z</v>
          </cell>
          <cell r="B227" t="str">
            <v>Bilateral Cochlear Implants</v>
          </cell>
        </row>
        <row r="228">
          <cell r="A228" t="str">
            <v>CA42Z</v>
          </cell>
          <cell r="B228" t="str">
            <v>Unilateral Cochlear Implant</v>
          </cell>
        </row>
        <row r="229">
          <cell r="A229" t="str">
            <v>CA43Z</v>
          </cell>
          <cell r="B229" t="str">
            <v>Balance Assessment</v>
          </cell>
        </row>
        <row r="230">
          <cell r="A230" t="str">
            <v>CA50Z</v>
          </cell>
          <cell r="B230" t="str">
            <v>Complex Ear Procedures</v>
          </cell>
        </row>
        <row r="231">
          <cell r="A231" t="str">
            <v>CA51A</v>
          </cell>
          <cell r="B231" t="str">
            <v>Very Major Ear Procedures, 19 years and over</v>
          </cell>
        </row>
        <row r="232">
          <cell r="A232" t="str">
            <v>CA51B</v>
          </cell>
          <cell r="B232" t="str">
            <v>Very Major Ear Procedures, 18 years and under</v>
          </cell>
        </row>
        <row r="233">
          <cell r="A233" t="str">
            <v>CA52A</v>
          </cell>
          <cell r="B233" t="str">
            <v>Major Ear Procedures, 19 years and over</v>
          </cell>
        </row>
        <row r="234">
          <cell r="A234" t="str">
            <v>CA52B</v>
          </cell>
          <cell r="B234" t="str">
            <v>Major Ear Procedures, 18 years and under</v>
          </cell>
        </row>
        <row r="235">
          <cell r="A235" t="str">
            <v>CA53A</v>
          </cell>
          <cell r="B235" t="str">
            <v>Intermediate Ear Procedures, 19 years and over</v>
          </cell>
        </row>
        <row r="236">
          <cell r="A236" t="str">
            <v>CA53B</v>
          </cell>
          <cell r="B236" t="str">
            <v>Intermediate Ear Procedures, 18 years and under</v>
          </cell>
        </row>
        <row r="237">
          <cell r="A237" t="str">
            <v>CA54A</v>
          </cell>
          <cell r="B237" t="str">
            <v>Minor Ear Procedures, 19 years and over</v>
          </cell>
        </row>
        <row r="238">
          <cell r="A238" t="str">
            <v>CA54B</v>
          </cell>
          <cell r="B238" t="str">
            <v>Minor Ear Procedures, 18 years and under</v>
          </cell>
        </row>
        <row r="239">
          <cell r="A239" t="str">
            <v>CA55A</v>
          </cell>
          <cell r="B239" t="str">
            <v>Minimal Ear Procedures, 19 years and over</v>
          </cell>
        </row>
        <row r="240">
          <cell r="A240" t="str">
            <v>CA55B</v>
          </cell>
          <cell r="B240" t="str">
            <v>Minimal Ear Procedures, 18 years and under</v>
          </cell>
        </row>
        <row r="241">
          <cell r="A241" t="str">
            <v>CA60A</v>
          </cell>
          <cell r="B241" t="str">
            <v>Tonsillectomy, 19 years and over</v>
          </cell>
        </row>
        <row r="242">
          <cell r="A242" t="str">
            <v>CA60B</v>
          </cell>
          <cell r="B242" t="str">
            <v>Tonsillectomy, 18 years and under</v>
          </cell>
        </row>
        <row r="243">
          <cell r="A243" t="str">
            <v>CA61Z</v>
          </cell>
          <cell r="B243" t="str">
            <v>Adenotonsillectomy</v>
          </cell>
        </row>
        <row r="244">
          <cell r="A244" t="str">
            <v>CA62Z</v>
          </cell>
          <cell r="B244" t="str">
            <v>Adenoidectomy</v>
          </cell>
        </row>
        <row r="245">
          <cell r="A245" t="str">
            <v>CA63Z</v>
          </cell>
          <cell r="B245" t="str">
            <v>Tracheostomy</v>
          </cell>
        </row>
        <row r="246">
          <cell r="A246" t="str">
            <v>CA64Z</v>
          </cell>
          <cell r="B246" t="str">
            <v>Uvulopalatoplasty or Uvulopalatopharyngoplasty</v>
          </cell>
        </row>
        <row r="247">
          <cell r="A247" t="str">
            <v>CA65Z</v>
          </cell>
          <cell r="B247" t="str">
            <v>Frenotomy or Frenectomy</v>
          </cell>
        </row>
        <row r="248">
          <cell r="A248" t="str">
            <v>CA66A</v>
          </cell>
          <cell r="B248" t="str">
            <v>Excision or Biopsy, of Lesion of Mouth, 19 years and over</v>
          </cell>
        </row>
        <row r="249">
          <cell r="A249" t="str">
            <v>CA66B</v>
          </cell>
          <cell r="B249" t="str">
            <v>Excision or Biopsy, of Lesion of Mouth, 18 years and under</v>
          </cell>
        </row>
        <row r="250">
          <cell r="A250" t="str">
            <v>CA67A</v>
          </cell>
          <cell r="B250" t="str">
            <v>Complex Therapeutic Endoscopic, Larynx or Pharynx Procedures, with CC Score 2+</v>
          </cell>
        </row>
        <row r="251">
          <cell r="A251" t="str">
            <v>CA67B</v>
          </cell>
          <cell r="B251" t="str">
            <v>Complex Therapeutic Endoscopic, Larynx or Pharynx Procedures, with CC Score 0-1</v>
          </cell>
        </row>
        <row r="252">
          <cell r="A252" t="str">
            <v>CA68A</v>
          </cell>
          <cell r="B252" t="str">
            <v>Therapeutic Endoscopic, Larynx or Pharynx Procedures, 19 years and over</v>
          </cell>
        </row>
        <row r="253">
          <cell r="A253" t="str">
            <v>CA68B</v>
          </cell>
          <cell r="B253" t="str">
            <v>Therapeutic Endoscopic, Larynx or Pharynx Procedures, 18 years and under</v>
          </cell>
        </row>
        <row r="254">
          <cell r="A254" t="str">
            <v>CA69A</v>
          </cell>
          <cell r="B254" t="str">
            <v>Diagnostic, Laryngoscopy or Pharyngoscopy, 19 years and over</v>
          </cell>
        </row>
        <row r="255">
          <cell r="A255" t="str">
            <v>CA69B</v>
          </cell>
          <cell r="B255" t="str">
            <v>Diagnostic, Laryngoscopy or Pharyngoscopy, between 2 and 18 years</v>
          </cell>
        </row>
        <row r="256">
          <cell r="A256" t="str">
            <v>CA69C</v>
          </cell>
          <cell r="B256" t="str">
            <v>Diagnostic, Laryngoscopy or Pharyngoscopy, 1 year and under</v>
          </cell>
        </row>
        <row r="257">
          <cell r="A257" t="str">
            <v>CA70Z</v>
          </cell>
          <cell r="B257" t="str">
            <v>Diagnostic Examination of Upper Respiratory Tract and Upper Gastrointestinal Tract</v>
          </cell>
        </row>
        <row r="258">
          <cell r="A258" t="str">
            <v>CA71A</v>
          </cell>
          <cell r="B258" t="str">
            <v>Diagnostic Nasopharyngoscopy, 19 years and over</v>
          </cell>
        </row>
        <row r="259">
          <cell r="A259" t="str">
            <v>CA71B</v>
          </cell>
          <cell r="B259" t="str">
            <v>Diagnostic Nasopharyngoscopy, 18 years and under</v>
          </cell>
        </row>
        <row r="260">
          <cell r="A260" t="str">
            <v>CA80A</v>
          </cell>
          <cell r="B260" t="str">
            <v>Very Complex, Mouth or Throat Procedures, with CC Score 5+</v>
          </cell>
        </row>
        <row r="261">
          <cell r="A261" t="str">
            <v>CA80B</v>
          </cell>
          <cell r="B261" t="str">
            <v>Very Complex, Mouth or Throat Procedures, with CC Score 2-4</v>
          </cell>
        </row>
        <row r="262">
          <cell r="A262" t="str">
            <v>CA80C</v>
          </cell>
          <cell r="B262" t="str">
            <v>Very Complex, Mouth or Throat Procedures, with CC Score 0-1</v>
          </cell>
        </row>
        <row r="263">
          <cell r="A263" t="str">
            <v>CA81A</v>
          </cell>
          <cell r="B263" t="str">
            <v>Complex, Mouth or Throat Procedures, 19 years and over, with CC Score 2+</v>
          </cell>
        </row>
        <row r="264">
          <cell r="A264" t="str">
            <v>CA81B</v>
          </cell>
          <cell r="B264" t="str">
            <v>Complex, Mouth or Throat Procedures, 19 years and over, with CC Score 0-1</v>
          </cell>
        </row>
        <row r="265">
          <cell r="A265" t="str">
            <v>CA81C</v>
          </cell>
          <cell r="B265" t="str">
            <v>Complex, Mouth or Throat Procedures, between 2 and 18 years</v>
          </cell>
        </row>
        <row r="266">
          <cell r="A266" t="str">
            <v>CA81D</v>
          </cell>
          <cell r="B266" t="str">
            <v>Complex, Mouth or Throat Procedures, 1 year and under</v>
          </cell>
        </row>
        <row r="267">
          <cell r="A267" t="str">
            <v>CA82A</v>
          </cell>
          <cell r="B267" t="str">
            <v>Very Major, Mouth or Throat Procedures, 19 years and over, with CC Score 2+</v>
          </cell>
        </row>
        <row r="268">
          <cell r="A268" t="str">
            <v>CA82B</v>
          </cell>
          <cell r="B268" t="str">
            <v>Very Major, Mouth or Throat Procedures, 19 years and over, with CC Score 0-1</v>
          </cell>
        </row>
        <row r="269">
          <cell r="A269" t="str">
            <v>CA82C</v>
          </cell>
          <cell r="B269" t="str">
            <v>Very Major, Mouth or Throat Procedures, between 2 and 18 years</v>
          </cell>
        </row>
        <row r="270">
          <cell r="A270" t="str">
            <v>CA82D</v>
          </cell>
          <cell r="B270" t="str">
            <v>Very Major, Mouth or Throat Procedures, 1 year and under</v>
          </cell>
        </row>
        <row r="271">
          <cell r="A271" t="str">
            <v>CA83A</v>
          </cell>
          <cell r="B271" t="str">
            <v>Major, Mouth or Throat Procedures, 19 years and over, with CC Score 2+</v>
          </cell>
        </row>
        <row r="272">
          <cell r="A272" t="str">
            <v>CA83B</v>
          </cell>
          <cell r="B272" t="str">
            <v>Major, Mouth or Throat Procedures, 19 years and over, with CC Score 0-1</v>
          </cell>
        </row>
        <row r="273">
          <cell r="A273" t="str">
            <v>CA83C</v>
          </cell>
          <cell r="B273" t="str">
            <v>Major, Mouth or Throat Procedures, 18 years and under</v>
          </cell>
        </row>
        <row r="274">
          <cell r="A274" t="str">
            <v>CA84A</v>
          </cell>
          <cell r="B274" t="str">
            <v>Intermediate, Mouth or Throat Procedures, 19 years and over, with CC Score 2+</v>
          </cell>
        </row>
        <row r="275">
          <cell r="A275" t="str">
            <v>CA84B</v>
          </cell>
          <cell r="B275" t="str">
            <v>Intermediate, Mouth or Throat Procedures, 19 years and over, with CC Score 0-1</v>
          </cell>
        </row>
        <row r="276">
          <cell r="A276" t="str">
            <v>CA84C</v>
          </cell>
          <cell r="B276" t="str">
            <v>Intermediate, Mouth or Throat Procedures, 18 years and under</v>
          </cell>
        </row>
        <row r="277">
          <cell r="A277" t="str">
            <v>CA85A</v>
          </cell>
          <cell r="B277" t="str">
            <v>Minor, Mouth or Throat Procedures, 19 years and over</v>
          </cell>
        </row>
        <row r="278">
          <cell r="A278" t="str">
            <v>CA85B</v>
          </cell>
          <cell r="B278" t="str">
            <v>Minor, Mouth or Throat Procedures, between 2 and 18 years</v>
          </cell>
        </row>
        <row r="279">
          <cell r="A279" t="str">
            <v>CA85C</v>
          </cell>
          <cell r="B279" t="str">
            <v>Minor, Mouth or Throat Procedures, 1 year and under</v>
          </cell>
        </row>
        <row r="280">
          <cell r="A280" t="str">
            <v>CA86A</v>
          </cell>
          <cell r="B280" t="str">
            <v>Minimal, Mouth or Throat Procedures, 19 years and over</v>
          </cell>
        </row>
        <row r="281">
          <cell r="A281" t="str">
            <v>CA86B</v>
          </cell>
          <cell r="B281" t="str">
            <v>Minimal, Mouth or Throat Procedures, between 2 and 18 years</v>
          </cell>
        </row>
        <row r="282">
          <cell r="A282" t="str">
            <v>CA86C</v>
          </cell>
          <cell r="B282" t="str">
            <v>Minimal, Mouth or Throat Procedures, 1 year and under</v>
          </cell>
        </row>
        <row r="283">
          <cell r="A283" t="str">
            <v>CA90Z</v>
          </cell>
          <cell r="B283" t="str">
            <v>Very Complex Maxillofacial Procedures</v>
          </cell>
        </row>
        <row r="284">
          <cell r="A284" t="str">
            <v>CA91A</v>
          </cell>
          <cell r="B284" t="str">
            <v>Complex Maxillofacial Procedures with CC Score 1+</v>
          </cell>
        </row>
        <row r="285">
          <cell r="A285" t="str">
            <v>CA91B</v>
          </cell>
          <cell r="B285" t="str">
            <v>Complex Maxillofacial Procedures with CC Score 0</v>
          </cell>
        </row>
        <row r="286">
          <cell r="A286" t="str">
            <v>CA92A</v>
          </cell>
          <cell r="B286" t="str">
            <v>Very Major Maxillofacial Procedures with CC Score 1+</v>
          </cell>
        </row>
        <row r="287">
          <cell r="A287" t="str">
            <v>CA92B</v>
          </cell>
          <cell r="B287" t="str">
            <v>Very Major Maxillofacial Procedures with CC Score 0</v>
          </cell>
        </row>
        <row r="288">
          <cell r="A288" t="str">
            <v>CA93A</v>
          </cell>
          <cell r="B288" t="str">
            <v>Major Maxillofacial Procedures, 19 years and over, with CC Score 1+</v>
          </cell>
        </row>
        <row r="289">
          <cell r="A289" t="str">
            <v>CA93B</v>
          </cell>
          <cell r="B289" t="str">
            <v>Major Maxillofacial Procedures, 19 years and over, with CC Score 0</v>
          </cell>
        </row>
        <row r="290">
          <cell r="A290" t="str">
            <v>CA93C</v>
          </cell>
          <cell r="B290" t="str">
            <v>Major Maxillofacial Procedures, 18 years and under</v>
          </cell>
        </row>
        <row r="291">
          <cell r="A291" t="str">
            <v>CA94Z</v>
          </cell>
          <cell r="B291" t="str">
            <v>Intermediate Maxillofacial Procedures</v>
          </cell>
        </row>
        <row r="292">
          <cell r="A292" t="str">
            <v>CA95Z</v>
          </cell>
          <cell r="B292" t="str">
            <v>Minor Maxillofacial Procedures</v>
          </cell>
        </row>
        <row r="293">
          <cell r="A293" t="str">
            <v>CA96Z</v>
          </cell>
          <cell r="B293" t="str">
            <v>Reduction or Fixation, of Jaw</v>
          </cell>
        </row>
        <row r="294">
          <cell r="A294" t="str">
            <v>CA97Z</v>
          </cell>
          <cell r="B294" t="str">
            <v>Reduction or Fixation, of Cheekbone</v>
          </cell>
        </row>
        <row r="295">
          <cell r="A295" t="str">
            <v>CA98Z</v>
          </cell>
          <cell r="B295" t="str">
            <v>Reduction of Fracture of Nasal Bone</v>
          </cell>
        </row>
        <row r="296">
          <cell r="A296" t="str">
            <v>CB01A</v>
          </cell>
          <cell r="B296" t="str">
            <v>Malignant, Ear, Nose, Mouth, Throat or Neck Disorders, with Interventions, with CC Score 9+</v>
          </cell>
        </row>
        <row r="297">
          <cell r="A297" t="str">
            <v>CB01B</v>
          </cell>
          <cell r="B297" t="str">
            <v>Malignant, Ear, Nose, Mouth, Throat or Neck Disorders, with Interventions, with CC Score 5-8</v>
          </cell>
        </row>
        <row r="298">
          <cell r="A298" t="str">
            <v>CB01C</v>
          </cell>
          <cell r="B298" t="str">
            <v>Malignant, Ear, Nose, Mouth, Throat or Neck Disorders, with Interventions, with CC Score 0-4</v>
          </cell>
        </row>
        <row r="299">
          <cell r="A299" t="str">
            <v>CB01D</v>
          </cell>
          <cell r="B299" t="str">
            <v>Malignant, Ear, Nose, Mouth, Throat or Neck Disorders, without Interventions, with CC Score 9+</v>
          </cell>
        </row>
        <row r="300">
          <cell r="A300" t="str">
            <v>CB01E</v>
          </cell>
          <cell r="B300" t="str">
            <v>Malignant, Ear, Nose, Mouth, Throat or Neck Disorders, without Interventions, with CC Score 5-8</v>
          </cell>
        </row>
        <row r="301">
          <cell r="A301" t="str">
            <v>CB01F</v>
          </cell>
          <cell r="B301" t="str">
            <v>Malignant, Ear, Nose, Mouth, Throat or Neck Disorders, without Interventions, with CC Score 0-4</v>
          </cell>
        </row>
        <row r="302">
          <cell r="A302" t="str">
            <v>CB02A</v>
          </cell>
          <cell r="B302" t="str">
            <v>Non-Malignant, Ear, Nose, Mouth, Throat or Neck Disorders, with Interventions, with CC Score 5+</v>
          </cell>
        </row>
        <row r="303">
          <cell r="A303" t="str">
            <v>CB02B</v>
          </cell>
          <cell r="B303" t="str">
            <v>Non-Malignant, Ear, Nose, Mouth, Throat or Neck Disorders, with Interventions, with CC Score 1-4</v>
          </cell>
        </row>
        <row r="304">
          <cell r="A304" t="str">
            <v>CB02C</v>
          </cell>
          <cell r="B304" t="str">
            <v>Non-Malignant, Ear, Nose, Mouth, Throat or Neck Disorders, with Interventions, with CC Score 0</v>
          </cell>
        </row>
        <row r="305">
          <cell r="A305" t="str">
            <v>CB02D</v>
          </cell>
          <cell r="B305" t="str">
            <v>Non-Malignant, Ear, Nose, Mouth, Throat or Neck Disorders, without Interventions, with CC Score 5+</v>
          </cell>
        </row>
        <row r="306">
          <cell r="A306" t="str">
            <v>CB02E</v>
          </cell>
          <cell r="B306" t="str">
            <v>Non-Malignant, Ear, Nose, Mouth, Throat or Neck Disorders, without Interventions, with CC Score 1-4</v>
          </cell>
        </row>
        <row r="307">
          <cell r="A307" t="str">
            <v>CB02F</v>
          </cell>
          <cell r="B307" t="str">
            <v>Non-Malignant, Ear, Nose, Mouth, Throat or Neck Disorders, without Interventions, with CC Score 0</v>
          </cell>
        </row>
        <row r="308">
          <cell r="A308" t="str">
            <v>CD01A</v>
          </cell>
          <cell r="B308" t="str">
            <v>Major Dental Procedures, 19 years and over</v>
          </cell>
        </row>
        <row r="309">
          <cell r="A309" t="str">
            <v>CD01B</v>
          </cell>
          <cell r="B309" t="str">
            <v>Major Dental Procedures, 18 years and under</v>
          </cell>
        </row>
        <row r="310">
          <cell r="A310" t="str">
            <v>CD02A</v>
          </cell>
          <cell r="B310" t="str">
            <v>Intermediate Dental Procedures, 19 years and over</v>
          </cell>
        </row>
        <row r="311">
          <cell r="A311" t="str">
            <v>CD02B</v>
          </cell>
          <cell r="B311" t="str">
            <v>Intermediate Dental Procedures, 18 years and under</v>
          </cell>
        </row>
        <row r="312">
          <cell r="A312" t="str">
            <v>CD03A</v>
          </cell>
          <cell r="B312" t="str">
            <v>Minor Dental Procedures, 19 years and over</v>
          </cell>
        </row>
        <row r="313">
          <cell r="A313" t="str">
            <v>CD03B</v>
          </cell>
          <cell r="B313" t="str">
            <v>Minor Dental Procedures, 18 years and under</v>
          </cell>
        </row>
        <row r="314">
          <cell r="A314" t="str">
            <v>CD04A</v>
          </cell>
          <cell r="B314" t="str">
            <v>Major Surgical Removal of Tooth, 19 years and over</v>
          </cell>
        </row>
        <row r="315">
          <cell r="A315" t="str">
            <v>CD04B</v>
          </cell>
          <cell r="B315" t="str">
            <v>Major Surgical Removal of Tooth, 18 years and under</v>
          </cell>
        </row>
        <row r="316">
          <cell r="A316" t="str">
            <v>CD05A</v>
          </cell>
          <cell r="B316" t="str">
            <v>Surgical Removal of Tooth, 19 years and over</v>
          </cell>
        </row>
        <row r="317">
          <cell r="A317" t="str">
            <v>CD05B</v>
          </cell>
          <cell r="B317" t="str">
            <v>Surgical Removal of Tooth, 18 years and under</v>
          </cell>
        </row>
        <row r="318">
          <cell r="A318" t="str">
            <v>CD06A</v>
          </cell>
          <cell r="B318" t="str">
            <v>Extraction of Multiple Teeth, 19 years and over</v>
          </cell>
        </row>
        <row r="319">
          <cell r="A319" t="str">
            <v>CD06B</v>
          </cell>
          <cell r="B319" t="str">
            <v>Extraction of Multiple Teeth, 18 years and under</v>
          </cell>
        </row>
        <row r="320">
          <cell r="A320" t="str">
            <v>CD07A</v>
          </cell>
          <cell r="B320" t="str">
            <v>Minor Extraction of Tooth, 19 years and over</v>
          </cell>
        </row>
        <row r="321">
          <cell r="A321" t="str">
            <v>CD07B</v>
          </cell>
          <cell r="B321" t="str">
            <v>Minor Extraction of Tooth, 18 years and under</v>
          </cell>
        </row>
        <row r="322">
          <cell r="A322" t="str">
            <v>CD08Z</v>
          </cell>
          <cell r="B322" t="str">
            <v>Minor Dental Biopsy</v>
          </cell>
        </row>
        <row r="323">
          <cell r="A323" t="str">
            <v>CD09A</v>
          </cell>
          <cell r="B323" t="str">
            <v>Minor Dental Restoration Procedures, 19 years and over</v>
          </cell>
        </row>
        <row r="324">
          <cell r="A324" t="str">
            <v>CD09B</v>
          </cell>
          <cell r="B324" t="str">
            <v>Minor Dental Restoration Procedures, 18 years and under</v>
          </cell>
        </row>
        <row r="325">
          <cell r="A325" t="str">
            <v>CD10A</v>
          </cell>
          <cell r="B325" t="str">
            <v>Creation of Dental Impression, 19 years and over</v>
          </cell>
        </row>
        <row r="326">
          <cell r="A326" t="str">
            <v>CD10B</v>
          </cell>
          <cell r="B326" t="str">
            <v>Creation of Dental Impression, 18 years and under</v>
          </cell>
        </row>
        <row r="327">
          <cell r="A327" t="str">
            <v>CD11A</v>
          </cell>
          <cell r="B327" t="str">
            <v>Dental Fitting or Insertion Procedures, 19 years and over</v>
          </cell>
        </row>
        <row r="328">
          <cell r="A328" t="str">
            <v>CD11B</v>
          </cell>
          <cell r="B328" t="str">
            <v>Dental Fitting or Insertion Procedures, 18 years and under</v>
          </cell>
        </row>
        <row r="329">
          <cell r="A329" t="str">
            <v>CD12A</v>
          </cell>
          <cell r="B329" t="str">
            <v>Adjustment of Dental Device, 19 years and over</v>
          </cell>
        </row>
        <row r="330">
          <cell r="A330" t="str">
            <v>CD12B</v>
          </cell>
          <cell r="B330" t="str">
            <v>Adjustment of Dental Device, 18 years and under</v>
          </cell>
        </row>
        <row r="331">
          <cell r="A331" t="str">
            <v>DZ01Z</v>
          </cell>
          <cell r="B331" t="str">
            <v>Lung Transplant</v>
          </cell>
        </row>
        <row r="332">
          <cell r="A332" t="str">
            <v>DZ02H</v>
          </cell>
          <cell r="B332" t="str">
            <v>Complex Thoracic Procedures, 19 years and over, with CC Score 6+</v>
          </cell>
        </row>
        <row r="333">
          <cell r="A333" t="str">
            <v>DZ02J</v>
          </cell>
          <cell r="B333" t="str">
            <v>Complex Thoracic Procedures, 19 years and over, with CC Score 3-5</v>
          </cell>
        </row>
        <row r="334">
          <cell r="A334" t="str">
            <v>DZ02K</v>
          </cell>
          <cell r="B334" t="str">
            <v>Complex Thoracic Procedures, 19 years and over, with CC Score 0-2</v>
          </cell>
        </row>
        <row r="335">
          <cell r="A335" t="str">
            <v>DZ02L</v>
          </cell>
          <cell r="B335" t="str">
            <v>Complex Thoracic Procedures, between 2 and 18 years</v>
          </cell>
        </row>
        <row r="336">
          <cell r="A336" t="str">
            <v>DZ02M</v>
          </cell>
          <cell r="B336" t="str">
            <v>Complex Thoracic Procedures, 1 year and under</v>
          </cell>
        </row>
        <row r="337">
          <cell r="A337" t="str">
            <v>DZ06A</v>
          </cell>
          <cell r="B337" t="str">
            <v>Minor Thoracic Procedures, 19 years and over</v>
          </cell>
        </row>
        <row r="338">
          <cell r="A338" t="str">
            <v>DZ06B</v>
          </cell>
          <cell r="B338" t="str">
            <v>Minor Thoracic Procedures, 18 years and under</v>
          </cell>
        </row>
        <row r="339">
          <cell r="A339" t="str">
            <v>DZ07A</v>
          </cell>
          <cell r="B339" t="str">
            <v>Fibreoptic Bronchoscopy, 19 years and over</v>
          </cell>
        </row>
        <row r="340">
          <cell r="A340" t="str">
            <v>DZ07B</v>
          </cell>
          <cell r="B340" t="str">
            <v>Fibreoptic Bronchoscopy, 18 years and under</v>
          </cell>
        </row>
        <row r="341">
          <cell r="A341" t="str">
            <v>DZ08Z</v>
          </cell>
          <cell r="B341" t="str">
            <v>Rigid Bronchoscopy</v>
          </cell>
        </row>
        <row r="342">
          <cell r="A342" t="str">
            <v>DZ09D</v>
          </cell>
          <cell r="B342" t="str">
            <v>Pulmonary Embolus with CC Score 12+</v>
          </cell>
        </row>
        <row r="343">
          <cell r="A343" t="str">
            <v>DZ09E</v>
          </cell>
          <cell r="B343" t="str">
            <v>Pulmonary Embolus with CC Score 9-11</v>
          </cell>
        </row>
        <row r="344">
          <cell r="A344" t="str">
            <v>DZ09F</v>
          </cell>
          <cell r="B344" t="str">
            <v>Pulmonary Embolus with CC Score 6-8</v>
          </cell>
        </row>
        <row r="345">
          <cell r="A345" t="str">
            <v>DZ09G</v>
          </cell>
          <cell r="B345" t="str">
            <v>Pulmonary Embolus with CC Score 3-5</v>
          </cell>
        </row>
        <row r="346">
          <cell r="A346" t="str">
            <v>DZ09H</v>
          </cell>
          <cell r="B346" t="str">
            <v>Pulmonary Embolus with CC Score 0-2</v>
          </cell>
        </row>
        <row r="347">
          <cell r="A347" t="str">
            <v>DZ10D</v>
          </cell>
          <cell r="B347" t="str">
            <v>Lung Abscess-Empyema with CC Score 10+</v>
          </cell>
        </row>
        <row r="348">
          <cell r="A348" t="str">
            <v>DZ10E</v>
          </cell>
          <cell r="B348" t="str">
            <v>Lung Abscess-Empyema with CC Score 7-9</v>
          </cell>
        </row>
        <row r="349">
          <cell r="A349" t="str">
            <v>DZ10F</v>
          </cell>
          <cell r="B349" t="str">
            <v>Lung Abscess-Empyema with CC Score 3-6</v>
          </cell>
        </row>
        <row r="350">
          <cell r="A350" t="str">
            <v>DZ10G</v>
          </cell>
          <cell r="B350" t="str">
            <v>Lung Abscess-Empyema with CC Score 0-2</v>
          </cell>
        </row>
        <row r="351">
          <cell r="A351" t="str">
            <v>DZ11D</v>
          </cell>
          <cell r="B351" t="str">
            <v>Lobar, Atypical or Viral Pneumonia, with CC Score 15+</v>
          </cell>
        </row>
        <row r="352">
          <cell r="A352" t="str">
            <v>DZ11E</v>
          </cell>
          <cell r="B352" t="str">
            <v>Lobar, Atypical or Viral Pneumonia, with CC Score 12-14</v>
          </cell>
        </row>
        <row r="353">
          <cell r="A353" t="str">
            <v>DZ11F</v>
          </cell>
          <cell r="B353" t="str">
            <v>Lobar, Atypical or Viral Pneumonia, with CC Score 9-11</v>
          </cell>
        </row>
        <row r="354">
          <cell r="A354" t="str">
            <v>DZ11G</v>
          </cell>
          <cell r="B354" t="str">
            <v>Lobar, Atypical or Viral Pneumonia, with CC Score 6-8</v>
          </cell>
        </row>
        <row r="355">
          <cell r="A355" t="str">
            <v>DZ11H</v>
          </cell>
          <cell r="B355" t="str">
            <v>Lobar, Atypical or Viral Pneumonia, with CC Score 3-5</v>
          </cell>
        </row>
        <row r="356">
          <cell r="A356" t="str">
            <v>DZ11J</v>
          </cell>
          <cell r="B356" t="str">
            <v>Lobar, Atypical or Viral Pneumonia, with CC Score 0-2</v>
          </cell>
        </row>
        <row r="357">
          <cell r="A357" t="str">
            <v>DZ12C</v>
          </cell>
          <cell r="B357" t="str">
            <v>Bronchiectasis with CC Score 8+</v>
          </cell>
        </row>
        <row r="358">
          <cell r="A358" t="str">
            <v>DZ12D</v>
          </cell>
          <cell r="B358" t="str">
            <v>Bronchiectasis with CC Score 5-7</v>
          </cell>
        </row>
        <row r="359">
          <cell r="A359" t="str">
            <v>DZ12E</v>
          </cell>
          <cell r="B359" t="str">
            <v>Bronchiectasis with CC Score 2-4</v>
          </cell>
        </row>
        <row r="360">
          <cell r="A360" t="str">
            <v>DZ12F</v>
          </cell>
          <cell r="B360" t="str">
            <v>Bronchiectasis with CC Score 0-1</v>
          </cell>
        </row>
        <row r="361">
          <cell r="A361" t="str">
            <v>DZ13A</v>
          </cell>
          <cell r="B361" t="str">
            <v>Cystic Fibrosis with CC Score 1+</v>
          </cell>
        </row>
        <row r="362">
          <cell r="A362" t="str">
            <v>DZ13B</v>
          </cell>
          <cell r="B362" t="str">
            <v>Cystic Fibrosis with CC Score 0</v>
          </cell>
        </row>
        <row r="363">
          <cell r="A363" t="str">
            <v>DZ14C</v>
          </cell>
          <cell r="B363" t="str">
            <v>Pulmonary, Pleural or Other Tuberculosis, with CC Score 5+</v>
          </cell>
        </row>
        <row r="364">
          <cell r="A364" t="str">
            <v>DZ14D</v>
          </cell>
          <cell r="B364" t="str">
            <v>Pulmonary, Pleural or Other Tuberculosis, with CC Score 2-4</v>
          </cell>
        </row>
        <row r="365">
          <cell r="A365" t="str">
            <v>DZ14E</v>
          </cell>
          <cell r="B365" t="str">
            <v>Pulmonary, Pleural or Other Tuberculosis, with CC Score 0-1</v>
          </cell>
        </row>
        <row r="366">
          <cell r="A366" t="str">
            <v>DZ15G</v>
          </cell>
          <cell r="B366" t="str">
            <v>Asthma with Intubation</v>
          </cell>
        </row>
        <row r="367">
          <cell r="A367" t="str">
            <v>DZ15H</v>
          </cell>
          <cell r="B367" t="str">
            <v>Asthma without Intubation, with CC Score 9+</v>
          </cell>
        </row>
        <row r="368">
          <cell r="A368" t="str">
            <v>DZ15J</v>
          </cell>
          <cell r="B368" t="str">
            <v>Asthma without Intubation, with CC Score 6-8</v>
          </cell>
        </row>
        <row r="369">
          <cell r="A369" t="str">
            <v>DZ15K</v>
          </cell>
          <cell r="B369" t="str">
            <v>Asthma without Intubation, with CC Score 3-5</v>
          </cell>
        </row>
        <row r="370">
          <cell r="A370" t="str">
            <v>DZ15L</v>
          </cell>
          <cell r="B370" t="str">
            <v>Asthma without Intubation, with CC Score 0-2</v>
          </cell>
        </row>
        <row r="371">
          <cell r="A371" t="str">
            <v>DZ16D</v>
          </cell>
          <cell r="B371" t="str">
            <v>Pleural Effusion with CC Score 12+</v>
          </cell>
        </row>
        <row r="372">
          <cell r="A372" t="str">
            <v>DZ16E</v>
          </cell>
          <cell r="B372" t="str">
            <v>Pleural Effusion with CC Score 8-11</v>
          </cell>
        </row>
        <row r="373">
          <cell r="A373" t="str">
            <v>DZ16F</v>
          </cell>
          <cell r="B373" t="str">
            <v>Pleural Effusion with CC Score 4-7</v>
          </cell>
        </row>
        <row r="374">
          <cell r="A374" t="str">
            <v>DZ16G</v>
          </cell>
          <cell r="B374" t="str">
            <v>Pleural Effusion with CC Score 0-3</v>
          </cell>
        </row>
        <row r="375">
          <cell r="A375" t="str">
            <v>DZ17E</v>
          </cell>
          <cell r="B375" t="str">
            <v>Respiratory Neoplasms with CC Score 11+</v>
          </cell>
        </row>
        <row r="376">
          <cell r="A376" t="str">
            <v>DZ17F</v>
          </cell>
          <cell r="B376" t="str">
            <v>Respiratory Neoplasms with CC Score 8-10</v>
          </cell>
        </row>
        <row r="377">
          <cell r="A377" t="str">
            <v>DZ17G</v>
          </cell>
          <cell r="B377" t="str">
            <v>Respiratory Neoplasms with CC Score 5-7</v>
          </cell>
        </row>
        <row r="378">
          <cell r="A378" t="str">
            <v>DZ17H</v>
          </cell>
          <cell r="B378" t="str">
            <v>Respiratory Neoplasms with CC Score 3-4</v>
          </cell>
        </row>
        <row r="379">
          <cell r="A379" t="str">
            <v>DZ17J</v>
          </cell>
          <cell r="B379" t="str">
            <v>Respiratory Neoplasms with CC Score 1-2</v>
          </cell>
        </row>
        <row r="380">
          <cell r="A380" t="str">
            <v>DZ17K</v>
          </cell>
          <cell r="B380" t="str">
            <v>Respiratory Neoplasms with CC Score 0</v>
          </cell>
        </row>
        <row r="381">
          <cell r="A381" t="str">
            <v>DZ18A</v>
          </cell>
          <cell r="B381" t="str">
            <v>Sleeping Disorders Affecting Breathing with CC Score 5+</v>
          </cell>
        </row>
        <row r="382">
          <cell r="A382" t="str">
            <v>DZ18B</v>
          </cell>
          <cell r="B382" t="str">
            <v>Sleeping Disorders Affecting Breathing with CC Score 2-4</v>
          </cell>
        </row>
        <row r="383">
          <cell r="A383" t="str">
            <v>DZ18C</v>
          </cell>
          <cell r="B383" t="str">
            <v>Sleeping Disorders Affecting Breathing with CC Score 0-1</v>
          </cell>
        </row>
        <row r="384">
          <cell r="A384" t="str">
            <v>DZ19D</v>
          </cell>
          <cell r="B384" t="str">
            <v>Other Respiratory Disorders with CC Score 12+</v>
          </cell>
        </row>
        <row r="385">
          <cell r="A385" t="str">
            <v>DZ19E</v>
          </cell>
          <cell r="B385" t="str">
            <v>Other Respiratory Disorders with CC Score 9-11</v>
          </cell>
        </row>
        <row r="386">
          <cell r="A386" t="str">
            <v>DZ19F</v>
          </cell>
          <cell r="B386" t="str">
            <v>Other Respiratory Disorders with CC Score 6-8</v>
          </cell>
        </row>
        <row r="387">
          <cell r="A387" t="str">
            <v>DZ19G</v>
          </cell>
          <cell r="B387" t="str">
            <v>Other Respiratory Disorders with CC Score 0-5</v>
          </cell>
        </row>
        <row r="388">
          <cell r="A388" t="str">
            <v>DZ20A</v>
          </cell>
          <cell r="B388" t="str">
            <v>Pulmonary Oedema with CC Score 9+</v>
          </cell>
        </row>
        <row r="389">
          <cell r="A389" t="str">
            <v>DZ20B</v>
          </cell>
          <cell r="B389" t="str">
            <v>Pulmonary Oedema with CC Score 4-8</v>
          </cell>
        </row>
        <row r="390">
          <cell r="A390" t="str">
            <v>DZ20C</v>
          </cell>
          <cell r="B390" t="str">
            <v>Pulmonary Oedema with CC Score 0-3</v>
          </cell>
        </row>
        <row r="391">
          <cell r="A391" t="str">
            <v>DZ21A</v>
          </cell>
          <cell r="B391" t="str">
            <v>Chronic Obstructive Pulmonary Disease or Bronchitis, with length of stay 1 day or less, discharged home</v>
          </cell>
        </row>
        <row r="392">
          <cell r="A392" t="str">
            <v>DZ21L</v>
          </cell>
          <cell r="B392" t="str">
            <v>Chronic Obstructive Pulmonary Disease or Bronchitis, with Intubation</v>
          </cell>
        </row>
        <row r="393">
          <cell r="A393" t="str">
            <v>DZ21M</v>
          </cell>
          <cell r="B393" t="str">
            <v>Chronic Obstructive Pulmonary Disease or Bronchitis, with NIV, without Intubation, with CC Score 8+</v>
          </cell>
        </row>
        <row r="394">
          <cell r="A394" t="str">
            <v>DZ21N</v>
          </cell>
          <cell r="B394" t="str">
            <v>Chronic Obstructive Pulmonary Disease or Bronchitis, with NIV, without Intubation, with CC Score 4-7</v>
          </cell>
        </row>
        <row r="395">
          <cell r="A395" t="str">
            <v>DZ21P</v>
          </cell>
          <cell r="B395" t="str">
            <v>Chronic Obstructive Pulmonary Disease or Bronchitis, with NIV, without Intubation, with CC Score 0-3</v>
          </cell>
        </row>
        <row r="396">
          <cell r="A396" t="str">
            <v>DZ21Q</v>
          </cell>
          <cell r="B396" t="str">
            <v>Chronic Obstructive Pulmonary Disease or Bronchitis, without NIV, without Intubation, with CC Score 13+</v>
          </cell>
        </row>
        <row r="397">
          <cell r="A397" t="str">
            <v>DZ21R</v>
          </cell>
          <cell r="B397" t="str">
            <v>Chronic Obstructive Pulmonary Disease or Bronchitis, without NIV, without Intubation, with CC Score 10-12</v>
          </cell>
        </row>
        <row r="398">
          <cell r="A398" t="str">
            <v>DZ21S</v>
          </cell>
          <cell r="B398" t="str">
            <v>Chronic Obstructive Pulmonary Disease or Bronchitis, without NIV, without Intubation, with CC Score 7-9</v>
          </cell>
        </row>
        <row r="399">
          <cell r="A399" t="str">
            <v>DZ21T</v>
          </cell>
          <cell r="B399" t="str">
            <v>Chronic Obstructive Pulmonary Disease or Bronchitis, without NIV, without Intubation, with CC Score 4-6</v>
          </cell>
        </row>
        <row r="400">
          <cell r="A400" t="str">
            <v>DZ21U</v>
          </cell>
          <cell r="B400" t="str">
            <v>Chronic Obstructive Pulmonary Disease or Bronchitis, without NIV, without Intubation, with CC Score 0-3</v>
          </cell>
        </row>
        <row r="401">
          <cell r="A401" t="str">
            <v>DZ22D</v>
          </cell>
          <cell r="B401" t="str">
            <v>Unspecified Acute Lower Respiratory Infection with CC Score 14+</v>
          </cell>
        </row>
        <row r="402">
          <cell r="A402" t="str">
            <v>DZ22E</v>
          </cell>
          <cell r="B402" t="str">
            <v>Unspecified Acute Lower Respiratory Infection with CC Score 11-13</v>
          </cell>
        </row>
        <row r="403">
          <cell r="A403" t="str">
            <v>DZ22F</v>
          </cell>
          <cell r="B403" t="str">
            <v>Unspecified Acute Lower Respiratory Infection with CC Score 8-10</v>
          </cell>
        </row>
        <row r="404">
          <cell r="A404" t="str">
            <v>DZ22G</v>
          </cell>
          <cell r="B404" t="str">
            <v>Unspecified Acute Lower Respiratory Infection with CC Score 5-7</v>
          </cell>
        </row>
        <row r="405">
          <cell r="A405" t="str">
            <v>DZ22H</v>
          </cell>
          <cell r="B405" t="str">
            <v>Unspecified Acute Lower Respiratory Infection with CC Score 2-4</v>
          </cell>
        </row>
        <row r="406">
          <cell r="A406" t="str">
            <v>DZ22J</v>
          </cell>
          <cell r="B406" t="str">
            <v>Unspecified Acute Lower Respiratory Infection with CC Score 0-1</v>
          </cell>
        </row>
        <row r="407">
          <cell r="A407" t="str">
            <v>DZ23D</v>
          </cell>
          <cell r="B407" t="str">
            <v>Bronchopneumonia with CC Score 13+</v>
          </cell>
        </row>
        <row r="408">
          <cell r="A408" t="str">
            <v>DZ23E</v>
          </cell>
          <cell r="B408" t="str">
            <v>Bronchopneumonia with CC Score 9-12</v>
          </cell>
        </row>
        <row r="409">
          <cell r="A409" t="str">
            <v>DZ23F</v>
          </cell>
          <cell r="B409" t="str">
            <v>Bronchopneumonia with CC Score 5-8</v>
          </cell>
        </row>
        <row r="410">
          <cell r="A410" t="str">
            <v>DZ23G</v>
          </cell>
          <cell r="B410" t="str">
            <v>Bronchopneumonia with CC Score 0-4</v>
          </cell>
        </row>
        <row r="411">
          <cell r="A411" t="str">
            <v>DZ24D</v>
          </cell>
          <cell r="B411" t="str">
            <v>Inhalation Lung Injury or Foreign Body, with CC Score 13+</v>
          </cell>
        </row>
        <row r="412">
          <cell r="A412" t="str">
            <v>DZ24E</v>
          </cell>
          <cell r="B412" t="str">
            <v>Inhalation Lung Injury or Foreign Body, with CC Score 10-12</v>
          </cell>
        </row>
        <row r="413">
          <cell r="A413" t="str">
            <v>DZ24F</v>
          </cell>
          <cell r="B413" t="str">
            <v>Inhalation Lung Injury or Foreign Body, with CC Score 7-9</v>
          </cell>
        </row>
        <row r="414">
          <cell r="A414" t="str">
            <v>DZ24G</v>
          </cell>
          <cell r="B414" t="str">
            <v>Inhalation Lung Injury or Foreign Body, with CC Score 4-6</v>
          </cell>
        </row>
        <row r="415">
          <cell r="A415" t="str">
            <v>DZ24H</v>
          </cell>
          <cell r="B415" t="str">
            <v>Inhalation Lung Injury or Foreign Body, with CC Score 0-3</v>
          </cell>
        </row>
        <row r="416">
          <cell r="A416" t="str">
            <v>DZ25C</v>
          </cell>
          <cell r="B416" t="str">
            <v>Fibrosis or Pneumoconiosis, with CC Score 8+</v>
          </cell>
        </row>
        <row r="417">
          <cell r="A417" t="str">
            <v>DZ25D</v>
          </cell>
          <cell r="B417" t="str">
            <v>Fibrosis or Pneumoconiosis, with CC Score 5-7</v>
          </cell>
        </row>
        <row r="418">
          <cell r="A418" t="str">
            <v>DZ25E</v>
          </cell>
          <cell r="B418" t="str">
            <v>Fibrosis or Pneumoconiosis, with CC Score 2-4</v>
          </cell>
        </row>
        <row r="419">
          <cell r="A419" t="str">
            <v>DZ25F</v>
          </cell>
          <cell r="B419" t="str">
            <v>Fibrosis or Pneumoconiosis, with CC Score 0-1</v>
          </cell>
        </row>
        <row r="420">
          <cell r="A420" t="str">
            <v>DZ26C</v>
          </cell>
          <cell r="B420" t="str">
            <v>Pneumothorax or Intrathoracic Injuries, with CC Score 8+</v>
          </cell>
        </row>
        <row r="421">
          <cell r="A421" t="str">
            <v>DZ26D</v>
          </cell>
          <cell r="B421" t="str">
            <v>Pneumothorax or Intrathoracic Injuries, with CC Score 5-7</v>
          </cell>
        </row>
        <row r="422">
          <cell r="A422" t="str">
            <v>DZ26E</v>
          </cell>
          <cell r="B422" t="str">
            <v>Pneumothorax or Intrathoracic Injuries, with CC Score 2-4</v>
          </cell>
        </row>
        <row r="423">
          <cell r="A423" t="str">
            <v>DZ26F</v>
          </cell>
          <cell r="B423" t="str">
            <v>Pneumothorax or Intrathoracic Injuries, with CC Score 0-1</v>
          </cell>
        </row>
        <row r="424">
          <cell r="A424" t="str">
            <v>DZ27G</v>
          </cell>
          <cell r="B424" t="str">
            <v>Respiratory Failure with Intubation</v>
          </cell>
        </row>
        <row r="425">
          <cell r="A425" t="str">
            <v>DZ27H</v>
          </cell>
          <cell r="B425" t="str">
            <v>Respiratory Failure without Intubation, with CC Score 12+</v>
          </cell>
        </row>
        <row r="426">
          <cell r="A426" t="str">
            <v>DZ27J</v>
          </cell>
          <cell r="B426" t="str">
            <v>Respiratory Failure without Intubation, with CC Score 8-11</v>
          </cell>
        </row>
        <row r="427">
          <cell r="A427" t="str">
            <v>DZ27K</v>
          </cell>
          <cell r="B427" t="str">
            <v>Respiratory Failure without Intubation, with CC Score 4-7</v>
          </cell>
        </row>
        <row r="428">
          <cell r="A428" t="str">
            <v>DZ27L</v>
          </cell>
          <cell r="B428" t="str">
            <v>Respiratory Failure without Intubation, with CC Score 0-3</v>
          </cell>
        </row>
        <row r="429">
          <cell r="A429" t="str">
            <v>DZ28A</v>
          </cell>
          <cell r="B429" t="str">
            <v>Pleurisy with CC Score 3+</v>
          </cell>
        </row>
        <row r="430">
          <cell r="A430" t="str">
            <v>DZ28B</v>
          </cell>
          <cell r="B430" t="str">
            <v>Pleurisy with CC Score 0-2</v>
          </cell>
        </row>
        <row r="431">
          <cell r="A431" t="str">
            <v>DZ29C</v>
          </cell>
          <cell r="B431" t="str">
            <v>Granulomatous, Allergic Alveolitis or Autoimmune Lung Disease, with CC Score 7+</v>
          </cell>
        </row>
        <row r="432">
          <cell r="A432" t="str">
            <v>DZ29D</v>
          </cell>
          <cell r="B432" t="str">
            <v>Granulomatous, Allergic Alveolitis or Autoimmune Lung Disease, with CC Score 4-6</v>
          </cell>
        </row>
        <row r="433">
          <cell r="A433" t="str">
            <v>DZ29E</v>
          </cell>
          <cell r="B433" t="str">
            <v>Granulomatous, Allergic Alveolitis or Autoimmune Lung Disease, with CC Score 2-3</v>
          </cell>
        </row>
        <row r="434">
          <cell r="A434" t="str">
            <v>DZ29F</v>
          </cell>
          <cell r="B434" t="str">
            <v>Granulomatous, Allergic Alveolitis or Autoimmune Lung Disease, with CC Score 0-1</v>
          </cell>
        </row>
        <row r="435">
          <cell r="A435" t="str">
            <v>DZ30Z</v>
          </cell>
          <cell r="B435" t="str">
            <v>Chest Physiotherapy</v>
          </cell>
        </row>
        <row r="436">
          <cell r="A436" t="str">
            <v>DZ31Z</v>
          </cell>
          <cell r="B436" t="str">
            <v>Cardio Pulmonary Exercise Testing</v>
          </cell>
        </row>
        <row r="437">
          <cell r="A437" t="str">
            <v>DZ32Z</v>
          </cell>
          <cell r="B437" t="str">
            <v>Field Exercise Testing</v>
          </cell>
        </row>
        <row r="438">
          <cell r="A438" t="str">
            <v>DZ33Z</v>
          </cell>
          <cell r="B438" t="str">
            <v>Hyperbaric Oxygen Treatment</v>
          </cell>
        </row>
        <row r="439">
          <cell r="A439" t="str">
            <v>DZ36Z</v>
          </cell>
          <cell r="B439" t="str">
            <v>Bronchial Challenge Studies</v>
          </cell>
        </row>
        <row r="440">
          <cell r="A440" t="str">
            <v>DZ37A</v>
          </cell>
          <cell r="B440" t="str">
            <v>Non-Invasive Ventilation Support Assessment, 19 years and over</v>
          </cell>
        </row>
        <row r="441">
          <cell r="A441" t="str">
            <v>DZ37B</v>
          </cell>
          <cell r="B441" t="str">
            <v>Non-Invasive Ventilation Support Assessment, 18 years and under</v>
          </cell>
        </row>
        <row r="442">
          <cell r="A442" t="str">
            <v>DZ38Z</v>
          </cell>
          <cell r="B442" t="str">
            <v>Oxygen Assessment and Monitoring</v>
          </cell>
        </row>
        <row r="443">
          <cell r="A443" t="str">
            <v>DZ42Z</v>
          </cell>
          <cell r="B443" t="str">
            <v>TB Nurse Support</v>
          </cell>
        </row>
        <row r="444">
          <cell r="A444" t="str">
            <v>DZ45Z</v>
          </cell>
          <cell r="B444" t="str">
            <v>Lung Volume Studies</v>
          </cell>
        </row>
        <row r="445">
          <cell r="A445" t="str">
            <v>DZ46Z</v>
          </cell>
          <cell r="B445" t="str">
            <v>Respiratory Muscle Strength Studies</v>
          </cell>
        </row>
        <row r="446">
          <cell r="A446" t="str">
            <v>DZ49Z</v>
          </cell>
          <cell r="B446" t="str">
            <v>Respiratory Nurse and AHP Education or Support</v>
          </cell>
        </row>
        <row r="447">
          <cell r="A447" t="str">
            <v>DZ50Z</v>
          </cell>
          <cell r="B447" t="str">
            <v>Respiratory Sleep Study</v>
          </cell>
        </row>
        <row r="448">
          <cell r="A448" t="str">
            <v>DZ51Z</v>
          </cell>
          <cell r="B448" t="str">
            <v>Complex Tuberculosis</v>
          </cell>
        </row>
        <row r="449">
          <cell r="A449" t="str">
            <v>DZ52Z</v>
          </cell>
          <cell r="B449" t="str">
            <v>Full Pulmonary Function Testing</v>
          </cell>
        </row>
        <row r="450">
          <cell r="A450" t="str">
            <v>DZ54Z</v>
          </cell>
          <cell r="B450" t="str">
            <v>Complex Bronchoscopy</v>
          </cell>
        </row>
        <row r="451">
          <cell r="A451" t="str">
            <v>DZ55Z</v>
          </cell>
          <cell r="B451" t="str">
            <v>Bronchodilator Studies</v>
          </cell>
        </row>
        <row r="452">
          <cell r="A452" t="str">
            <v>DZ56Z</v>
          </cell>
          <cell r="B452" t="str">
            <v>Carbon Monoxide Transfer Factor Test</v>
          </cell>
        </row>
        <row r="453">
          <cell r="A453" t="str">
            <v>DZ57Z</v>
          </cell>
          <cell r="B453" t="str">
            <v>Oximetry or Blood Gas Studies</v>
          </cell>
        </row>
        <row r="454">
          <cell r="A454" t="str">
            <v>DZ58Z</v>
          </cell>
          <cell r="B454" t="str">
            <v>Alveolar Carbon Monoxide Measurement or Smoking Cessation Support</v>
          </cell>
        </row>
        <row r="455">
          <cell r="A455" t="str">
            <v>DZ59Z</v>
          </cell>
          <cell r="B455" t="str">
            <v>Airflow Studies</v>
          </cell>
        </row>
        <row r="456">
          <cell r="A456" t="str">
            <v>DZ60Z</v>
          </cell>
          <cell r="B456" t="str">
            <v>Hypoxic (Altitude) or Hyperoxic (Shunt) Assessment</v>
          </cell>
        </row>
        <row r="457">
          <cell r="A457" t="str">
            <v>DZ62A</v>
          </cell>
          <cell r="B457" t="str">
            <v>Very Complex Thoracic Procedures with CC Score 6+</v>
          </cell>
        </row>
        <row r="458">
          <cell r="A458" t="str">
            <v>DZ62B</v>
          </cell>
          <cell r="B458" t="str">
            <v>Very Complex Thoracic Procedures with CC Score 3-5</v>
          </cell>
        </row>
        <row r="459">
          <cell r="A459" t="str">
            <v>DZ62C</v>
          </cell>
          <cell r="B459" t="str">
            <v>Very Complex Thoracic Procedures with CC Score 0-2</v>
          </cell>
        </row>
        <row r="460">
          <cell r="A460" t="str">
            <v>DZ63A</v>
          </cell>
          <cell r="B460" t="str">
            <v>Major Thoracic Procedures, 19 years and over, with CC Score 6+</v>
          </cell>
        </row>
        <row r="461">
          <cell r="A461" t="str">
            <v>DZ63B</v>
          </cell>
          <cell r="B461" t="str">
            <v>Major Thoracic Procedures, 19 years and over, with CC Score 3-5</v>
          </cell>
        </row>
        <row r="462">
          <cell r="A462" t="str">
            <v>DZ63C</v>
          </cell>
          <cell r="B462" t="str">
            <v>Major Thoracic Procedures, 19 years and over, with CC Score 0-2</v>
          </cell>
        </row>
        <row r="463">
          <cell r="A463" t="str">
            <v>DZ63D</v>
          </cell>
          <cell r="B463" t="str">
            <v>Major Thoracic Procedures, between 2 and 18 years</v>
          </cell>
        </row>
        <row r="464">
          <cell r="A464" t="str">
            <v>DZ63E</v>
          </cell>
          <cell r="B464" t="str">
            <v>Major Thoracic Procedures, 1 year and under</v>
          </cell>
        </row>
        <row r="465">
          <cell r="A465" t="str">
            <v>DZ64A</v>
          </cell>
          <cell r="B465" t="str">
            <v>Intermediate Thoracic Procedures, 19 years and over, with CC Score 6+</v>
          </cell>
        </row>
        <row r="466">
          <cell r="A466" t="str">
            <v>DZ64B</v>
          </cell>
          <cell r="B466" t="str">
            <v>Intermediate Thoracic Procedures, 19 years and over, with CC Score 3-5</v>
          </cell>
        </row>
        <row r="467">
          <cell r="A467" t="str">
            <v>DZ64C</v>
          </cell>
          <cell r="B467" t="str">
            <v>Intermediate Thoracic Procedures, 19 years and over, with CC Score 0-2</v>
          </cell>
        </row>
        <row r="468">
          <cell r="A468" t="str">
            <v>DZ64D</v>
          </cell>
          <cell r="B468" t="str">
            <v>Intermediate Thoracic Procedures, between 2 and 18 years</v>
          </cell>
        </row>
        <row r="469">
          <cell r="A469" t="str">
            <v>DZ64E</v>
          </cell>
          <cell r="B469" t="str">
            <v>Intermediate Thoracic Procedures, 1 year and under</v>
          </cell>
        </row>
        <row r="470">
          <cell r="A470" t="str">
            <v>EA01Z</v>
          </cell>
          <cell r="B470" t="str">
            <v>Heart and Lung Transplant</v>
          </cell>
        </row>
        <row r="471">
          <cell r="A471" t="str">
            <v>EA02Z</v>
          </cell>
          <cell r="B471" t="str">
            <v>Heart Transplant</v>
          </cell>
        </row>
        <row r="472">
          <cell r="A472" t="str">
            <v>EA03A</v>
          </cell>
          <cell r="B472" t="str">
            <v>Pace 1: Single Chamber or Implantable Diagnostic Device, with CC Score 11+</v>
          </cell>
        </row>
        <row r="473">
          <cell r="A473" t="str">
            <v>EA03B</v>
          </cell>
          <cell r="B473" t="str">
            <v>Pace 1: Single Chamber or Implantable Diagnostic Device, with CC Score 8-10</v>
          </cell>
        </row>
        <row r="474">
          <cell r="A474" t="str">
            <v>EA03C</v>
          </cell>
          <cell r="B474" t="str">
            <v>Pace 1: Single Chamber or Implantable Diagnostic Device, with CC Score 5-7</v>
          </cell>
        </row>
        <row r="475">
          <cell r="A475" t="str">
            <v>EA03D</v>
          </cell>
          <cell r="B475" t="str">
            <v>Pace 1: Single Chamber or Implantable Diagnostic Device, with CC Score 2-4</v>
          </cell>
        </row>
        <row r="476">
          <cell r="A476" t="str">
            <v>EA03E</v>
          </cell>
          <cell r="B476" t="str">
            <v>Pace 1: Single Chamber or Implantable Diagnostic Device, with CC Score 0-1</v>
          </cell>
        </row>
        <row r="477">
          <cell r="A477" t="str">
            <v>EA05A</v>
          </cell>
          <cell r="B477" t="str">
            <v>Pace 2: Dual Chamber, with CC Score 9+</v>
          </cell>
        </row>
        <row r="478">
          <cell r="A478" t="str">
            <v>EA05B</v>
          </cell>
          <cell r="B478" t="str">
            <v>Pace 2: Dual Chamber, with CC Score 5-8</v>
          </cell>
        </row>
        <row r="479">
          <cell r="A479" t="str">
            <v>EA05C</v>
          </cell>
          <cell r="B479" t="str">
            <v>Pace 2: Dual Chamber, with CC Score 2-4</v>
          </cell>
        </row>
        <row r="480">
          <cell r="A480" t="str">
            <v>EA05D</v>
          </cell>
          <cell r="B480" t="str">
            <v>Pace 2: Dual Chamber, with CC Score 0-1</v>
          </cell>
        </row>
        <row r="481">
          <cell r="A481" t="str">
            <v>EA07A</v>
          </cell>
          <cell r="B481" t="str">
            <v>Pace 3: Biventricular and all Congenital Pacemaker Procedures; Resynchronisation Therapy, with CC Score 8+</v>
          </cell>
        </row>
        <row r="482">
          <cell r="A482" t="str">
            <v>EA07B</v>
          </cell>
          <cell r="B482" t="str">
            <v>Pace 3: Biventricular and all Congenital Pacemaker Procedures; Resynchronisation Therapy, with CC Score 4-7</v>
          </cell>
        </row>
        <row r="483">
          <cell r="A483" t="str">
            <v>EA07C</v>
          </cell>
          <cell r="B483" t="str">
            <v>Pace 3: Biventricular and all Congenital Pacemaker Procedures; Resynchronisation Therapy, with CC Score 0-3</v>
          </cell>
        </row>
        <row r="484">
          <cell r="A484" t="str">
            <v>EA11A</v>
          </cell>
          <cell r="B484" t="str">
            <v>Percutaneous Interventions: Other including Septostomy, Embolisation, Non-Coronary Stents and Energy Moderated Perforation, with CC Score 3+</v>
          </cell>
        </row>
        <row r="485">
          <cell r="A485" t="str">
            <v>EA11B</v>
          </cell>
          <cell r="B485" t="str">
            <v>Percutaneous Interventions: Other including Septostomy, Embolisation, Non-Coronary Stents and Energy Moderated Perforation, with CC Score 0-2</v>
          </cell>
        </row>
        <row r="486">
          <cell r="A486" t="str">
            <v>EA12A</v>
          </cell>
          <cell r="B486" t="str">
            <v>Implantation of Cardioverter; Defibrillator only, with CC Score 9+</v>
          </cell>
        </row>
        <row r="487">
          <cell r="A487" t="str">
            <v>EA12B</v>
          </cell>
          <cell r="B487" t="str">
            <v>Implantation of Cardioverter; Defibrillator only, with CC Score 6-8</v>
          </cell>
        </row>
        <row r="488">
          <cell r="A488" t="str">
            <v>EA12C</v>
          </cell>
          <cell r="B488" t="str">
            <v>Implantation of Cardioverter; Defibrillator only, with CC Score 3-5</v>
          </cell>
        </row>
        <row r="489">
          <cell r="A489" t="str">
            <v>EA12D</v>
          </cell>
          <cell r="B489" t="str">
            <v>Implantation of Cardioverter; Defibrillator only, with CC Score 0-2</v>
          </cell>
        </row>
        <row r="490">
          <cell r="A490" t="str">
            <v>EA14A</v>
          </cell>
          <cell r="B490" t="str">
            <v>Coronary Artery Bypass Graft (First Time) with CC Score 12+</v>
          </cell>
        </row>
        <row r="491">
          <cell r="A491" t="str">
            <v>EA14B</v>
          </cell>
          <cell r="B491" t="str">
            <v>Coronary Artery Bypass Graft (First Time) with CC Score 7-11</v>
          </cell>
        </row>
        <row r="492">
          <cell r="A492" t="str">
            <v>EA14C</v>
          </cell>
          <cell r="B492" t="str">
            <v>Coronary Artery Bypass Graft (First Time) with CC Score 3-6</v>
          </cell>
        </row>
        <row r="493">
          <cell r="A493" t="str">
            <v>EA14D</v>
          </cell>
          <cell r="B493" t="str">
            <v>Coronary Artery Bypass Graft (First Time) with CC Score 0-2</v>
          </cell>
        </row>
        <row r="494">
          <cell r="A494" t="str">
            <v>EA16A</v>
          </cell>
          <cell r="B494" t="str">
            <v>Coronary Artery Bypass Graft (First Time) with Percutaneous Coronary Intervention, Pacing, EP or RFA, with CC Score 9+</v>
          </cell>
        </row>
        <row r="495">
          <cell r="A495" t="str">
            <v>EA16B</v>
          </cell>
          <cell r="B495" t="str">
            <v>Coronary Artery Bypass Graft (First Time) with Percutaneous Coronary Intervention, Pacing, EP or RFA, with CC Score 6-8</v>
          </cell>
        </row>
        <row r="496">
          <cell r="A496" t="str">
            <v>EA16C</v>
          </cell>
          <cell r="B496" t="str">
            <v>Coronary Artery Bypass Graft (First Time) with Percutaneous Coronary Intervention, Pacing, EP or RFA, with CC Score 3-5</v>
          </cell>
        </row>
        <row r="497">
          <cell r="A497" t="str">
            <v>EA16D</v>
          </cell>
          <cell r="B497" t="str">
            <v>Coronary Artery Bypass Graft (First Time) with Percutaneous Coronary Intervention, Pacing, EP or RFA, with CC Score 0-2</v>
          </cell>
        </row>
        <row r="498">
          <cell r="A498" t="str">
            <v>EA17A</v>
          </cell>
          <cell r="B498" t="str">
            <v>Single Cardiac Valve Procedures with CC Score 9+</v>
          </cell>
        </row>
        <row r="499">
          <cell r="A499" t="str">
            <v>EA17B</v>
          </cell>
          <cell r="B499" t="str">
            <v>Single Cardiac Valve Procedures with CC Score 6-8</v>
          </cell>
        </row>
        <row r="500">
          <cell r="A500" t="str">
            <v>EA17C</v>
          </cell>
          <cell r="B500" t="str">
            <v>Single Cardiac Valve Procedures with CC Score 3-5</v>
          </cell>
        </row>
        <row r="501">
          <cell r="A501" t="str">
            <v>EA17D</v>
          </cell>
          <cell r="B501" t="str">
            <v>Single Cardiac Valve Procedures with CC Score 0-2</v>
          </cell>
        </row>
        <row r="502">
          <cell r="A502" t="str">
            <v>EA19A</v>
          </cell>
          <cell r="B502" t="str">
            <v>Single Cardiac Valve Procedures with Percutaneous Coronary Intervention, Pacing, EP or RFA, with CC Score 6+</v>
          </cell>
        </row>
        <row r="503">
          <cell r="A503" t="str">
            <v>EA19B</v>
          </cell>
          <cell r="B503" t="str">
            <v>Single Cardiac Valve Procedures with Percutaneous Coronary Intervention, Pacing, EP or RFA, with CC Score 3-5</v>
          </cell>
        </row>
        <row r="504">
          <cell r="A504" t="str">
            <v>EA19C</v>
          </cell>
          <cell r="B504" t="str">
            <v>Single Cardiac Valve Procedures with Percutaneous Coronary Intervention, Pacing, EP or RFA, with CC Score 0-2</v>
          </cell>
        </row>
        <row r="505">
          <cell r="A505" t="str">
            <v>EA20A</v>
          </cell>
          <cell r="B505" t="str">
            <v>Other Complex Cardiac Surgery and Re-do's, with CC Score 10+</v>
          </cell>
        </row>
        <row r="506">
          <cell r="A506" t="str">
            <v>EA20B</v>
          </cell>
          <cell r="B506" t="str">
            <v>Other Complex Cardiac Surgery and Re-do's, with CC Score 5-9</v>
          </cell>
        </row>
        <row r="507">
          <cell r="A507" t="str">
            <v>EA20C</v>
          </cell>
          <cell r="B507" t="str">
            <v>Other Complex Cardiac Surgery and Re-do's, with CC Score 0-4</v>
          </cell>
        </row>
        <row r="508">
          <cell r="A508" t="str">
            <v>EA22Z</v>
          </cell>
          <cell r="B508" t="str">
            <v>Other Complex Cardiac Surgery with Percutaneous Coronary Intervention, Pacing, EP or RFA</v>
          </cell>
        </row>
        <row r="509">
          <cell r="A509" t="str">
            <v>EA29A</v>
          </cell>
          <cell r="B509" t="str">
            <v>Percutaneous Complex Ablation, including for Atrial Fibrillation and Ventricular Tachycardia, with CC Score 5+</v>
          </cell>
        </row>
        <row r="510">
          <cell r="A510" t="str">
            <v>EA29B</v>
          </cell>
          <cell r="B510" t="str">
            <v>Percutaneous Complex Ablation, including for Atrial Fibrillation and Ventricular Tachycardia, with CC Score 2-4</v>
          </cell>
        </row>
        <row r="511">
          <cell r="A511" t="str">
            <v>EA29C</v>
          </cell>
          <cell r="B511" t="str">
            <v>Percutaneous Complex Ablation, including for Atrial Fibrillation and Ventricular Tachycardia, with CC Score 0-1</v>
          </cell>
        </row>
        <row r="512">
          <cell r="A512" t="str">
            <v>EA31A</v>
          </cell>
          <cell r="B512" t="str">
            <v>Percutaneous Coronary Intervention, 0 to 2 Stents, with CC Score 11+</v>
          </cell>
        </row>
        <row r="513">
          <cell r="A513" t="str">
            <v>EA31B</v>
          </cell>
          <cell r="B513" t="str">
            <v>Percutaneous Coronary Intervention, 0 to 2 Stents, with CC Score 7-10</v>
          </cell>
        </row>
        <row r="514">
          <cell r="A514" t="str">
            <v>EA31C</v>
          </cell>
          <cell r="B514" t="str">
            <v>Percutaneous Coronary Intervention, 0 to 2 Stents, with CC Score 3-6</v>
          </cell>
        </row>
        <row r="515">
          <cell r="A515" t="str">
            <v>EA31D</v>
          </cell>
          <cell r="B515" t="str">
            <v>Percutaneous Coronary Intervention, 0 to 2 Stents, with CC Score 0-2</v>
          </cell>
        </row>
        <row r="516">
          <cell r="A516" t="str">
            <v>EA35A</v>
          </cell>
          <cell r="B516" t="str">
            <v>Other Percutaneous Interventions with CC Score 8+</v>
          </cell>
        </row>
        <row r="517">
          <cell r="A517" t="str">
            <v>EA35B</v>
          </cell>
          <cell r="B517" t="str">
            <v>Other Percutaneous Interventions with CC Score 5-7</v>
          </cell>
        </row>
        <row r="518">
          <cell r="A518" t="str">
            <v>EA35C</v>
          </cell>
          <cell r="B518" t="str">
            <v>Other Percutaneous Interventions with CC Score 2-4</v>
          </cell>
        </row>
        <row r="519">
          <cell r="A519" t="str">
            <v>EA35D</v>
          </cell>
          <cell r="B519" t="str">
            <v>Other Percutaneous Interventions with CC Score 0-1</v>
          </cell>
        </row>
        <row r="520">
          <cell r="A520" t="str">
            <v>EA36C</v>
          </cell>
          <cell r="B520" t="str">
            <v>Catheter with CC Score 13+</v>
          </cell>
        </row>
        <row r="521">
          <cell r="A521" t="str">
            <v>EA36D</v>
          </cell>
          <cell r="B521" t="str">
            <v>Catheter with CC Score 10-12</v>
          </cell>
        </row>
        <row r="522">
          <cell r="A522" t="str">
            <v>EA36E</v>
          </cell>
          <cell r="B522" t="str">
            <v>Catheter with CC Score 7-9</v>
          </cell>
        </row>
        <row r="523">
          <cell r="A523" t="str">
            <v>EA36F</v>
          </cell>
          <cell r="B523" t="str">
            <v>Catheter with CC Score 4-6</v>
          </cell>
        </row>
        <row r="524">
          <cell r="A524" t="str">
            <v>EA36G</v>
          </cell>
          <cell r="B524" t="str">
            <v>Catheter with CC Score 2-3</v>
          </cell>
        </row>
        <row r="525">
          <cell r="A525" t="str">
            <v>EA36H</v>
          </cell>
          <cell r="B525" t="str">
            <v>Catheter with CC Score 0-1</v>
          </cell>
        </row>
        <row r="526">
          <cell r="A526" t="str">
            <v>EA39A</v>
          </cell>
          <cell r="B526" t="str">
            <v>Pacemaker Procedure without Generator Implant, including Re-Siting and Removal of Cardiac Pacemaker System, with CC Score 5+</v>
          </cell>
        </row>
        <row r="527">
          <cell r="A527" t="str">
            <v>EA39B</v>
          </cell>
          <cell r="B527" t="str">
            <v>Pacemaker Procedure without Generator Implant, including Re-Siting and Removal of Cardiac Pacemaker System, with CC Score 2-4</v>
          </cell>
        </row>
        <row r="528">
          <cell r="A528" t="str">
            <v>EA39C</v>
          </cell>
          <cell r="B528" t="str">
            <v>Pacemaker Procedure without Generator Implant, including Re-Siting and Removal of Cardiac Pacemaker System, with CC Score 0-1</v>
          </cell>
        </row>
        <row r="529">
          <cell r="A529" t="str">
            <v>EA40Z</v>
          </cell>
          <cell r="B529" t="str">
            <v>Other Non-Complex Cardiac Surgery</v>
          </cell>
        </row>
        <row r="530">
          <cell r="A530" t="str">
            <v>EA43Z</v>
          </cell>
          <cell r="B530" t="str">
            <v>Implantation of Prosthetic Heart or Ventricular Assist Device</v>
          </cell>
        </row>
        <row r="531">
          <cell r="A531" t="str">
            <v>EA44A</v>
          </cell>
          <cell r="B531" t="str">
            <v>Minor Cardiac Procedures with CC Score 2+</v>
          </cell>
        </row>
        <row r="532">
          <cell r="A532" t="str">
            <v>EA44B</v>
          </cell>
          <cell r="B532" t="str">
            <v>Minor Cardiac Procedures with CC Score 0-1</v>
          </cell>
        </row>
        <row r="533">
          <cell r="A533" t="str">
            <v>EA45Z</v>
          </cell>
          <cell r="B533" t="str">
            <v>Complex Echocardiogram, including Transoesophageal and Fetal Echocardiography</v>
          </cell>
        </row>
        <row r="534">
          <cell r="A534" t="str">
            <v>EA47Z</v>
          </cell>
          <cell r="B534" t="str">
            <v>Electrocardiogram Monitoring and Stress Testing</v>
          </cell>
        </row>
        <row r="535">
          <cell r="A535" t="str">
            <v>EA48Z</v>
          </cell>
          <cell r="B535" t="str">
            <v>Single or Dual Chamber, Pacemaker or Implantable Diagnostic Device, with Percutaneous Coronary Intervention, EP or RFA</v>
          </cell>
        </row>
        <row r="536">
          <cell r="A536" t="str">
            <v>EA49A</v>
          </cell>
          <cell r="B536" t="str">
            <v>Percutaneous Coronary Interventions with 3 or more Stents, Rotablation, IVUS or Pressure Wire, with CC Score 9+</v>
          </cell>
        </row>
        <row r="537">
          <cell r="A537" t="str">
            <v>EA49B</v>
          </cell>
          <cell r="B537" t="str">
            <v>Percutaneous Coronary Interventions with 3 or more Stents, Rotablation, IVUS or Pressure Wire, with CC Score 6-8</v>
          </cell>
        </row>
        <row r="538">
          <cell r="A538" t="str">
            <v>EA49C</v>
          </cell>
          <cell r="B538" t="str">
            <v>Percutaneous Coronary Interventions with 3 or more Stents, Rotablation, IVUS or Pressure Wire, with CC Score 3-5</v>
          </cell>
        </row>
        <row r="539">
          <cell r="A539" t="str">
            <v>EA49D</v>
          </cell>
          <cell r="B539" t="str">
            <v>Percutaneous Coronary Interventions with 3 or more Stents, Rotablation, IVUS or Pressure Wire, with CC Score 0-2</v>
          </cell>
        </row>
        <row r="540">
          <cell r="A540" t="str">
            <v>EA51A</v>
          </cell>
          <cell r="B540" t="str">
            <v>Coronary Artery Bypass Graft, with Valve Replacement or Repair, with CC Score 9+</v>
          </cell>
        </row>
        <row r="541">
          <cell r="A541" t="str">
            <v>EA51B</v>
          </cell>
          <cell r="B541" t="str">
            <v>Coronary Artery Bypass Graft, with Valve Replacement or Repair, with CC Score 6-8</v>
          </cell>
        </row>
        <row r="542">
          <cell r="A542" t="str">
            <v>EA51C</v>
          </cell>
          <cell r="B542" t="str">
            <v>Coronary Artery Bypass Graft, with Valve Replacement or Repair, with CC Score 3-5</v>
          </cell>
        </row>
        <row r="543">
          <cell r="A543" t="str">
            <v>EA51D</v>
          </cell>
          <cell r="B543" t="str">
            <v>Coronary Artery Bypass Graft, with Valve Replacement or Repair, with CC Score 0-2</v>
          </cell>
        </row>
        <row r="544">
          <cell r="A544" t="str">
            <v>EA52A</v>
          </cell>
          <cell r="B544" t="str">
            <v>Repair or Replacement of more than one Heart Valve, with CC Score 9+</v>
          </cell>
        </row>
        <row r="545">
          <cell r="A545" t="str">
            <v>EA52B</v>
          </cell>
          <cell r="B545" t="str">
            <v>Repair or Replacement of more than one Heart Valve, with CC Score 4-8</v>
          </cell>
        </row>
        <row r="546">
          <cell r="A546" t="str">
            <v>EA52C</v>
          </cell>
          <cell r="B546" t="str">
            <v>Repair or Replacement of more than one Heart Valve, with CC Score 0-3</v>
          </cell>
        </row>
        <row r="547">
          <cell r="A547" t="str">
            <v>EA54A</v>
          </cell>
          <cell r="B547" t="str">
            <v>Percutaneous Standard Ablation with CC Score 3+</v>
          </cell>
        </row>
        <row r="548">
          <cell r="A548" t="str">
            <v>EA54B</v>
          </cell>
          <cell r="B548" t="str">
            <v>Percutaneous Standard Ablation with CC Score 0-2</v>
          </cell>
        </row>
        <row r="549">
          <cell r="A549" t="str">
            <v>EA55A</v>
          </cell>
          <cell r="B549" t="str">
            <v>Percutaneous Diagnostic Electrophysiology Studies with CC Score 3+</v>
          </cell>
        </row>
        <row r="550">
          <cell r="A550" t="str">
            <v>EA55B</v>
          </cell>
          <cell r="B550" t="str">
            <v>Percutaneous Diagnostic Electrophysiology Studies with CC Score 0-2</v>
          </cell>
        </row>
        <row r="551">
          <cell r="A551" t="str">
            <v>EA56A</v>
          </cell>
          <cell r="B551" t="str">
            <v>Implantation of Cardiac Resynchronization Therapy Defibrillator (CRT-D), with CC Score 6+</v>
          </cell>
        </row>
        <row r="552">
          <cell r="A552" t="str">
            <v>EA56B</v>
          </cell>
          <cell r="B552" t="str">
            <v>Implantation of Cardiac Resynchronization Therapy Defibrillator (CRT-D), with CC Score 3-5</v>
          </cell>
        </row>
        <row r="553">
          <cell r="A553" t="str">
            <v>EA56C</v>
          </cell>
          <cell r="B553" t="str">
            <v>Implantation of Cardiac Resynchronization Therapy Defibrillator (CRT-D), with CC Score 0-2</v>
          </cell>
        </row>
        <row r="554">
          <cell r="A554" t="str">
            <v>EA57A</v>
          </cell>
          <cell r="B554" t="str">
            <v>Percutaneous Interventions: Percutaneous Transluminal ASD, VSD or PFO Closure and Valve Insertion, or Balloon Valve Intermediate Interventions and Arterial Duct Closure, with CC Score 5+</v>
          </cell>
        </row>
        <row r="555">
          <cell r="A555" t="str">
            <v>EA57B</v>
          </cell>
          <cell r="B555" t="str">
            <v>Percutaneous Interventions: Percutaneous Transluminal ASD, VSD or PFO Closure and Valve Insertion, or Balloon Valve Intermediate Interventions and Arterial Duct Closure, with CC Score 0-4</v>
          </cell>
        </row>
        <row r="556">
          <cell r="A556" t="str">
            <v>EA58Z</v>
          </cell>
          <cell r="B556" t="str">
            <v>Transcatheter Aortic Valve Implantation (TAVI) using Transfemoral Approach</v>
          </cell>
        </row>
        <row r="557">
          <cell r="A557" t="str">
            <v>EA59Z</v>
          </cell>
          <cell r="B557" t="str">
            <v>Transcatheter Aortic Valve Implantation (TAVI) not using Transfemoral Approach</v>
          </cell>
        </row>
        <row r="558">
          <cell r="A558" t="str">
            <v>EB02A</v>
          </cell>
          <cell r="B558" t="str">
            <v>Endocarditis with CC Score 10+</v>
          </cell>
        </row>
        <row r="559">
          <cell r="A559" t="str">
            <v>EB02B</v>
          </cell>
          <cell r="B559" t="str">
            <v>Endocarditis with CC Score 5-9</v>
          </cell>
        </row>
        <row r="560">
          <cell r="A560" t="str">
            <v>EB02C</v>
          </cell>
          <cell r="B560" t="str">
            <v>Endocarditis with CC Score 0-4</v>
          </cell>
        </row>
        <row r="561">
          <cell r="A561" t="str">
            <v>EB03A</v>
          </cell>
          <cell r="B561" t="str">
            <v>Heart Failure or Shock, with CC Score 14+</v>
          </cell>
        </row>
        <row r="562">
          <cell r="A562" t="str">
            <v>EB03B</v>
          </cell>
          <cell r="B562" t="str">
            <v>Heart Failure or Shock, with CC Score 11-13</v>
          </cell>
        </row>
        <row r="563">
          <cell r="A563" t="str">
            <v>EB03C</v>
          </cell>
          <cell r="B563" t="str">
            <v>Heart Failure or Shock, with CC Score 8-10</v>
          </cell>
        </row>
        <row r="564">
          <cell r="A564" t="str">
            <v>EB03D</v>
          </cell>
          <cell r="B564" t="str">
            <v>Heart Failure or Shock, with CC Score 4-7</v>
          </cell>
        </row>
        <row r="565">
          <cell r="A565" t="str">
            <v>EB03E</v>
          </cell>
          <cell r="B565" t="str">
            <v>Heart Failure or Shock, with CC Score 0-3</v>
          </cell>
        </row>
        <row r="566">
          <cell r="A566" t="str">
            <v>EB04Z</v>
          </cell>
          <cell r="B566" t="str">
            <v>Hypertension</v>
          </cell>
        </row>
        <row r="567">
          <cell r="A567" t="str">
            <v>EB05A</v>
          </cell>
          <cell r="B567" t="str">
            <v>Cardiac Arrest with CC Score 9+</v>
          </cell>
        </row>
        <row r="568">
          <cell r="A568" t="str">
            <v>EB05B</v>
          </cell>
          <cell r="B568" t="str">
            <v>Cardiac Arrest with CC Score 5-8</v>
          </cell>
        </row>
        <row r="569">
          <cell r="A569" t="str">
            <v>EB05C</v>
          </cell>
          <cell r="B569" t="str">
            <v>Cardiac Arrest with CC Score 0-4</v>
          </cell>
        </row>
        <row r="570">
          <cell r="A570" t="str">
            <v>EB06A</v>
          </cell>
          <cell r="B570" t="str">
            <v>Cardiac Valve Disorders with CC Score 13+</v>
          </cell>
        </row>
        <row r="571">
          <cell r="A571" t="str">
            <v>EB06B</v>
          </cell>
          <cell r="B571" t="str">
            <v>Cardiac Valve Disorders with CC Score 9-12</v>
          </cell>
        </row>
        <row r="572">
          <cell r="A572" t="str">
            <v>EB06C</v>
          </cell>
          <cell r="B572" t="str">
            <v>Cardiac Valve Disorders with CC Score 5-8</v>
          </cell>
        </row>
        <row r="573">
          <cell r="A573" t="str">
            <v>EB06D</v>
          </cell>
          <cell r="B573" t="str">
            <v>Cardiac Valve Disorders with CC Score 0-4</v>
          </cell>
        </row>
        <row r="574">
          <cell r="A574" t="str">
            <v>EB07A</v>
          </cell>
          <cell r="B574" t="str">
            <v>Arrhythmia or Conduction Disorders, with CC Score 13+</v>
          </cell>
        </row>
        <row r="575">
          <cell r="A575" t="str">
            <v>EB07B</v>
          </cell>
          <cell r="B575" t="str">
            <v>Arrhythmia or Conduction Disorders, with CC Score 10-12</v>
          </cell>
        </row>
        <row r="576">
          <cell r="A576" t="str">
            <v>EB07C</v>
          </cell>
          <cell r="B576" t="str">
            <v>Arrhythmia or Conduction Disorders, with CC Score 7-9</v>
          </cell>
        </row>
        <row r="577">
          <cell r="A577" t="str">
            <v>EB07D</v>
          </cell>
          <cell r="B577" t="str">
            <v>Arrhythmia or Conduction Disorders, with CC Score 4-6</v>
          </cell>
        </row>
        <row r="578">
          <cell r="A578" t="str">
            <v>EB07E</v>
          </cell>
          <cell r="B578" t="str">
            <v>Arrhythmia or Conduction Disorders, with CC Score 0-3</v>
          </cell>
        </row>
        <row r="579">
          <cell r="A579" t="str">
            <v>EB08A</v>
          </cell>
          <cell r="B579" t="str">
            <v>Syncope or Collapse, with CC Score 13+</v>
          </cell>
        </row>
        <row r="580">
          <cell r="A580" t="str">
            <v>EB08B</v>
          </cell>
          <cell r="B580" t="str">
            <v>Syncope or Collapse, with CC Score 10-12</v>
          </cell>
        </row>
        <row r="581">
          <cell r="A581" t="str">
            <v>EB08C</v>
          </cell>
          <cell r="B581" t="str">
            <v>Syncope or Collapse, with CC Score 7-9</v>
          </cell>
        </row>
        <row r="582">
          <cell r="A582" t="str">
            <v>EB08D</v>
          </cell>
          <cell r="B582" t="str">
            <v>Syncope or Collapse, with CC Score 4-6</v>
          </cell>
        </row>
        <row r="583">
          <cell r="A583" t="str">
            <v>EB08E</v>
          </cell>
          <cell r="B583" t="str">
            <v>Syncope or Collapse, with CC Score 0-3</v>
          </cell>
        </row>
        <row r="584">
          <cell r="A584" t="str">
            <v>EB09A</v>
          </cell>
          <cell r="B584" t="str">
            <v>Non-Interventional Congenital Cardiac Conditions with CC Score 3+</v>
          </cell>
        </row>
        <row r="585">
          <cell r="A585" t="str">
            <v>EB09B</v>
          </cell>
          <cell r="B585" t="str">
            <v>Non-Interventional Congenital Cardiac Conditions with CC Score 0-2</v>
          </cell>
        </row>
        <row r="586">
          <cell r="A586" t="str">
            <v>EB10A</v>
          </cell>
          <cell r="B586" t="str">
            <v>Actual or Suspected Myocardial Infarction, with CC Score 13+</v>
          </cell>
        </row>
        <row r="587">
          <cell r="A587" t="str">
            <v>EB10B</v>
          </cell>
          <cell r="B587" t="str">
            <v>Actual or Suspected Myocardial Infarction, with CC Score 10-12</v>
          </cell>
        </row>
        <row r="588">
          <cell r="A588" t="str">
            <v>EB10C</v>
          </cell>
          <cell r="B588" t="str">
            <v>Actual or Suspected Myocardial Infarction, with CC Score 7-9</v>
          </cell>
        </row>
        <row r="589">
          <cell r="A589" t="str">
            <v>EB10D</v>
          </cell>
          <cell r="B589" t="str">
            <v>Actual or Suspected Myocardial Infarction, with CC Score 4-6</v>
          </cell>
        </row>
        <row r="590">
          <cell r="A590" t="str">
            <v>EB10E</v>
          </cell>
          <cell r="B590" t="str">
            <v>Actual or Suspected Myocardial Infarction, with CC Score 0-3</v>
          </cell>
        </row>
        <row r="591">
          <cell r="A591" t="str">
            <v>EB12A</v>
          </cell>
          <cell r="B591" t="str">
            <v>Unspecified Chest Pain with CC Score 11+</v>
          </cell>
        </row>
        <row r="592">
          <cell r="A592" t="str">
            <v>EB12B</v>
          </cell>
          <cell r="B592" t="str">
            <v>Unspecified Chest Pain with CC Score 5-10</v>
          </cell>
        </row>
        <row r="593">
          <cell r="A593" t="str">
            <v>EB12C</v>
          </cell>
          <cell r="B593" t="str">
            <v>Unspecified Chest Pain with CC Score 0-4</v>
          </cell>
        </row>
        <row r="594">
          <cell r="A594" t="str">
            <v>EB13A</v>
          </cell>
          <cell r="B594" t="str">
            <v>Angina with CC Score 12+</v>
          </cell>
        </row>
        <row r="595">
          <cell r="A595" t="str">
            <v>EB13B</v>
          </cell>
          <cell r="B595" t="str">
            <v>Angina with CC Score 8-11</v>
          </cell>
        </row>
        <row r="596">
          <cell r="A596" t="str">
            <v>EB13C</v>
          </cell>
          <cell r="B596" t="str">
            <v>Angina with CC Score 4-7</v>
          </cell>
        </row>
        <row r="597">
          <cell r="A597" t="str">
            <v>EB13D</v>
          </cell>
          <cell r="B597" t="str">
            <v>Angina with CC Score 0-3</v>
          </cell>
        </row>
        <row r="598">
          <cell r="A598" t="str">
            <v>EB14A</v>
          </cell>
          <cell r="B598" t="str">
            <v>Other Acquired Cardiac Conditions with CC Score 13+</v>
          </cell>
        </row>
        <row r="599">
          <cell r="A599" t="str">
            <v>EB14B</v>
          </cell>
          <cell r="B599" t="str">
            <v>Other Acquired Cardiac Conditions with CC Score 9-12</v>
          </cell>
        </row>
        <row r="600">
          <cell r="A600" t="str">
            <v>EB14C</v>
          </cell>
          <cell r="B600" t="str">
            <v>Other Acquired Cardiac Conditions with CC Score 6-8</v>
          </cell>
        </row>
        <row r="601">
          <cell r="A601" t="str">
            <v>EB14D</v>
          </cell>
          <cell r="B601" t="str">
            <v>Other Acquired Cardiac Conditions with CC Score 3-5</v>
          </cell>
        </row>
        <row r="602">
          <cell r="A602" t="str">
            <v>EB14E</v>
          </cell>
          <cell r="B602" t="str">
            <v>Other Acquired Cardiac Conditions with CC Score 0-2</v>
          </cell>
        </row>
        <row r="603">
          <cell r="A603" t="str">
            <v>EB15A</v>
          </cell>
          <cell r="B603" t="str">
            <v>Primary Pulmonary Hypertension with CC Score 9+</v>
          </cell>
        </row>
        <row r="604">
          <cell r="A604" t="str">
            <v>EB15B</v>
          </cell>
          <cell r="B604" t="str">
            <v>Primary Pulmonary Hypertension with CC Score 4-8</v>
          </cell>
        </row>
        <row r="605">
          <cell r="A605" t="str">
            <v>EB15C</v>
          </cell>
          <cell r="B605" t="str">
            <v>Primary Pulmonary Hypertension with CC Score 0-3</v>
          </cell>
        </row>
        <row r="606">
          <cell r="A606" t="str">
            <v>EC01A</v>
          </cell>
          <cell r="B606" t="str">
            <v>Congenital Cardiac Surgery with Intervention Score 58 or less, with Diagnosis Score 64 or less</v>
          </cell>
        </row>
        <row r="607">
          <cell r="A607" t="str">
            <v>EC01B</v>
          </cell>
          <cell r="B607" t="str">
            <v>Congenital Cardiac Surgery with Intervention Score 58 or less, with Diagnosis Score 65-117</v>
          </cell>
        </row>
        <row r="608">
          <cell r="A608" t="str">
            <v>EC01C</v>
          </cell>
          <cell r="B608" t="str">
            <v>Congenital Cardiac Surgery with Intervention Score 58 or less, with Diagnosis Score 118 or more</v>
          </cell>
        </row>
        <row r="609">
          <cell r="A609" t="str">
            <v>EC02A</v>
          </cell>
          <cell r="B609" t="str">
            <v>Congenital Cardiac Surgery with Intervention Score 59-121, with Diagnosis Score 64 or less</v>
          </cell>
        </row>
        <row r="610">
          <cell r="A610" t="str">
            <v>EC02B</v>
          </cell>
          <cell r="B610" t="str">
            <v>Congenital Cardiac Surgery with Intervention Score 59-121, with Diagnosis Score 65-117</v>
          </cell>
        </row>
        <row r="611">
          <cell r="A611" t="str">
            <v>EC02C</v>
          </cell>
          <cell r="B611" t="str">
            <v>Congenital Cardiac Surgery with Intervention Score 59-121, with Diagnosis Score 118 or more</v>
          </cell>
        </row>
        <row r="612">
          <cell r="A612" t="str">
            <v>EC03A</v>
          </cell>
          <cell r="B612" t="str">
            <v>Congenital Cardiac Surgery with Intervention Score 122 or more, with Diagnosis Score 64 or less</v>
          </cell>
        </row>
        <row r="613">
          <cell r="A613" t="str">
            <v>EC03B</v>
          </cell>
          <cell r="B613" t="str">
            <v>Congenital Cardiac Surgery with Intervention Score 122 or more, with Diagnosis Score 65-117</v>
          </cell>
        </row>
        <row r="614">
          <cell r="A614" t="str">
            <v>EC03C</v>
          </cell>
          <cell r="B614" t="str">
            <v>Congenital Cardiac Surgery with Intervention Score 122 or more, with Diagnosis Score 118 or more</v>
          </cell>
        </row>
        <row r="615">
          <cell r="A615" t="str">
            <v>FZ12L</v>
          </cell>
          <cell r="B615" t="str">
            <v>Major General Abdominal Procedures, 19 years and over, with CC Score 10+</v>
          </cell>
        </row>
        <row r="616">
          <cell r="A616" t="str">
            <v>FZ12M</v>
          </cell>
          <cell r="B616" t="str">
            <v>Major General Abdominal Procedures, 19 years and over, with CC Score 6-9</v>
          </cell>
        </row>
        <row r="617">
          <cell r="A617" t="str">
            <v>FZ12N</v>
          </cell>
          <cell r="B617" t="str">
            <v>Major General Abdominal Procedures, 19 years and over, with CC Score 3-5</v>
          </cell>
        </row>
        <row r="618">
          <cell r="A618" t="str">
            <v>FZ12P</v>
          </cell>
          <cell r="B618" t="str">
            <v>Major General Abdominal Procedures, 19 years and over, with CC Score 1-2</v>
          </cell>
        </row>
        <row r="619">
          <cell r="A619" t="str">
            <v>FZ12Q</v>
          </cell>
          <cell r="B619" t="str">
            <v>Major General Abdominal Procedures, 19 years and over, with CC Score 0</v>
          </cell>
        </row>
        <row r="620">
          <cell r="A620" t="str">
            <v>FZ12R</v>
          </cell>
          <cell r="B620" t="str">
            <v>Major General Abdominal Procedures, between 2 and 18 years, with CC Score 1+</v>
          </cell>
        </row>
        <row r="621">
          <cell r="A621" t="str">
            <v>FZ12S</v>
          </cell>
          <cell r="B621" t="str">
            <v>Major General Abdominal Procedures, between 2 and 18 years, with CC Score 0</v>
          </cell>
        </row>
        <row r="622">
          <cell r="A622" t="str">
            <v>FZ12T</v>
          </cell>
          <cell r="B622" t="str">
            <v>Major General Abdominal Procedures, 1 year and under, with CC Score 2+</v>
          </cell>
        </row>
        <row r="623">
          <cell r="A623" t="str">
            <v>FZ12U</v>
          </cell>
          <cell r="B623" t="str">
            <v>Major General Abdominal Procedures, 1 year and under, with CC Score 0-1</v>
          </cell>
        </row>
        <row r="624">
          <cell r="A624" t="str">
            <v>FZ13C</v>
          </cell>
          <cell r="B624" t="str">
            <v>Minor Therapeutic or Diagnostic, General Abdominal Procedures, 19 years and over</v>
          </cell>
        </row>
        <row r="625">
          <cell r="A625" t="str">
            <v>FZ13D</v>
          </cell>
          <cell r="B625" t="str">
            <v>Minor Therapeutic or Diagnostic, General Abdominal Procedures, 18 years and under</v>
          </cell>
        </row>
        <row r="626">
          <cell r="A626" t="str">
            <v>FZ17D</v>
          </cell>
          <cell r="B626" t="str">
            <v>Abdominal Hernia Procedures, 18 years and under</v>
          </cell>
        </row>
        <row r="627">
          <cell r="A627" t="str">
            <v>FZ17E</v>
          </cell>
          <cell r="B627" t="str">
            <v>Abdominal Hernia Procedures, 19 years and over, with CC Score 4+</v>
          </cell>
        </row>
        <row r="628">
          <cell r="A628" t="str">
            <v>FZ17F</v>
          </cell>
          <cell r="B628" t="str">
            <v>Abdominal Hernia Procedures, 19 years and over, with CC Score 1-3</v>
          </cell>
        </row>
        <row r="629">
          <cell r="A629" t="str">
            <v>FZ17G</v>
          </cell>
          <cell r="B629" t="str">
            <v>Abdominal Hernia Procedures, 19 years and over, with CC Score 0</v>
          </cell>
        </row>
        <row r="630">
          <cell r="A630" t="str">
            <v>FZ18E</v>
          </cell>
          <cell r="B630" t="str">
            <v>Inguinal, Umbilical or Femoral Hernia Procedures, between 2 and 18 years</v>
          </cell>
        </row>
        <row r="631">
          <cell r="A631" t="str">
            <v>FZ18F</v>
          </cell>
          <cell r="B631" t="str">
            <v>Inguinal, Umbilical or Femoral Hernia Procedures, 1 year and under</v>
          </cell>
        </row>
        <row r="632">
          <cell r="A632" t="str">
            <v>FZ18G</v>
          </cell>
          <cell r="B632" t="str">
            <v>Inguinal, Umbilical or Femoral Hernia Procedures, 19 years and over, with CC Score 6+</v>
          </cell>
        </row>
        <row r="633">
          <cell r="A633" t="str">
            <v>FZ18H</v>
          </cell>
          <cell r="B633" t="str">
            <v>Inguinal, Umbilical or Femoral Hernia Procedures, 19 years and over, with CC Score 3-5</v>
          </cell>
        </row>
        <row r="634">
          <cell r="A634" t="str">
            <v>FZ18J</v>
          </cell>
          <cell r="B634" t="str">
            <v>Inguinal, Umbilical or Femoral Hernia Procedures, 19 years and over, with CC Score 1-2</v>
          </cell>
        </row>
        <row r="635">
          <cell r="A635" t="str">
            <v>FZ18K</v>
          </cell>
          <cell r="B635" t="str">
            <v>Inguinal, Umbilical or Femoral Hernia Procedures, 19 years and over, with CC Score 0</v>
          </cell>
        </row>
        <row r="636">
          <cell r="A636" t="str">
            <v>FZ19A</v>
          </cell>
          <cell r="B636" t="str">
            <v>Herniotomy Procedures, 2 years and over</v>
          </cell>
        </row>
        <row r="637">
          <cell r="A637" t="str">
            <v>FZ19B</v>
          </cell>
          <cell r="B637" t="str">
            <v>Herniotomy Procedures, 1 year and under</v>
          </cell>
        </row>
        <row r="638">
          <cell r="A638" t="str">
            <v>FZ20F</v>
          </cell>
          <cell r="B638" t="str">
            <v>Appendicectomy Procedures, 19 years and over, with CC Score 5+</v>
          </cell>
        </row>
        <row r="639">
          <cell r="A639" t="str">
            <v>FZ20G</v>
          </cell>
          <cell r="B639" t="str">
            <v>Appendicectomy Procedures, 19 years and over, with CC Score 3-4</v>
          </cell>
        </row>
        <row r="640">
          <cell r="A640" t="str">
            <v>FZ20H</v>
          </cell>
          <cell r="B640" t="str">
            <v>Appendicectomy Procedures, 19 years and over, with CC Score 1-2</v>
          </cell>
        </row>
        <row r="641">
          <cell r="A641" t="str">
            <v>FZ20J</v>
          </cell>
          <cell r="B641" t="str">
            <v>Appendicectomy Procedures, 19 years and over, with CC Score 0</v>
          </cell>
        </row>
        <row r="642">
          <cell r="A642" t="str">
            <v>FZ20K</v>
          </cell>
          <cell r="B642" t="str">
            <v>Appendicectomy Procedures, 18 years and under, with CC Score 3+</v>
          </cell>
        </row>
        <row r="643">
          <cell r="A643" t="str">
            <v>FZ20L</v>
          </cell>
          <cell r="B643" t="str">
            <v>Appendicectomy Procedures, 18 years and under, with CC Score 1-2</v>
          </cell>
        </row>
        <row r="644">
          <cell r="A644" t="str">
            <v>FZ20M</v>
          </cell>
          <cell r="B644" t="str">
            <v>Appendicectomy Procedures, 18 years and under, with CC Score 0</v>
          </cell>
        </row>
        <row r="645">
          <cell r="A645" t="str">
            <v>FZ21B</v>
          </cell>
          <cell r="B645" t="str">
            <v>Major Anal Procedures, 18 years and under</v>
          </cell>
        </row>
        <row r="646">
          <cell r="A646" t="str">
            <v>FZ21C</v>
          </cell>
          <cell r="B646" t="str">
            <v>Major Anal Procedures, 19 years and over, with CC Score 1+</v>
          </cell>
        </row>
        <row r="647">
          <cell r="A647" t="str">
            <v>FZ21D</v>
          </cell>
          <cell r="B647" t="str">
            <v>Major Anal Procedures, 19 years and over, with CC Score 0</v>
          </cell>
        </row>
        <row r="648">
          <cell r="A648" t="str">
            <v>FZ22B</v>
          </cell>
          <cell r="B648" t="str">
            <v>Intermediate Anal Procedures, 18 years and under</v>
          </cell>
        </row>
        <row r="649">
          <cell r="A649" t="str">
            <v>FZ22C</v>
          </cell>
          <cell r="B649" t="str">
            <v>Intermediate Anal Procedures, 19 years and over, with CC Score 3+</v>
          </cell>
        </row>
        <row r="650">
          <cell r="A650" t="str">
            <v>FZ22D</v>
          </cell>
          <cell r="B650" t="str">
            <v>Intermediate Anal Procedures, 19 years and over, with CC Score 1-2</v>
          </cell>
        </row>
        <row r="651">
          <cell r="A651" t="str">
            <v>FZ22E</v>
          </cell>
          <cell r="B651" t="str">
            <v>Intermediate Anal Procedures, 19 years and over, with CC Score 0</v>
          </cell>
        </row>
        <row r="652">
          <cell r="A652" t="str">
            <v>FZ23A</v>
          </cell>
          <cell r="B652" t="str">
            <v>Minor Anal Procedures, 19 years and over</v>
          </cell>
        </row>
        <row r="653">
          <cell r="A653" t="str">
            <v>FZ23B</v>
          </cell>
          <cell r="B653" t="str">
            <v>Minor Anal Procedures, 18 years and under</v>
          </cell>
        </row>
        <row r="654">
          <cell r="A654" t="str">
            <v>FZ24E</v>
          </cell>
          <cell r="B654" t="str">
            <v>Major Therapeutic Endoscopic, Upper or Lower Gastrointestinal Tract Procedures, between 2 and 18 years</v>
          </cell>
        </row>
        <row r="655">
          <cell r="A655" t="str">
            <v>FZ24F</v>
          </cell>
          <cell r="B655" t="str">
            <v>Major Therapeutic Endoscopic, Upper or Lower Gastrointestinal Tract Procedures, 1 year and under</v>
          </cell>
        </row>
        <row r="656">
          <cell r="A656" t="str">
            <v>FZ24G</v>
          </cell>
          <cell r="B656" t="str">
            <v>Major Therapeutic Endoscopic, Upper or Lower Gastrointestinal Tract Procedures, 19 years and over, with CC Score 3+</v>
          </cell>
        </row>
        <row r="657">
          <cell r="A657" t="str">
            <v>FZ24H</v>
          </cell>
          <cell r="B657" t="str">
            <v>Major Therapeutic Endoscopic, Upper or Lower Gastrointestinal Tract Procedures, 19 years and over, with CC Score 1-2</v>
          </cell>
        </row>
        <row r="658">
          <cell r="A658" t="str">
            <v>FZ24J</v>
          </cell>
          <cell r="B658" t="str">
            <v>Major Therapeutic Endoscopic, Upper or Lower Gastrointestinal Tract Procedures, 19 years and over, with CC Score 0</v>
          </cell>
        </row>
        <row r="659">
          <cell r="A659" t="str">
            <v>FZ27D</v>
          </cell>
          <cell r="B659" t="str">
            <v>Intermediate Therapeutic General Abdominal Procedures, 18 years and under</v>
          </cell>
        </row>
        <row r="660">
          <cell r="A660" t="str">
            <v>FZ27E</v>
          </cell>
          <cell r="B660" t="str">
            <v>Intermediate Therapeutic General Abdominal Procedures, 19 years and over, with CC Score 3+</v>
          </cell>
        </row>
        <row r="661">
          <cell r="A661" t="str">
            <v>FZ27F</v>
          </cell>
          <cell r="B661" t="str">
            <v>Intermediate Therapeutic General Abdominal Procedures, 19 years and over, with CC Score 1-2</v>
          </cell>
        </row>
        <row r="662">
          <cell r="A662" t="str">
            <v>FZ27G</v>
          </cell>
          <cell r="B662" t="str">
            <v>Intermediate Therapeutic General Abdominal Procedures, 19 years and over, with CC Score 0</v>
          </cell>
        </row>
        <row r="663">
          <cell r="A663" t="str">
            <v>FZ36G</v>
          </cell>
          <cell r="B663" t="str">
            <v>Gastrointestinal Infections with Multiple Interventions, with CC Score 4+</v>
          </cell>
        </row>
        <row r="664">
          <cell r="A664" t="str">
            <v>FZ36H</v>
          </cell>
          <cell r="B664" t="str">
            <v>Gastrointestinal Infections with Multiple Interventions, with CC Score 0-3</v>
          </cell>
        </row>
        <row r="665">
          <cell r="A665" t="str">
            <v>FZ36J</v>
          </cell>
          <cell r="B665" t="str">
            <v>Gastrointestinal Infections with Single Intervention, with CC Score 5+</v>
          </cell>
        </row>
        <row r="666">
          <cell r="A666" t="str">
            <v>FZ36K</v>
          </cell>
          <cell r="B666" t="str">
            <v>Gastrointestinal Infections with Single Intervention, with CC Score 2-4</v>
          </cell>
        </row>
        <row r="667">
          <cell r="A667" t="str">
            <v>FZ36L</v>
          </cell>
          <cell r="B667" t="str">
            <v>Gastrointestinal Infections with Single Intervention, with CC Score 0-1</v>
          </cell>
        </row>
        <row r="668">
          <cell r="A668" t="str">
            <v>FZ36M</v>
          </cell>
          <cell r="B668" t="str">
            <v>Gastrointestinal Infections without Interventions, with CC Score 8+</v>
          </cell>
        </row>
        <row r="669">
          <cell r="A669" t="str">
            <v>FZ36N</v>
          </cell>
          <cell r="B669" t="str">
            <v>Gastrointestinal Infections without Interventions, with CC Score 5-7</v>
          </cell>
        </row>
        <row r="670">
          <cell r="A670" t="str">
            <v>FZ36P</v>
          </cell>
          <cell r="B670" t="str">
            <v>Gastrointestinal Infections without Interventions, with CC Score 2-4</v>
          </cell>
        </row>
        <row r="671">
          <cell r="A671" t="str">
            <v>FZ36Q</v>
          </cell>
          <cell r="B671" t="str">
            <v>Gastrointestinal Infections without Interventions, with CC Score 0-1</v>
          </cell>
        </row>
        <row r="672">
          <cell r="A672" t="str">
            <v>FZ37K</v>
          </cell>
          <cell r="B672" t="str">
            <v>Inflammatory Bowel Disease with Multiple Interventions, with CC Score 3+</v>
          </cell>
        </row>
        <row r="673">
          <cell r="A673" t="str">
            <v>FZ37L</v>
          </cell>
          <cell r="B673" t="str">
            <v>Inflammatory Bowel Disease with Multiple Interventions, with CC Score 0-2</v>
          </cell>
        </row>
        <row r="674">
          <cell r="A674" t="str">
            <v>FZ37M</v>
          </cell>
          <cell r="B674" t="str">
            <v>Inflammatory Bowel Disease with Single Intervention, with CC Score 4+</v>
          </cell>
        </row>
        <row r="675">
          <cell r="A675" t="str">
            <v>FZ37N</v>
          </cell>
          <cell r="B675" t="str">
            <v>Inflammatory Bowel Disease with Single Intervention, with CC Score 0-3</v>
          </cell>
        </row>
        <row r="676">
          <cell r="A676" t="str">
            <v>FZ37P</v>
          </cell>
          <cell r="B676" t="str">
            <v>Inflammatory Bowel Disease without Interventions, with CC Score 5+</v>
          </cell>
        </row>
        <row r="677">
          <cell r="A677" t="str">
            <v>FZ37Q</v>
          </cell>
          <cell r="B677" t="str">
            <v>Inflammatory Bowel Disease without Interventions, with CC Score 3-4</v>
          </cell>
        </row>
        <row r="678">
          <cell r="A678" t="str">
            <v>FZ37R</v>
          </cell>
          <cell r="B678" t="str">
            <v>Inflammatory Bowel Disease without Interventions, with CC Score 1-2</v>
          </cell>
        </row>
        <row r="679">
          <cell r="A679" t="str">
            <v>FZ37S</v>
          </cell>
          <cell r="B679" t="str">
            <v>Inflammatory Bowel Disease without Interventions, with CC Score 0</v>
          </cell>
        </row>
        <row r="680">
          <cell r="A680" t="str">
            <v>FZ38G</v>
          </cell>
          <cell r="B680" t="str">
            <v>Gastrointestinal Bleed with Multiple Interventions, with CC Score 5+</v>
          </cell>
        </row>
        <row r="681">
          <cell r="A681" t="str">
            <v>FZ38H</v>
          </cell>
          <cell r="B681" t="str">
            <v>Gastrointestinal Bleed with Multiple Interventions, with CC Score 0-4</v>
          </cell>
        </row>
        <row r="682">
          <cell r="A682" t="str">
            <v>FZ38J</v>
          </cell>
          <cell r="B682" t="str">
            <v>Gastrointestinal Bleed with Single Intervention, with CC Score 8+</v>
          </cell>
        </row>
        <row r="683">
          <cell r="A683" t="str">
            <v>FZ38K</v>
          </cell>
          <cell r="B683" t="str">
            <v>Gastrointestinal Bleed with Single Intervention, with CC Score 5-7</v>
          </cell>
        </row>
        <row r="684">
          <cell r="A684" t="str">
            <v>FZ38L</v>
          </cell>
          <cell r="B684" t="str">
            <v>Gastrointestinal Bleed with Single Intervention, with CC Score 0-4</v>
          </cell>
        </row>
        <row r="685">
          <cell r="A685" t="str">
            <v>FZ38M</v>
          </cell>
          <cell r="B685" t="str">
            <v>Gastrointestinal Bleed without Interventions, with CC Score 9+</v>
          </cell>
        </row>
        <row r="686">
          <cell r="A686" t="str">
            <v>FZ38N</v>
          </cell>
          <cell r="B686" t="str">
            <v>Gastrointestinal Bleed without Interventions, with CC Score 5-8</v>
          </cell>
        </row>
        <row r="687">
          <cell r="A687" t="str">
            <v>FZ38P</v>
          </cell>
          <cell r="B687" t="str">
            <v>Gastrointestinal Bleed without Interventions, with CC Score 0-4</v>
          </cell>
        </row>
        <row r="688">
          <cell r="A688" t="str">
            <v>FZ42A</v>
          </cell>
          <cell r="B688" t="str">
            <v>Wireless Capsule Endoscopy, 19 years and over</v>
          </cell>
        </row>
        <row r="689">
          <cell r="A689" t="str">
            <v>FZ42B</v>
          </cell>
          <cell r="B689" t="str">
            <v>Wireless Capsule Endoscopy, 18 years and under</v>
          </cell>
        </row>
        <row r="690">
          <cell r="A690" t="str">
            <v>FZ49D</v>
          </cell>
          <cell r="B690" t="str">
            <v>Nutritional Disorders with Interventions, with CC Score 2+</v>
          </cell>
        </row>
        <row r="691">
          <cell r="A691" t="str">
            <v>FZ49E</v>
          </cell>
          <cell r="B691" t="str">
            <v>Nutritional Disorders with Interventions, with CC Score 0-1</v>
          </cell>
        </row>
        <row r="692">
          <cell r="A692" t="str">
            <v>FZ49F</v>
          </cell>
          <cell r="B692" t="str">
            <v>Nutritional Disorders without Interventions, with CC Score 6+</v>
          </cell>
        </row>
        <row r="693">
          <cell r="A693" t="str">
            <v>FZ49G</v>
          </cell>
          <cell r="B693" t="str">
            <v>Nutritional Disorders without Interventions, with CC Score 2-5</v>
          </cell>
        </row>
        <row r="694">
          <cell r="A694" t="str">
            <v>FZ49H</v>
          </cell>
          <cell r="B694" t="str">
            <v>Nutritional Disorders without Interventions, with CC Score 0-1</v>
          </cell>
        </row>
        <row r="695">
          <cell r="A695" t="str">
            <v>FZ50Z</v>
          </cell>
          <cell r="B695" t="str">
            <v>Intermediate Large Intestine Procedures, 19 years and over</v>
          </cell>
        </row>
        <row r="696">
          <cell r="A696" t="str">
            <v>FZ51Z</v>
          </cell>
          <cell r="B696" t="str">
            <v>Diagnostic Colonoscopy, 19 years and over</v>
          </cell>
        </row>
        <row r="697">
          <cell r="A697" t="str">
            <v>FZ52Z</v>
          </cell>
          <cell r="B697" t="str">
            <v>Diagnostic Colonoscopy with Biopsy, 19 years and over</v>
          </cell>
        </row>
        <row r="698">
          <cell r="A698" t="str">
            <v>FZ53Z</v>
          </cell>
          <cell r="B698" t="str">
            <v>Therapeutic Colonoscopy, 19 years and over</v>
          </cell>
        </row>
        <row r="699">
          <cell r="A699" t="str">
            <v>FZ54Z</v>
          </cell>
          <cell r="B699" t="str">
            <v>Diagnostic Flexible Sigmoidoscopy, 19 years and over</v>
          </cell>
        </row>
        <row r="700">
          <cell r="A700" t="str">
            <v>FZ55Z</v>
          </cell>
          <cell r="B700" t="str">
            <v>Diagnostic Flexible Sigmoidoscopy with Biopsy, 19 years and over</v>
          </cell>
        </row>
        <row r="701">
          <cell r="A701" t="str">
            <v>FZ56Z</v>
          </cell>
          <cell r="B701" t="str">
            <v>Therapeutic Flexible Sigmoidoscopy, 19 years and over</v>
          </cell>
        </row>
        <row r="702">
          <cell r="A702" t="str">
            <v>FZ57Z</v>
          </cell>
          <cell r="B702" t="str">
            <v>Diagnostic or Therapeutic, Rigid Sigmoidoscopy, 19 years and over</v>
          </cell>
        </row>
        <row r="703">
          <cell r="A703" t="str">
            <v>FZ58A</v>
          </cell>
          <cell r="B703" t="str">
            <v>Endoscopic or Intermediate, Lower Gastrointestinal Tract Procedures, between 2 and 18 years</v>
          </cell>
        </row>
        <row r="704">
          <cell r="A704" t="str">
            <v>FZ58B</v>
          </cell>
          <cell r="B704" t="str">
            <v>Endoscopic or Intermediate, Lower Gastrointestinal Tract Procedures, 1 year and under</v>
          </cell>
        </row>
        <row r="705">
          <cell r="A705" t="str">
            <v>FZ59Z</v>
          </cell>
          <cell r="B705" t="str">
            <v>Intermediate Upper Gastrointestinal Tract Procedures, 19 years and over</v>
          </cell>
        </row>
        <row r="706">
          <cell r="A706" t="str">
            <v>FZ60Z</v>
          </cell>
          <cell r="B706" t="str">
            <v>Diagnostic Endoscopic Upper Gastrointestinal Tract Procedures, 19 years and over</v>
          </cell>
        </row>
        <row r="707">
          <cell r="A707" t="str">
            <v>FZ61Z</v>
          </cell>
          <cell r="B707" t="str">
            <v>Diagnostic Endoscopic Upper Gastrointestinal Tract Procedures with Biopsy, 19 years and over</v>
          </cell>
        </row>
        <row r="708">
          <cell r="A708" t="str">
            <v>FZ62A</v>
          </cell>
          <cell r="B708" t="str">
            <v>Endoscopic or Intermediate, Upper Gastrointestinal Tract Procedures, between 2 and 18 years</v>
          </cell>
        </row>
        <row r="709">
          <cell r="A709" t="str">
            <v>FZ62B</v>
          </cell>
          <cell r="B709" t="str">
            <v>Endoscopic or Intermediate, Upper Gastrointestinal Tract Procedures, 1 year and under</v>
          </cell>
        </row>
        <row r="710">
          <cell r="A710" t="str">
            <v>FZ63Z</v>
          </cell>
          <cell r="B710" t="str">
            <v>Combined Upper and Lower Gastrointestinal Tract Diagnostic Endoscopic Procedures</v>
          </cell>
        </row>
        <row r="711">
          <cell r="A711" t="str">
            <v>FZ64A</v>
          </cell>
          <cell r="B711" t="str">
            <v>Combined Upper and Lower Gastrointestinal Tract Diagnostic Endoscopic Procedures with Biopsy, 19 years and over</v>
          </cell>
        </row>
        <row r="712">
          <cell r="A712" t="str">
            <v>FZ64B</v>
          </cell>
          <cell r="B712" t="str">
            <v>Combined Upper and Lower Gastrointestinal Tract Diagnostic Endoscopic Procedures with Biopsy, 18 years and under</v>
          </cell>
        </row>
        <row r="713">
          <cell r="A713" t="str">
            <v>FZ65Z</v>
          </cell>
          <cell r="B713" t="str">
            <v>Combined Upper and Lower Gastrointestinal Tract Therapeutic Endoscopic Procedures</v>
          </cell>
        </row>
        <row r="714">
          <cell r="A714" t="str">
            <v>FZ66C</v>
          </cell>
          <cell r="B714" t="str">
            <v>Very Major Small Intestine Procedures, 19 years and over, with CC Score 8+</v>
          </cell>
        </row>
        <row r="715">
          <cell r="A715" t="str">
            <v>FZ66D</v>
          </cell>
          <cell r="B715" t="str">
            <v>Very Major Small Intestine Procedures, 19 years and over, with CC Score 5-7</v>
          </cell>
        </row>
        <row r="716">
          <cell r="A716" t="str">
            <v>FZ66E</v>
          </cell>
          <cell r="B716" t="str">
            <v>Very Major Small Intestine Procedures, 19 years and over, with CC Score 2-4</v>
          </cell>
        </row>
        <row r="717">
          <cell r="A717" t="str">
            <v>FZ66F</v>
          </cell>
          <cell r="B717" t="str">
            <v>Very Major Small Intestine Procedures, 19 years and over, with CC Score 0-1</v>
          </cell>
        </row>
        <row r="718">
          <cell r="A718" t="str">
            <v>FZ67C</v>
          </cell>
          <cell r="B718" t="str">
            <v>Major Small Intestine Procedures, 19 years and over, with CC Score 7+</v>
          </cell>
        </row>
        <row r="719">
          <cell r="A719" t="str">
            <v>FZ67D</v>
          </cell>
          <cell r="B719" t="str">
            <v>Major Small Intestine Procedures, 19 years and over, with CC Score 4-6</v>
          </cell>
        </row>
        <row r="720">
          <cell r="A720" t="str">
            <v>FZ67E</v>
          </cell>
          <cell r="B720" t="str">
            <v>Major Small Intestine Procedures, 19 years and over, with CC Score 2-3</v>
          </cell>
        </row>
        <row r="721">
          <cell r="A721" t="str">
            <v>FZ67F</v>
          </cell>
          <cell r="B721" t="str">
            <v>Major Small Intestine Procedures, 19 years and over, with CC Score 0-1</v>
          </cell>
        </row>
        <row r="722">
          <cell r="A722" t="str">
            <v>FZ68G</v>
          </cell>
          <cell r="B722" t="str">
            <v>Very Major or Major, Small Intestine Procedures, between 2 and 18 years, with CC Score 2+</v>
          </cell>
        </row>
        <row r="723">
          <cell r="A723" t="str">
            <v>FZ68H</v>
          </cell>
          <cell r="B723" t="str">
            <v>Very Major or Major, Small Intestine Procedures, between 2 and 18 years, with CC Score 0-1</v>
          </cell>
        </row>
        <row r="724">
          <cell r="A724" t="str">
            <v>FZ68J</v>
          </cell>
          <cell r="B724" t="str">
            <v>Very Major or Major, Small Intestine Procedures, 1 year and under, with CC Score 3+</v>
          </cell>
        </row>
        <row r="725">
          <cell r="A725" t="str">
            <v>FZ68K</v>
          </cell>
          <cell r="B725" t="str">
            <v>Very Major or Major, Small Intestine Procedures, 1 year and under, with CC Score 1-2</v>
          </cell>
        </row>
        <row r="726">
          <cell r="A726" t="str">
            <v>FZ68L</v>
          </cell>
          <cell r="B726" t="str">
            <v>Very Major or Major, Small Intestine Procedures, 1 year and under, with CC Score 0</v>
          </cell>
        </row>
        <row r="727">
          <cell r="A727" t="str">
            <v>FZ69B</v>
          </cell>
          <cell r="B727" t="str">
            <v>Complex Small Intestine Procedures, 18 years and under</v>
          </cell>
        </row>
        <row r="728">
          <cell r="A728" t="str">
            <v>FZ69C</v>
          </cell>
          <cell r="B728" t="str">
            <v>Complex Small Intestine Procedures, 19 years and over, with CC Score 7+</v>
          </cell>
        </row>
        <row r="729">
          <cell r="A729" t="str">
            <v>FZ69D</v>
          </cell>
          <cell r="B729" t="str">
            <v>Complex Small Intestine Procedures, 19 years and over, with CC Score 3-6</v>
          </cell>
        </row>
        <row r="730">
          <cell r="A730" t="str">
            <v>FZ69E</v>
          </cell>
          <cell r="B730" t="str">
            <v>Complex Small Intestine Procedures, 19 years and over, with CC Score 0-2</v>
          </cell>
        </row>
        <row r="731">
          <cell r="A731" t="str">
            <v>FZ70Z</v>
          </cell>
          <cell r="B731" t="str">
            <v>Therapeutic Endoscopic Upper Gastrointestinal Tract Procedures, 19 years and over</v>
          </cell>
        </row>
        <row r="732">
          <cell r="A732" t="str">
            <v>FZ71D</v>
          </cell>
          <cell r="B732" t="str">
            <v>Endoscopic Insertion of Luminal Stent into Gastrointestinal Tract with CC Score 7+</v>
          </cell>
        </row>
        <row r="733">
          <cell r="A733" t="str">
            <v>FZ71E</v>
          </cell>
          <cell r="B733" t="str">
            <v>Endoscopic Insertion of Luminal Stent into Gastrointestinal Tract with CC Score 4-6</v>
          </cell>
        </row>
        <row r="734">
          <cell r="A734" t="str">
            <v>FZ71F</v>
          </cell>
          <cell r="B734" t="str">
            <v>Endoscopic Insertion of Luminal Stent into Gastrointestinal Tract with CC Score 1-3</v>
          </cell>
        </row>
        <row r="735">
          <cell r="A735" t="str">
            <v>FZ71G</v>
          </cell>
          <cell r="B735" t="str">
            <v>Endoscopic Insertion of Luminal Stent into Gastrointestinal Tract with CC Score 0</v>
          </cell>
        </row>
        <row r="736">
          <cell r="A736" t="str">
            <v>FZ72Z</v>
          </cell>
          <cell r="B736" t="str">
            <v>Insertion of Spinal Cord Stimulator for Treatment of Faecal Incontinence</v>
          </cell>
        </row>
        <row r="737">
          <cell r="A737" t="str">
            <v>FZ73C</v>
          </cell>
          <cell r="B737" t="str">
            <v>Very Complex Large Intestine Procedures with CC Score 9+</v>
          </cell>
        </row>
        <row r="738">
          <cell r="A738" t="str">
            <v>FZ73D</v>
          </cell>
          <cell r="B738" t="str">
            <v>Very Complex Large Intestine Procedures with CC Score 6-8</v>
          </cell>
        </row>
        <row r="739">
          <cell r="A739" t="str">
            <v>FZ73E</v>
          </cell>
          <cell r="B739" t="str">
            <v>Very Complex Large Intestine Procedures with CC Score 3-5</v>
          </cell>
        </row>
        <row r="740">
          <cell r="A740" t="str">
            <v>FZ73F</v>
          </cell>
          <cell r="B740" t="str">
            <v>Very Complex Large Intestine Procedures with CC Score 0-2</v>
          </cell>
        </row>
        <row r="741">
          <cell r="A741" t="str">
            <v>FZ74C</v>
          </cell>
          <cell r="B741" t="str">
            <v>Complex Large Intestine Procedures, 19 years and over, with CC Score 9+</v>
          </cell>
        </row>
        <row r="742">
          <cell r="A742" t="str">
            <v>FZ74D</v>
          </cell>
          <cell r="B742" t="str">
            <v>Complex Large Intestine Procedures, 19 years and over, with CC Score 6-8</v>
          </cell>
        </row>
        <row r="743">
          <cell r="A743" t="str">
            <v>FZ74E</v>
          </cell>
          <cell r="B743" t="str">
            <v>Complex Large Intestine Procedures, 19 years and over, with CC Score 3-5</v>
          </cell>
        </row>
        <row r="744">
          <cell r="A744" t="str">
            <v>FZ74F</v>
          </cell>
          <cell r="B744" t="str">
            <v>Complex Large Intestine Procedures, 19 years and over, with CC Score 0-2</v>
          </cell>
        </row>
        <row r="745">
          <cell r="A745" t="str">
            <v>FZ75C</v>
          </cell>
          <cell r="B745" t="str">
            <v>Proximal Colon Procedures, 19 years and over, with CC Score 6+</v>
          </cell>
        </row>
        <row r="746">
          <cell r="A746" t="str">
            <v>FZ75D</v>
          </cell>
          <cell r="B746" t="str">
            <v>Proximal Colon Procedures, 19 years and over, with CC Score 3-5</v>
          </cell>
        </row>
        <row r="747">
          <cell r="A747" t="str">
            <v>FZ75E</v>
          </cell>
          <cell r="B747" t="str">
            <v>Proximal Colon Procedures, 19 years and over, with CC Score 0-2</v>
          </cell>
        </row>
        <row r="748">
          <cell r="A748" t="str">
            <v>FZ76C</v>
          </cell>
          <cell r="B748" t="str">
            <v>Distal Colon Procedures, 19 years and over, with CC Score 3+</v>
          </cell>
        </row>
        <row r="749">
          <cell r="A749" t="str">
            <v>FZ76D</v>
          </cell>
          <cell r="B749" t="str">
            <v>Distal Colon Procedures, 19 years and over, with CC Score 0-2</v>
          </cell>
        </row>
        <row r="750">
          <cell r="A750" t="str">
            <v>FZ77C</v>
          </cell>
          <cell r="B750" t="str">
            <v>Major Large Intestine Procedures, 19 years and over, with CC Score 3+</v>
          </cell>
        </row>
        <row r="751">
          <cell r="A751" t="str">
            <v>FZ77D</v>
          </cell>
          <cell r="B751" t="str">
            <v>Major Large Intestine Procedures, 19 years and over, with CC Score 1-2</v>
          </cell>
        </row>
        <row r="752">
          <cell r="A752" t="str">
            <v>FZ77E</v>
          </cell>
          <cell r="B752" t="str">
            <v>Major Large Intestine Procedures, 19 years and over, with CC Score 0</v>
          </cell>
        </row>
        <row r="753">
          <cell r="A753" t="str">
            <v>FZ78A</v>
          </cell>
          <cell r="B753" t="str">
            <v>Complex or Major, Large Intestine Procedures, between 2 and 18 years, with CC Score 1+</v>
          </cell>
        </row>
        <row r="754">
          <cell r="A754" t="str">
            <v>FZ78B</v>
          </cell>
          <cell r="B754" t="str">
            <v>Complex or Major, Large Intestine Procedures, between 2 and 18 years, with CC Score 0</v>
          </cell>
        </row>
        <row r="755">
          <cell r="A755" t="str">
            <v>FZ78C</v>
          </cell>
          <cell r="B755" t="str">
            <v>Complex or Major, Large Intestine Procedures, 1 year and under, with CC Score 1+</v>
          </cell>
        </row>
        <row r="756">
          <cell r="A756" t="str">
            <v>FZ78D</v>
          </cell>
          <cell r="B756" t="str">
            <v>Complex or Major, Large Intestine Procedures, 1 year and under, with CC Score 0</v>
          </cell>
        </row>
        <row r="757">
          <cell r="A757" t="str">
            <v>FZ79C</v>
          </cell>
          <cell r="B757" t="str">
            <v>Complex General Abdominal Procedures with CC Score 6+</v>
          </cell>
        </row>
        <row r="758">
          <cell r="A758" t="str">
            <v>FZ79D</v>
          </cell>
          <cell r="B758" t="str">
            <v>Complex General Abdominal Procedures with CC Score 3-5</v>
          </cell>
        </row>
        <row r="759">
          <cell r="A759" t="str">
            <v>FZ79E</v>
          </cell>
          <cell r="B759" t="str">
            <v>Complex General Abdominal Procedures with CC Score 0-2</v>
          </cell>
        </row>
        <row r="760">
          <cell r="A760" t="str">
            <v>FZ80C</v>
          </cell>
          <cell r="B760" t="str">
            <v>Very Complex, Oesophageal, Stomach or Duodenum Procedures, 19 years and over, with CC Score 6+</v>
          </cell>
        </row>
        <row r="761">
          <cell r="A761" t="str">
            <v>FZ80D</v>
          </cell>
          <cell r="B761" t="str">
            <v>Very Complex, Oesophageal, Stomach or Duodenum Procedures, 19 years and over, with CC Score 3-5</v>
          </cell>
        </row>
        <row r="762">
          <cell r="A762" t="str">
            <v>FZ80E</v>
          </cell>
          <cell r="B762" t="str">
            <v>Very Complex, Oesophageal, Stomach or Duodenum Procedures, 19 years and over, with CC Score 0-2</v>
          </cell>
        </row>
        <row r="763">
          <cell r="A763" t="str">
            <v>FZ81C</v>
          </cell>
          <cell r="B763" t="str">
            <v>Complex, Oesophageal, Stomach or Duodenum Procedures, 19 years and over, with CC Score 4+</v>
          </cell>
        </row>
        <row r="764">
          <cell r="A764" t="str">
            <v>FZ81D</v>
          </cell>
          <cell r="B764" t="str">
            <v>Complex, Oesophageal, Stomach or Duodenum Procedures, 19 years and over, with CC Score 2-3</v>
          </cell>
        </row>
        <row r="765">
          <cell r="A765" t="str">
            <v>FZ81E</v>
          </cell>
          <cell r="B765" t="str">
            <v>Complex, Oesophageal, Stomach or Duodenum Procedures, 19 years and over, with CC Score 0-1</v>
          </cell>
        </row>
        <row r="766">
          <cell r="A766" t="str">
            <v>FZ82C</v>
          </cell>
          <cell r="B766" t="str">
            <v>Very Complex or Complex, Oesophageal, Stomach or Duodenum Procedures, 18 years and under, with CC Score 2+</v>
          </cell>
        </row>
        <row r="767">
          <cell r="A767" t="str">
            <v>FZ82D</v>
          </cell>
          <cell r="B767" t="str">
            <v>Very Complex or Complex, Oesophageal, Stomach or Duodenum Procedures, 18 years and under, with CC Score 0-1</v>
          </cell>
        </row>
        <row r="768">
          <cell r="A768" t="str">
            <v>FZ83C</v>
          </cell>
          <cell r="B768" t="str">
            <v>Major, Oesophageal, Stomach or Duodenum Procedures, between 2 and 18 years, with CC Score 1+</v>
          </cell>
        </row>
        <row r="769">
          <cell r="A769" t="str">
            <v>FZ83D</v>
          </cell>
          <cell r="B769" t="str">
            <v>Major, Oesophageal, Stomach or Duodenum Procedures, between 2 and 18 years, with CC Score 0</v>
          </cell>
        </row>
        <row r="770">
          <cell r="A770" t="str">
            <v>FZ83E</v>
          </cell>
          <cell r="B770" t="str">
            <v>Major, Oesophageal, Stomach or Duodenum Procedures, 1 year and under, with CC Score 1+</v>
          </cell>
        </row>
        <row r="771">
          <cell r="A771" t="str">
            <v>FZ83F</v>
          </cell>
          <cell r="B771" t="str">
            <v>Major, Oesophageal, Stomach or Duodenum Procedures, 1 year and under, with CC Score 0</v>
          </cell>
        </row>
        <row r="772">
          <cell r="A772" t="str">
            <v>FZ83G</v>
          </cell>
          <cell r="B772" t="str">
            <v>Major, Oesophageal, Stomach or Duodenum Procedures, 19 years and over, with CC Score 7+</v>
          </cell>
        </row>
        <row r="773">
          <cell r="A773" t="str">
            <v>FZ83H</v>
          </cell>
          <cell r="B773" t="str">
            <v>Major, Oesophageal, Stomach or Duodenum Procedures, 19 years and over, with CC Score 4-6</v>
          </cell>
        </row>
        <row r="774">
          <cell r="A774" t="str">
            <v>FZ83J</v>
          </cell>
          <cell r="B774" t="str">
            <v>Major, Oesophageal, Stomach or Duodenum Procedures, 19 years and over, with CC Score 2-3</v>
          </cell>
        </row>
        <row r="775">
          <cell r="A775" t="str">
            <v>FZ83K</v>
          </cell>
          <cell r="B775" t="str">
            <v>Major, Oesophageal, Stomach or Duodenum Procedures, 19 years and over, with CC Score 0-1</v>
          </cell>
        </row>
        <row r="776">
          <cell r="A776" t="str">
            <v>FZ84Z</v>
          </cell>
          <cell r="B776" t="str">
            <v>Stomach Bypass Procedures for Obesity</v>
          </cell>
        </row>
        <row r="777">
          <cell r="A777" t="str">
            <v>FZ85Z</v>
          </cell>
          <cell r="B777" t="str">
            <v>Restrictive Stomach Procedures for Obesity</v>
          </cell>
        </row>
        <row r="778">
          <cell r="A778" t="str">
            <v>FZ86Z</v>
          </cell>
          <cell r="B778" t="str">
            <v>Endoscopic Insertion of Gastric Balloon for Obesity</v>
          </cell>
        </row>
        <row r="779">
          <cell r="A779" t="str">
            <v>FZ87D</v>
          </cell>
          <cell r="B779" t="str">
            <v>Complex Hernia Procedures with CC Score 5+</v>
          </cell>
        </row>
        <row r="780">
          <cell r="A780" t="str">
            <v>FZ87E</v>
          </cell>
          <cell r="B780" t="str">
            <v>Complex Hernia Procedures with CC Score 3-4</v>
          </cell>
        </row>
        <row r="781">
          <cell r="A781" t="str">
            <v>FZ87F</v>
          </cell>
          <cell r="B781" t="str">
            <v>Complex Hernia Procedures with CC Score 1-2</v>
          </cell>
        </row>
        <row r="782">
          <cell r="A782" t="str">
            <v>FZ87G</v>
          </cell>
          <cell r="B782" t="str">
            <v>Complex Hernia Procedures with CC Score 0</v>
          </cell>
        </row>
        <row r="783">
          <cell r="A783" t="str">
            <v>FZ88A</v>
          </cell>
          <cell r="B783" t="str">
            <v>Insertion of Gastrostomy Tube, 19 years and over</v>
          </cell>
        </row>
        <row r="784">
          <cell r="A784" t="str">
            <v>FZ88B</v>
          </cell>
          <cell r="B784" t="str">
            <v>Insertion of Gastrostomy Tube, 18 years and under</v>
          </cell>
        </row>
        <row r="785">
          <cell r="A785" t="str">
            <v>FZ89Z</v>
          </cell>
          <cell r="B785" t="str">
            <v>Complex Therapeutic Endoscopic, Upper or Lower Gastrointestinal Tract Procedures</v>
          </cell>
        </row>
        <row r="786">
          <cell r="A786" t="str">
            <v>FZ90A</v>
          </cell>
          <cell r="B786" t="str">
            <v>Abdominal Pain with Interventions</v>
          </cell>
        </row>
        <row r="787">
          <cell r="A787" t="str">
            <v>FZ90B</v>
          </cell>
          <cell r="B787" t="str">
            <v>Abdominal Pain without Interventions</v>
          </cell>
        </row>
        <row r="788">
          <cell r="A788" t="str">
            <v>FZ91A</v>
          </cell>
          <cell r="B788" t="str">
            <v>Non-Malignant Gastrointestinal Tract Disorders with Multiple Interventions, with CC Score 8+</v>
          </cell>
        </row>
        <row r="789">
          <cell r="A789" t="str">
            <v>FZ91B</v>
          </cell>
          <cell r="B789" t="str">
            <v>Non-Malignant Gastrointestinal Tract Disorders with Multiple Interventions, with CC Score 5-7</v>
          </cell>
        </row>
        <row r="790">
          <cell r="A790" t="str">
            <v>FZ91C</v>
          </cell>
          <cell r="B790" t="str">
            <v>Non-Malignant Gastrointestinal Tract Disorders with Multiple Interventions, with CC Score 3-4</v>
          </cell>
        </row>
        <row r="791">
          <cell r="A791" t="str">
            <v>FZ91D</v>
          </cell>
          <cell r="B791" t="str">
            <v>Non-Malignant Gastrointestinal Tract Disorders with Multiple Interventions, with CC Score 0-2</v>
          </cell>
        </row>
        <row r="792">
          <cell r="A792" t="str">
            <v>FZ91E</v>
          </cell>
          <cell r="B792" t="str">
            <v>Non-Malignant Gastrointestinal Tract Disorders with Single Intervention, with CC Score 9+</v>
          </cell>
        </row>
        <row r="793">
          <cell r="A793" t="str">
            <v>FZ91F</v>
          </cell>
          <cell r="B793" t="str">
            <v>Non-Malignant Gastrointestinal Tract Disorders with Single Intervention, with CC Score 5-8</v>
          </cell>
        </row>
        <row r="794">
          <cell r="A794" t="str">
            <v>FZ91G</v>
          </cell>
          <cell r="B794" t="str">
            <v>Non-Malignant Gastrointestinal Tract Disorders with Single Intervention, with CC Score 3-4</v>
          </cell>
        </row>
        <row r="795">
          <cell r="A795" t="str">
            <v>FZ91H</v>
          </cell>
          <cell r="B795" t="str">
            <v>Non-Malignant Gastrointestinal Tract Disorders with Single Intervention, with CC Score 0-2</v>
          </cell>
        </row>
        <row r="796">
          <cell r="A796" t="str">
            <v>FZ91J</v>
          </cell>
          <cell r="B796" t="str">
            <v>Non-Malignant Gastrointestinal Tract Disorders without Interventions, with CC Score 11+</v>
          </cell>
        </row>
        <row r="797">
          <cell r="A797" t="str">
            <v>FZ91K</v>
          </cell>
          <cell r="B797" t="str">
            <v>Non-Malignant Gastrointestinal Tract Disorders without Interventions, with CC Score 6-10</v>
          </cell>
        </row>
        <row r="798">
          <cell r="A798" t="str">
            <v>FZ91L</v>
          </cell>
          <cell r="B798" t="str">
            <v>Non-Malignant Gastrointestinal Tract Disorders without Interventions, with CC Score 3-5</v>
          </cell>
        </row>
        <row r="799">
          <cell r="A799" t="str">
            <v>FZ91M</v>
          </cell>
          <cell r="B799" t="str">
            <v>Non-Malignant Gastrointestinal Tract Disorders without Interventions, with CC Score 0-2</v>
          </cell>
        </row>
        <row r="800">
          <cell r="A800" t="str">
            <v>FZ92A</v>
          </cell>
          <cell r="B800" t="str">
            <v>Malignant Gastrointestinal Tract Disorders with Multiple Interventions, with CC Score 7+</v>
          </cell>
        </row>
        <row r="801">
          <cell r="A801" t="str">
            <v>FZ92B</v>
          </cell>
          <cell r="B801" t="str">
            <v>Malignant Gastrointestinal Tract Disorders with Multiple Interventions, with CC Score 3-6</v>
          </cell>
        </row>
        <row r="802">
          <cell r="A802" t="str">
            <v>FZ92C</v>
          </cell>
          <cell r="B802" t="str">
            <v>Malignant Gastrointestinal Tract Disorders with Multiple Interventions, with CC Score 0-2</v>
          </cell>
        </row>
        <row r="803">
          <cell r="A803" t="str">
            <v>FZ92D</v>
          </cell>
          <cell r="B803" t="str">
            <v>Malignant Gastrointestinal Tract Disorders with Single Intervention, with CC Score 6+</v>
          </cell>
        </row>
        <row r="804">
          <cell r="A804" t="str">
            <v>FZ92E</v>
          </cell>
          <cell r="B804" t="str">
            <v>Malignant Gastrointestinal Tract Disorders with Single Intervention, with CC Score 3-5</v>
          </cell>
        </row>
        <row r="805">
          <cell r="A805" t="str">
            <v>FZ92F</v>
          </cell>
          <cell r="B805" t="str">
            <v>Malignant Gastrointestinal Tract Disorders with Single Intervention, with CC Score 0-2</v>
          </cell>
        </row>
        <row r="806">
          <cell r="A806" t="str">
            <v>FZ92G</v>
          </cell>
          <cell r="B806" t="str">
            <v>Malignant Gastrointestinal Tract Disorders without Interventions, with CC Score 9+</v>
          </cell>
        </row>
        <row r="807">
          <cell r="A807" t="str">
            <v>FZ92H</v>
          </cell>
          <cell r="B807" t="str">
            <v>Malignant Gastrointestinal Tract Disorders without Interventions, with CC Score 5-8</v>
          </cell>
        </row>
        <row r="808">
          <cell r="A808" t="str">
            <v>FZ92J</v>
          </cell>
          <cell r="B808" t="str">
            <v>Malignant Gastrointestinal Tract Disorders without Interventions, with CC Score 3-4</v>
          </cell>
        </row>
        <row r="809">
          <cell r="A809" t="str">
            <v>FZ92K</v>
          </cell>
          <cell r="B809" t="str">
            <v>Malignant Gastrointestinal Tract Disorders without Interventions, with CC Score 0-2</v>
          </cell>
        </row>
        <row r="810">
          <cell r="A810" t="str">
            <v>GA01A</v>
          </cell>
          <cell r="B810" t="str">
            <v>Hepatobiliary Transplant, 1 year and under</v>
          </cell>
        </row>
        <row r="811">
          <cell r="A811" t="str">
            <v>GA01B</v>
          </cell>
          <cell r="B811" t="str">
            <v>Hepatobiliary Transplant, between 2 and 17 years</v>
          </cell>
        </row>
        <row r="812">
          <cell r="A812" t="str">
            <v>GA01C</v>
          </cell>
          <cell r="B812" t="str">
            <v>Hepatobiliary Transplant, 18 years and over</v>
          </cell>
        </row>
        <row r="813">
          <cell r="A813" t="str">
            <v>GA03C</v>
          </cell>
          <cell r="B813" t="str">
            <v>Very Complex Open, Hepatobiliary or Pancreatic Procedures, with CC Score 4+</v>
          </cell>
        </row>
        <row r="814">
          <cell r="A814" t="str">
            <v>GA03D</v>
          </cell>
          <cell r="B814" t="str">
            <v>Very Complex Open, Hepatobiliary or Pancreatic Procedures, with CC Score 2-3</v>
          </cell>
        </row>
        <row r="815">
          <cell r="A815" t="str">
            <v>GA03E</v>
          </cell>
          <cell r="B815" t="str">
            <v>Very Complex Open, Hepatobiliary or Pancreatic Procedures, with CC Score 0-1</v>
          </cell>
        </row>
        <row r="816">
          <cell r="A816" t="str">
            <v>GA04C</v>
          </cell>
          <cell r="B816" t="str">
            <v>Complex Open, Hepatobiliary or Pancreatic Procedures, with CC Score 3+</v>
          </cell>
        </row>
        <row r="817">
          <cell r="A817" t="str">
            <v>GA04D</v>
          </cell>
          <cell r="B817" t="str">
            <v>Complex Open, Hepatobiliary or Pancreatic Procedures, with CC Score 0-2</v>
          </cell>
        </row>
        <row r="818">
          <cell r="A818" t="str">
            <v>GA05C</v>
          </cell>
          <cell r="B818" t="str">
            <v>Very Major Open, Hepatobiliary or Pancreatic Procedures, with CC Score 3+</v>
          </cell>
        </row>
        <row r="819">
          <cell r="A819" t="str">
            <v>GA05D</v>
          </cell>
          <cell r="B819" t="str">
            <v>Very Major Open, Hepatobiliary or Pancreatic Procedures, with CC Score 0-2</v>
          </cell>
        </row>
        <row r="820">
          <cell r="A820" t="str">
            <v>GA06C</v>
          </cell>
          <cell r="B820" t="str">
            <v>Major Open, Hepatobiliary or Pancreatic Procedures, with CC Score 2+</v>
          </cell>
        </row>
        <row r="821">
          <cell r="A821" t="str">
            <v>GA06D</v>
          </cell>
          <cell r="B821" t="str">
            <v>Major Open, Hepatobiliary or Pancreatic Procedures, with CC Score 0-1</v>
          </cell>
        </row>
        <row r="822">
          <cell r="A822" t="str">
            <v>GA07C</v>
          </cell>
          <cell r="B822" t="str">
            <v>Intermediate Open, Hepatobiliary or Pancreatic Procedures, with CC Score 3+</v>
          </cell>
        </row>
        <row r="823">
          <cell r="A823" t="str">
            <v>GA07D</v>
          </cell>
          <cell r="B823" t="str">
            <v>Intermediate Open, Hepatobiliary or Pancreatic Procedures, with CC Score 1-2</v>
          </cell>
        </row>
        <row r="824">
          <cell r="A824" t="str">
            <v>GA07E</v>
          </cell>
          <cell r="B824" t="str">
            <v>Intermediate Open, Hepatobiliary or Pancreatic Procedures, with CC Score 0</v>
          </cell>
        </row>
        <row r="825">
          <cell r="A825" t="str">
            <v>GA10G</v>
          </cell>
          <cell r="B825" t="str">
            <v>Open or Laparoscopic Cholecystectomy, 18 years and under</v>
          </cell>
        </row>
        <row r="826">
          <cell r="A826" t="str">
            <v>GA10H</v>
          </cell>
          <cell r="B826" t="str">
            <v>Laparoscopic Cholecystectomy, 19 years and over, with CC Score 4+</v>
          </cell>
        </row>
        <row r="827">
          <cell r="A827" t="str">
            <v>GA10J</v>
          </cell>
          <cell r="B827" t="str">
            <v>Laparoscopic Cholecystectomy, 19 years and over, with CC Score 1-3</v>
          </cell>
        </row>
        <row r="828">
          <cell r="A828" t="str">
            <v>GA10K</v>
          </cell>
          <cell r="B828" t="str">
            <v>Laparoscopic Cholecystectomy, 19 years and over, with CC Score 0</v>
          </cell>
        </row>
        <row r="829">
          <cell r="A829" t="str">
            <v>GA10L</v>
          </cell>
          <cell r="B829" t="str">
            <v>Open Cholecystectomy, 19 years and over, with CC Score 3+</v>
          </cell>
        </row>
        <row r="830">
          <cell r="A830" t="str">
            <v>GA10M</v>
          </cell>
          <cell r="B830" t="str">
            <v>Open Cholecystectomy, 19 years and over, with CC Score 1-2</v>
          </cell>
        </row>
        <row r="831">
          <cell r="A831" t="str">
            <v>GA10N</v>
          </cell>
          <cell r="B831" t="str">
            <v>Open Cholecystectomy, 19 years and over, with CC Score 0</v>
          </cell>
        </row>
        <row r="832">
          <cell r="A832" t="str">
            <v>GA11Z</v>
          </cell>
          <cell r="B832" t="str">
            <v>Pancreatic Necrosectomy</v>
          </cell>
        </row>
        <row r="833">
          <cell r="A833" t="str">
            <v>GA12Z</v>
          </cell>
          <cell r="B833" t="str">
            <v>Multi-Organ and Multiple Transplants</v>
          </cell>
        </row>
        <row r="834">
          <cell r="A834" t="str">
            <v>GA13A</v>
          </cell>
          <cell r="B834" t="str">
            <v>Minor Open or Laparoscopic, Hepatobiliary or Pancreatic Procedures, with CC Score 1+</v>
          </cell>
        </row>
        <row r="835">
          <cell r="A835" t="str">
            <v>GA13B</v>
          </cell>
          <cell r="B835" t="str">
            <v>Minor Open or Laparoscopic, Hepatobiliary or Pancreatic Procedures, with CC Score 0</v>
          </cell>
        </row>
        <row r="836">
          <cell r="A836" t="str">
            <v>GB01C</v>
          </cell>
          <cell r="B836" t="str">
            <v>Very Major, Endoscopic or Percutaneous, Hepatobiliary or Pancreatic Procedures, with CC Score 7+</v>
          </cell>
        </row>
        <row r="837">
          <cell r="A837" t="str">
            <v>GB01D</v>
          </cell>
          <cell r="B837" t="str">
            <v>Very Major, Endoscopic or Percutaneous, Hepatobiliary or Pancreatic Procedures, with CC Score 4-6</v>
          </cell>
        </row>
        <row r="838">
          <cell r="A838" t="str">
            <v>GB01E</v>
          </cell>
          <cell r="B838" t="str">
            <v>Very Major, Endoscopic or Percutaneous, Hepatobiliary or Pancreatic Procedures, with CC Score 2-3</v>
          </cell>
        </row>
        <row r="839">
          <cell r="A839" t="str">
            <v>GB01F</v>
          </cell>
          <cell r="B839" t="str">
            <v>Very Major, Endoscopic or Percutaneous, Hepatobiliary or Pancreatic Procedures, with CC Score 0-1</v>
          </cell>
        </row>
        <row r="840">
          <cell r="A840" t="str">
            <v>GB02D</v>
          </cell>
          <cell r="B840" t="str">
            <v>Major, Endoscopic or Percutaneous, Hepatobiliary or Pancreatic Procedures, with CC Score 4+</v>
          </cell>
        </row>
        <row r="841">
          <cell r="A841" t="str">
            <v>GB02E</v>
          </cell>
          <cell r="B841" t="str">
            <v>Major, Endoscopic or Percutaneous, Hepatobiliary or Pancreatic Procedures, with CC Score 2-3</v>
          </cell>
        </row>
        <row r="842">
          <cell r="A842" t="str">
            <v>GB02F</v>
          </cell>
          <cell r="B842" t="str">
            <v>Major, Endoscopic or Percutaneous, Hepatobiliary or Pancreatic Procedures, with CC Score 0-1</v>
          </cell>
        </row>
        <row r="843">
          <cell r="A843" t="str">
            <v>GB03C</v>
          </cell>
          <cell r="B843" t="str">
            <v>Intermediate, Endoscopic or Percutaneous, Hepatobiliary or Pancreatic Procedures, with CC Score 8+</v>
          </cell>
        </row>
        <row r="844">
          <cell r="A844" t="str">
            <v>GB03D</v>
          </cell>
          <cell r="B844" t="str">
            <v>Intermediate, Endoscopic or Percutaneous, Hepatobiliary or Pancreatic Procedures, with CC Score 5-7</v>
          </cell>
        </row>
        <row r="845">
          <cell r="A845" t="str">
            <v>GB03E</v>
          </cell>
          <cell r="B845" t="str">
            <v>Intermediate, Endoscopic or Percutaneous, Hepatobiliary or Pancreatic Procedures, with CC Score 2-4</v>
          </cell>
        </row>
        <row r="846">
          <cell r="A846" t="str">
            <v>GB03F</v>
          </cell>
          <cell r="B846" t="str">
            <v>Intermediate, Endoscopic or Percutaneous, Hepatobiliary or Pancreatic Procedures, with CC Score 0-1</v>
          </cell>
        </row>
        <row r="847">
          <cell r="A847" t="str">
            <v>GB04D</v>
          </cell>
          <cell r="B847" t="str">
            <v>Minor, Endoscopic or Percutaneous, Hepatobiliary or Pancreatic Procedures, 19 years and over</v>
          </cell>
        </row>
        <row r="848">
          <cell r="A848" t="str">
            <v>GB04E</v>
          </cell>
          <cell r="B848" t="str">
            <v>Minor, Endoscopic or Percutaneous, Hepatobiliary or Pancreatic Procedures, 18 years and under</v>
          </cell>
        </row>
        <row r="849">
          <cell r="A849" t="str">
            <v>GB05F</v>
          </cell>
          <cell r="B849" t="str">
            <v>Major Therapeutic Endoscopic Retrograde Cholangiopancreatography with CC Score 5+</v>
          </cell>
        </row>
        <row r="850">
          <cell r="A850" t="str">
            <v>GB05G</v>
          </cell>
          <cell r="B850" t="str">
            <v>Major Therapeutic Endoscopic Retrograde Cholangiopancreatography with CC Score 2-4</v>
          </cell>
        </row>
        <row r="851">
          <cell r="A851" t="str">
            <v>GB05H</v>
          </cell>
          <cell r="B851" t="str">
            <v>Major Therapeutic Endoscopic Retrograde Cholangiopancreatography with CC Score 0-1</v>
          </cell>
        </row>
        <row r="852">
          <cell r="A852" t="str">
            <v>GB06E</v>
          </cell>
          <cell r="B852" t="str">
            <v>Intermediate Therapeutic Endoscopic Retrograde Cholangiopancreatography with CC Score 6+</v>
          </cell>
        </row>
        <row r="853">
          <cell r="A853" t="str">
            <v>GB06F</v>
          </cell>
          <cell r="B853" t="str">
            <v>Intermediate Therapeutic Endoscopic Retrograde Cholangiopancreatography with CC Score 4-5</v>
          </cell>
        </row>
        <row r="854">
          <cell r="A854" t="str">
            <v>GB06G</v>
          </cell>
          <cell r="B854" t="str">
            <v>Intermediate Therapeutic Endoscopic Retrograde Cholangiopancreatography with CC Score 2-3</v>
          </cell>
        </row>
        <row r="855">
          <cell r="A855" t="str">
            <v>GB06H</v>
          </cell>
          <cell r="B855" t="str">
            <v>Intermediate Therapeutic Endoscopic Retrograde Cholangiopancreatography with CC Score 0-1</v>
          </cell>
        </row>
        <row r="856">
          <cell r="A856" t="str">
            <v>GB07Z</v>
          </cell>
          <cell r="B856" t="str">
            <v>Minor Diagnostic Endoscopic Retrograde Cholangiopancreatography</v>
          </cell>
        </row>
        <row r="857">
          <cell r="A857" t="str">
            <v>GB08C</v>
          </cell>
          <cell r="B857" t="str">
            <v>Complex, Endoscopic or Percutaneous, Hepatobiliary or Pancreatic Procedures, with CC Score 5+</v>
          </cell>
        </row>
        <row r="858">
          <cell r="A858" t="str">
            <v>GB08D</v>
          </cell>
          <cell r="B858" t="str">
            <v>Complex, Endoscopic or Percutaneous, Hepatobiliary or Pancreatic Procedures, with CC Score 0-4</v>
          </cell>
        </row>
        <row r="859">
          <cell r="A859" t="str">
            <v>GB09D</v>
          </cell>
          <cell r="B859" t="str">
            <v>Complex Therapeutic Endoscopic Retrograde Cholangiopancreatography with CC Score 5+</v>
          </cell>
        </row>
        <row r="860">
          <cell r="A860" t="str">
            <v>GB09E</v>
          </cell>
          <cell r="B860" t="str">
            <v>Complex Therapeutic Endoscopic Retrograde Cholangiopancreatography with CC Score 2-4</v>
          </cell>
        </row>
        <row r="861">
          <cell r="A861" t="str">
            <v>GB09F</v>
          </cell>
          <cell r="B861" t="str">
            <v>Complex Therapeutic Endoscopic Retrograde Cholangiopancreatography with CC Score 0-1</v>
          </cell>
        </row>
        <row r="862">
          <cell r="A862" t="str">
            <v>GC01C</v>
          </cell>
          <cell r="B862" t="str">
            <v>Liver Failure Disorders with Multiple Interventions</v>
          </cell>
        </row>
        <row r="863">
          <cell r="A863" t="str">
            <v>GC01D</v>
          </cell>
          <cell r="B863" t="str">
            <v>Liver Failure Disorders with Single Intervention</v>
          </cell>
        </row>
        <row r="864">
          <cell r="A864" t="str">
            <v>GC01E</v>
          </cell>
          <cell r="B864" t="str">
            <v>Liver Failure Disorders without Interventions, with CC Score 5+</v>
          </cell>
        </row>
        <row r="865">
          <cell r="A865" t="str">
            <v>GC01F</v>
          </cell>
          <cell r="B865" t="str">
            <v>Liver Failure Disorders without Interventions, with CC Score 0-4</v>
          </cell>
        </row>
        <row r="866">
          <cell r="A866" t="str">
            <v>GC12C</v>
          </cell>
          <cell r="B866" t="str">
            <v>Malignant, Hepatobiliary or Pancreatic Disorders, with Multiple Interventions</v>
          </cell>
        </row>
        <row r="867">
          <cell r="A867" t="str">
            <v>GC12D</v>
          </cell>
          <cell r="B867" t="str">
            <v>Malignant, Hepatobiliary or Pancreatic Disorders, with Single Intervention, with CC Score 5+</v>
          </cell>
        </row>
        <row r="868">
          <cell r="A868" t="str">
            <v>GC12E</v>
          </cell>
          <cell r="B868" t="str">
            <v>Malignant, Hepatobiliary or Pancreatic Disorders, with Single Intervention, with CC Score 2-4</v>
          </cell>
        </row>
        <row r="869">
          <cell r="A869" t="str">
            <v>GC12F</v>
          </cell>
          <cell r="B869" t="str">
            <v>Malignant, Hepatobiliary or Pancreatic Disorders, with Single Intervention, with CC Score 0-1</v>
          </cell>
        </row>
        <row r="870">
          <cell r="A870" t="str">
            <v>GC12G</v>
          </cell>
          <cell r="B870" t="str">
            <v>Malignant, Hepatobiliary or Pancreatic Disorders, without Interventions, with CC Score 6+</v>
          </cell>
        </row>
        <row r="871">
          <cell r="A871" t="str">
            <v>GC12H</v>
          </cell>
          <cell r="B871" t="str">
            <v>Malignant, Hepatobiliary or Pancreatic Disorders, without Interventions, with CC Score 3-5</v>
          </cell>
        </row>
        <row r="872">
          <cell r="A872" t="str">
            <v>GC12J</v>
          </cell>
          <cell r="B872" t="str">
            <v>Malignant, Hepatobiliary or Pancreatic Disorders, without Interventions, with CC Score 1-2</v>
          </cell>
        </row>
        <row r="873">
          <cell r="A873" t="str">
            <v>GC12K</v>
          </cell>
          <cell r="B873" t="str">
            <v>Malignant, Hepatobiliary or Pancreatic Disorders, without Interventions, with CC Score 0</v>
          </cell>
        </row>
        <row r="874">
          <cell r="A874" t="str">
            <v>GC17A</v>
          </cell>
          <cell r="B874" t="str">
            <v>Non-Malignant, Hepatobiliary or Pancreatic Disorders, with Multiple Interventions, with CC Score 9+</v>
          </cell>
        </row>
        <row r="875">
          <cell r="A875" t="str">
            <v>GC17B</v>
          </cell>
          <cell r="B875" t="str">
            <v>Non-Malignant, Hepatobiliary or Pancreatic Disorders, with Multiple Interventions, with CC Score 4-8</v>
          </cell>
        </row>
        <row r="876">
          <cell r="A876" t="str">
            <v>GC17C</v>
          </cell>
          <cell r="B876" t="str">
            <v>Non-Malignant, Hepatobiliary or Pancreatic Disorders, with Multiple Interventions, with CC Score 0-3</v>
          </cell>
        </row>
        <row r="877">
          <cell r="A877" t="str">
            <v>GC17D</v>
          </cell>
          <cell r="B877" t="str">
            <v>Non-Malignant, Hepatobiliary or Pancreatic Disorders, with Single Intervention, with CC Score 9+</v>
          </cell>
        </row>
        <row r="878">
          <cell r="A878" t="str">
            <v>GC17E</v>
          </cell>
          <cell r="B878" t="str">
            <v>Non-Malignant, Hepatobiliary or Pancreatic Disorders, with Single Intervention, with CC Score 4-8</v>
          </cell>
        </row>
        <row r="879">
          <cell r="A879" t="str">
            <v>GC17F</v>
          </cell>
          <cell r="B879" t="str">
            <v>Non-Malignant, Hepatobiliary or Pancreatic Disorders, with Single Intervention, with CC Score 0-3</v>
          </cell>
        </row>
        <row r="880">
          <cell r="A880" t="str">
            <v>GC17G</v>
          </cell>
          <cell r="B880" t="str">
            <v>Non-Malignant, Hepatobiliary or Pancreatic Disorders, without Interventions, with CC Score 8+</v>
          </cell>
        </row>
        <row r="881">
          <cell r="A881" t="str">
            <v>GC17H</v>
          </cell>
          <cell r="B881" t="str">
            <v>Non-Malignant, Hepatobiliary or Pancreatic Disorders, without Interventions, with CC Score 5-7</v>
          </cell>
        </row>
        <row r="882">
          <cell r="A882" t="str">
            <v>GC17J</v>
          </cell>
          <cell r="B882" t="str">
            <v>Non-Malignant, Hepatobiliary or Pancreatic Disorders, without Interventions, with CC Score 2-4</v>
          </cell>
        </row>
        <row r="883">
          <cell r="A883" t="str">
            <v>GC17K</v>
          </cell>
          <cell r="B883" t="str">
            <v>Non-Malignant, Hepatobiliary or Pancreatic Disorders, without Interventions, with CC Score 0-1</v>
          </cell>
        </row>
        <row r="884">
          <cell r="A884" t="str">
            <v>HA11A</v>
          </cell>
          <cell r="B884" t="str">
            <v>Major Hip Procedures for Trauma, Category 2, with Major CC</v>
          </cell>
        </row>
        <row r="885">
          <cell r="A885" t="str">
            <v>HA11B</v>
          </cell>
          <cell r="B885" t="str">
            <v>Major Hip Procedures for Trauma, Category 2, with Intermediate CC</v>
          </cell>
        </row>
        <row r="886">
          <cell r="A886" t="str">
            <v>HA11C</v>
          </cell>
          <cell r="B886" t="str">
            <v>Major Hip Procedures for Trauma, Category 2, without CC</v>
          </cell>
        </row>
        <row r="887">
          <cell r="A887" t="str">
            <v>HA12B</v>
          </cell>
          <cell r="B887" t="str">
            <v>Major Hip Procedures for Trauma, Category 1, with CC</v>
          </cell>
        </row>
        <row r="888">
          <cell r="A888" t="str">
            <v>HA12C</v>
          </cell>
          <cell r="B888" t="str">
            <v>Major Hip Procedures for Trauma, Category 1, without CC</v>
          </cell>
        </row>
        <row r="889">
          <cell r="A889" t="str">
            <v>HA13A</v>
          </cell>
          <cell r="B889" t="str">
            <v>Intermediate Hip Procedures for Trauma, with Major CC</v>
          </cell>
        </row>
        <row r="890">
          <cell r="A890" t="str">
            <v>HA13B</v>
          </cell>
          <cell r="B890" t="str">
            <v>Intermediate Hip Procedures for Trauma, with Intermediate CC</v>
          </cell>
        </row>
        <row r="891">
          <cell r="A891" t="str">
            <v>HA13C</v>
          </cell>
          <cell r="B891" t="str">
            <v>Intermediate Hip Procedures for Trauma, without CC</v>
          </cell>
        </row>
        <row r="892">
          <cell r="A892" t="str">
            <v>HA14A</v>
          </cell>
          <cell r="B892" t="str">
            <v>Minor Hip Procedures for Trauma, with Major CC</v>
          </cell>
        </row>
        <row r="893">
          <cell r="A893" t="str">
            <v>HA14B</v>
          </cell>
          <cell r="B893" t="str">
            <v>Minor Hip Procedures for Trauma, with Intermediate CC</v>
          </cell>
        </row>
        <row r="894">
          <cell r="A894" t="str">
            <v>HA14C</v>
          </cell>
          <cell r="B894" t="str">
            <v>Minor Hip Procedures for Trauma, without CC</v>
          </cell>
        </row>
        <row r="895">
          <cell r="A895" t="str">
            <v>HA19Z</v>
          </cell>
          <cell r="B895" t="str">
            <v>Minimal Hip Procedures for Trauma</v>
          </cell>
        </row>
        <row r="896">
          <cell r="A896" t="str">
            <v>HA21B</v>
          </cell>
          <cell r="B896" t="str">
            <v>Major Knee Procedures for Trauma, Category 2, with CC</v>
          </cell>
        </row>
        <row r="897">
          <cell r="A897" t="str">
            <v>HA21C</v>
          </cell>
          <cell r="B897" t="str">
            <v>Major Knee Procedures for Trauma, Category 2, without CC</v>
          </cell>
        </row>
        <row r="898">
          <cell r="A898" t="str">
            <v>HA22B</v>
          </cell>
          <cell r="B898" t="str">
            <v>Major Knee Procedures for Trauma, Category 1, with CC</v>
          </cell>
        </row>
        <row r="899">
          <cell r="A899" t="str">
            <v>HA22C</v>
          </cell>
          <cell r="B899" t="str">
            <v>Major Knee Procedures for Trauma, Category 1, without CC</v>
          </cell>
        </row>
        <row r="900">
          <cell r="A900" t="str">
            <v>HA23B</v>
          </cell>
          <cell r="B900" t="str">
            <v>Intermediate Knee Procedures for Trauma, Category 2, with CC</v>
          </cell>
        </row>
        <row r="901">
          <cell r="A901" t="str">
            <v>HA23C</v>
          </cell>
          <cell r="B901" t="str">
            <v>Intermediate Knee Procedures for Trauma, Category 2, without CC</v>
          </cell>
        </row>
        <row r="902">
          <cell r="A902" t="str">
            <v>HA24Z</v>
          </cell>
          <cell r="B902" t="str">
            <v>Intermediate Knee Procedures for Trauma, Category 1</v>
          </cell>
        </row>
        <row r="903">
          <cell r="A903" t="str">
            <v>HA25B</v>
          </cell>
          <cell r="B903" t="str">
            <v>Minor Knee Procedures for Trauma, Category 2, with CC</v>
          </cell>
        </row>
        <row r="904">
          <cell r="A904" t="str">
            <v>HA25C</v>
          </cell>
          <cell r="B904" t="str">
            <v>Minor Knee Procedures for Trauma, Category 2, without CC</v>
          </cell>
        </row>
        <row r="905">
          <cell r="A905" t="str">
            <v>HA26B</v>
          </cell>
          <cell r="B905" t="str">
            <v>Minor Knee Procedures for Trauma, Category 1, with CC</v>
          </cell>
        </row>
        <row r="906">
          <cell r="A906" t="str">
            <v>HA26C</v>
          </cell>
          <cell r="B906" t="str">
            <v>Minor Knee Procedures for Trauma, Category 1, without CC</v>
          </cell>
        </row>
        <row r="907">
          <cell r="A907" t="str">
            <v>HA29Z</v>
          </cell>
          <cell r="B907" t="str">
            <v>Minimal Knee Procedures for Trauma</v>
          </cell>
        </row>
        <row r="908">
          <cell r="A908" t="str">
            <v>HA31B</v>
          </cell>
          <cell r="B908" t="str">
            <v>Major Foot Procedures for Trauma, with CC</v>
          </cell>
        </row>
        <row r="909">
          <cell r="A909" t="str">
            <v>HA31C</v>
          </cell>
          <cell r="B909" t="str">
            <v>Major Foot Procedures for Trauma, without CC</v>
          </cell>
        </row>
        <row r="910">
          <cell r="A910" t="str">
            <v>HA32Z</v>
          </cell>
          <cell r="B910" t="str">
            <v>Intermediate Foot Procedures for Trauma, Category 2</v>
          </cell>
        </row>
        <row r="911">
          <cell r="A911" t="str">
            <v>HA33Z</v>
          </cell>
          <cell r="B911" t="str">
            <v>Intermediate Foot Procedures for Trauma, Category 1</v>
          </cell>
        </row>
        <row r="912">
          <cell r="A912" t="str">
            <v>HA34Z</v>
          </cell>
          <cell r="B912" t="str">
            <v>Minor Foot Procedures for Trauma, Category 2</v>
          </cell>
        </row>
        <row r="913">
          <cell r="A913" t="str">
            <v>HA35Z</v>
          </cell>
          <cell r="B913" t="str">
            <v>Minor Foot Procedures for Trauma, Category 1</v>
          </cell>
        </row>
        <row r="914">
          <cell r="A914" t="str">
            <v>HA39Z</v>
          </cell>
          <cell r="B914" t="str">
            <v>Minimal Foot Procedures for Trauma</v>
          </cell>
        </row>
        <row r="915">
          <cell r="A915" t="str">
            <v>HA51Z</v>
          </cell>
          <cell r="B915" t="str">
            <v>Major Hand Procedures for Trauma, Category 2</v>
          </cell>
        </row>
        <row r="916">
          <cell r="A916" t="str">
            <v>HA52Z</v>
          </cell>
          <cell r="B916" t="str">
            <v>Major Hand Procedures for Trauma, Category 1</v>
          </cell>
        </row>
        <row r="917">
          <cell r="A917" t="str">
            <v>HA53Z</v>
          </cell>
          <cell r="B917" t="str">
            <v>Intermediate Hand Procedures for Trauma, Category 2</v>
          </cell>
        </row>
        <row r="918">
          <cell r="A918" t="str">
            <v>HA54Z</v>
          </cell>
          <cell r="B918" t="str">
            <v>Intermediate Hand Procedures for Trauma, Category 1</v>
          </cell>
        </row>
        <row r="919">
          <cell r="A919" t="str">
            <v>HA55Z</v>
          </cell>
          <cell r="B919" t="str">
            <v>Minor Hand Procedures for Trauma, Category 2</v>
          </cell>
        </row>
        <row r="920">
          <cell r="A920" t="str">
            <v>HA56A</v>
          </cell>
          <cell r="B920" t="str">
            <v>Minor Hand Procedures for Trauma, Category 1, 19 years and over</v>
          </cell>
        </row>
        <row r="921">
          <cell r="A921" t="str">
            <v>HA56B</v>
          </cell>
          <cell r="B921" t="str">
            <v>Minor Hand Procedures for Trauma, Category 1, 18 years and under</v>
          </cell>
        </row>
        <row r="922">
          <cell r="A922" t="str">
            <v>HA59Z</v>
          </cell>
          <cell r="B922" t="str">
            <v>Minimal Hand Procedures for Trauma</v>
          </cell>
        </row>
        <row r="923">
          <cell r="A923" t="str">
            <v>HA61B</v>
          </cell>
          <cell r="B923" t="str">
            <v>Major, Shoulder or Upper Arm Procedures for Trauma, with CC</v>
          </cell>
        </row>
        <row r="924">
          <cell r="A924" t="str">
            <v>HA61C</v>
          </cell>
          <cell r="B924" t="str">
            <v>Major, Shoulder or Upper Arm Procedures for Trauma, without CC</v>
          </cell>
        </row>
        <row r="925">
          <cell r="A925" t="str">
            <v>HA62Z</v>
          </cell>
          <cell r="B925" t="str">
            <v>Intermediate, Shoulder or Upper Arm Procedures for Trauma</v>
          </cell>
        </row>
        <row r="926">
          <cell r="A926" t="str">
            <v>HA63Z</v>
          </cell>
          <cell r="B926" t="str">
            <v>Minor, Shoulder or Upper Arm Procedures for Trauma</v>
          </cell>
        </row>
        <row r="927">
          <cell r="A927" t="str">
            <v>HA69Z</v>
          </cell>
          <cell r="B927" t="str">
            <v>Minimal, Shoulder or Upper Arm Procedures for Trauma</v>
          </cell>
        </row>
        <row r="928">
          <cell r="A928" t="str">
            <v>HA71B</v>
          </cell>
          <cell r="B928" t="str">
            <v>Major, Elbow or Lower Arm Procedures for Trauma, with CC</v>
          </cell>
        </row>
        <row r="929">
          <cell r="A929" t="str">
            <v>HA71C</v>
          </cell>
          <cell r="B929" t="str">
            <v>Major, Elbow or Lower Arm Procedures for Trauma, without CC</v>
          </cell>
        </row>
        <row r="930">
          <cell r="A930" t="str">
            <v>HA72Z</v>
          </cell>
          <cell r="B930" t="str">
            <v>Intermediate, Elbow or Lower Arm Procedures for Trauma</v>
          </cell>
        </row>
        <row r="931">
          <cell r="A931" t="str">
            <v>HA73B</v>
          </cell>
          <cell r="B931" t="str">
            <v>Minor, Elbow or Lower Arm Procedures for Trauma, 18 years and under</v>
          </cell>
        </row>
        <row r="932">
          <cell r="A932" t="str">
            <v>HA73C</v>
          </cell>
          <cell r="B932" t="str">
            <v>Minor, Elbow or Lower Arm Procedures for Trauma, 19 years and over</v>
          </cell>
        </row>
        <row r="933">
          <cell r="A933" t="str">
            <v>HA79Z</v>
          </cell>
          <cell r="B933" t="str">
            <v>Minimal, Elbow or Lower Arm Procedures for Trauma</v>
          </cell>
        </row>
        <row r="934">
          <cell r="A934" t="str">
            <v>HA81A</v>
          </cell>
          <cell r="B934" t="str">
            <v>Sprains, Strains or Minor Open Wounds, with Major CC</v>
          </cell>
        </row>
        <row r="935">
          <cell r="A935" t="str">
            <v>HA81B</v>
          </cell>
          <cell r="B935" t="str">
            <v>Sprains, Strains or Minor Open Wounds, with Intermediate CC</v>
          </cell>
        </row>
        <row r="936">
          <cell r="A936" t="str">
            <v>HA81C</v>
          </cell>
          <cell r="B936" t="str">
            <v>Sprains, Strains or Minor Open Wounds, without CC</v>
          </cell>
        </row>
        <row r="937">
          <cell r="A937" t="str">
            <v>HA83A</v>
          </cell>
          <cell r="B937" t="str">
            <v>Head Injury with Major CC</v>
          </cell>
        </row>
        <row r="938">
          <cell r="A938" t="str">
            <v>HA83B</v>
          </cell>
          <cell r="B938" t="str">
            <v>Head Injury with Intermediate CC</v>
          </cell>
        </row>
        <row r="939">
          <cell r="A939" t="str">
            <v>HA83C</v>
          </cell>
          <cell r="B939" t="str">
            <v>Head Injury without CC</v>
          </cell>
        </row>
        <row r="940">
          <cell r="A940" t="str">
            <v>HA91Z</v>
          </cell>
          <cell r="B940" t="str">
            <v>Hip Trauma Diagnosis without Procedure</v>
          </cell>
        </row>
        <row r="941">
          <cell r="A941" t="str">
            <v>HA92Z</v>
          </cell>
          <cell r="B941" t="str">
            <v>Knee Trauma Diagnosis without Procedure</v>
          </cell>
        </row>
        <row r="942">
          <cell r="A942" t="str">
            <v>HA93Z</v>
          </cell>
          <cell r="B942" t="str">
            <v>Foot Trauma Diagnosis without Procedure</v>
          </cell>
        </row>
        <row r="943">
          <cell r="A943" t="str">
            <v>HA94Z</v>
          </cell>
          <cell r="B943" t="str">
            <v>Arm Trauma Diagnosis without Procedure</v>
          </cell>
        </row>
        <row r="944">
          <cell r="A944" t="str">
            <v>HA95Z</v>
          </cell>
          <cell r="B944" t="str">
            <v>Hand Trauma Diagnosis without Procedure</v>
          </cell>
        </row>
        <row r="945">
          <cell r="A945" t="str">
            <v>HA96Z</v>
          </cell>
          <cell r="B945" t="str">
            <v>Multiple Trauma Diagnoses without Procedure</v>
          </cell>
        </row>
        <row r="946">
          <cell r="A946" t="str">
            <v>HA97Z</v>
          </cell>
          <cell r="B946" t="str">
            <v>Other Trauma Diagnosis without Procedure</v>
          </cell>
        </row>
        <row r="947">
          <cell r="A947" t="str">
            <v>HA99Z</v>
          </cell>
          <cell r="B947" t="str">
            <v>Other Procedures for Trauma</v>
          </cell>
        </row>
        <row r="948">
          <cell r="A948" t="str">
            <v>HB11A</v>
          </cell>
          <cell r="B948" t="str">
            <v>Major Hip Procedures for Non-Trauma, Category 2, with Major CC</v>
          </cell>
        </row>
        <row r="949">
          <cell r="A949" t="str">
            <v>HB11B</v>
          </cell>
          <cell r="B949" t="str">
            <v>Major Hip Procedures for Non-Trauma, Category 2, with Intermediate CC</v>
          </cell>
        </row>
        <row r="950">
          <cell r="A950" t="str">
            <v>HB11C</v>
          </cell>
          <cell r="B950" t="str">
            <v>Major Hip Procedures for Non-Trauma, Category 2, without CC</v>
          </cell>
        </row>
        <row r="951">
          <cell r="A951" t="str">
            <v>HB12A</v>
          </cell>
          <cell r="B951" t="str">
            <v>Major Hip Procedures for Non-Trauma, Category 1, with Major CC</v>
          </cell>
        </row>
        <row r="952">
          <cell r="A952" t="str">
            <v>HB12B</v>
          </cell>
          <cell r="B952" t="str">
            <v>Major Hip Procedures for Non-Trauma, Category 1, with Intermediate CC</v>
          </cell>
        </row>
        <row r="953">
          <cell r="A953" t="str">
            <v>HB12C</v>
          </cell>
          <cell r="B953" t="str">
            <v>Major Hip Procedures for Non-Trauma, Category 1, without CC</v>
          </cell>
        </row>
        <row r="954">
          <cell r="A954" t="str">
            <v>HB13Z</v>
          </cell>
          <cell r="B954" t="str">
            <v>Intermediate Hip Procedures for Non-Trauma, Category 2</v>
          </cell>
        </row>
        <row r="955">
          <cell r="A955" t="str">
            <v>HB14B</v>
          </cell>
          <cell r="B955" t="str">
            <v>Intermediate Hip Procedures for Non-Trauma, Category 1, with CC</v>
          </cell>
        </row>
        <row r="956">
          <cell r="A956" t="str">
            <v>HB14C</v>
          </cell>
          <cell r="B956" t="str">
            <v>Intermediate Hip Procedures for Non-Trauma, Category 1, without CC</v>
          </cell>
        </row>
        <row r="957">
          <cell r="A957" t="str">
            <v>HB15D</v>
          </cell>
          <cell r="B957" t="str">
            <v>Minor Hip Procedures for Non-Trauma, Category 2, 19 years and over with CC</v>
          </cell>
        </row>
        <row r="958">
          <cell r="A958" t="str">
            <v>HB15E</v>
          </cell>
          <cell r="B958" t="str">
            <v>Minor Hip Procedures for Non-Trauma, Category 2, 19 years and over without CC</v>
          </cell>
        </row>
        <row r="959">
          <cell r="A959" t="str">
            <v>HB15F</v>
          </cell>
          <cell r="B959" t="str">
            <v>Minor Hip Procedures for Non-Trauma, Category 2, 18 years and under with CC</v>
          </cell>
        </row>
        <row r="960">
          <cell r="A960" t="str">
            <v>HB15G</v>
          </cell>
          <cell r="B960" t="str">
            <v>Minor Hip Procedures for Non-Trauma, Category 2, 18 years and under without CC</v>
          </cell>
        </row>
        <row r="961">
          <cell r="A961" t="str">
            <v>HB16B</v>
          </cell>
          <cell r="B961" t="str">
            <v>Minor Hip Procedures for Non-Trauma, Category 1, with CC</v>
          </cell>
        </row>
        <row r="962">
          <cell r="A962" t="str">
            <v>HB16C</v>
          </cell>
          <cell r="B962" t="str">
            <v>Minor Hip Procedures for Non-Trauma, Category 1, without CC</v>
          </cell>
        </row>
        <row r="963">
          <cell r="A963" t="str">
            <v>HB19Z</v>
          </cell>
          <cell r="B963" t="str">
            <v>Minimal Hip Procedures for Non-Trauma</v>
          </cell>
        </row>
        <row r="964">
          <cell r="A964" t="str">
            <v>HB21A</v>
          </cell>
          <cell r="B964" t="str">
            <v>Major Knee Procedures for Non-Trauma, Category 2, with Major CC</v>
          </cell>
        </row>
        <row r="965">
          <cell r="A965" t="str">
            <v>HB21B</v>
          </cell>
          <cell r="B965" t="str">
            <v>Major Knee Procedures for Non-Trauma, Category 2, with CC</v>
          </cell>
        </row>
        <row r="966">
          <cell r="A966" t="str">
            <v>HB21C</v>
          </cell>
          <cell r="B966" t="str">
            <v>Major Knee Procedures for Non-Trauma, Category 2, without CC</v>
          </cell>
        </row>
        <row r="967">
          <cell r="A967" t="str">
            <v>HB22B</v>
          </cell>
          <cell r="B967" t="str">
            <v>Major Knee Procedures for Non-Trauma, Category 1, with CC</v>
          </cell>
        </row>
        <row r="968">
          <cell r="A968" t="str">
            <v>HB22C</v>
          </cell>
          <cell r="B968" t="str">
            <v>Major Knee Procedures for Non-Trauma, Category 1, without CC</v>
          </cell>
        </row>
        <row r="969">
          <cell r="A969" t="str">
            <v>HB23B</v>
          </cell>
          <cell r="B969" t="str">
            <v>Intermediate Knee Procedures for Non-Trauma, with CC</v>
          </cell>
        </row>
        <row r="970">
          <cell r="A970" t="str">
            <v>HB23C</v>
          </cell>
          <cell r="B970" t="str">
            <v>Intermediate Knee Procedures for Non-Trauma, without CC</v>
          </cell>
        </row>
        <row r="971">
          <cell r="A971" t="str">
            <v>HB24B</v>
          </cell>
          <cell r="B971" t="str">
            <v>Minor Knee Procedures for Non-Trauma, Category 2, with CC</v>
          </cell>
        </row>
        <row r="972">
          <cell r="A972" t="str">
            <v>HB24C</v>
          </cell>
          <cell r="B972" t="str">
            <v>Minor Knee Procedures for Non-Trauma, Category 2, without CC</v>
          </cell>
        </row>
        <row r="973">
          <cell r="A973" t="str">
            <v>HB25D</v>
          </cell>
          <cell r="B973" t="str">
            <v>Minor Knee Procedures for Non-Trauma, Category 1, 19 years and over, with Major CC</v>
          </cell>
        </row>
        <row r="974">
          <cell r="A974" t="str">
            <v>HB25E</v>
          </cell>
          <cell r="B974" t="str">
            <v>Minor Knee Procedures for Non-Trauma, Category 1, 19 years and over, with Intermediate CC</v>
          </cell>
        </row>
        <row r="975">
          <cell r="A975" t="str">
            <v>HB25F</v>
          </cell>
          <cell r="B975" t="str">
            <v>Minor Knee Procedures for Non-Trauma, Category 1, 19 years and over, without CC</v>
          </cell>
        </row>
        <row r="976">
          <cell r="A976" t="str">
            <v>HB25G</v>
          </cell>
          <cell r="B976" t="str">
            <v>Minor Knee Procedures for Non-Trauma, Category 1, 18 years and under, with Major CC</v>
          </cell>
        </row>
        <row r="977">
          <cell r="A977" t="str">
            <v>HB25H</v>
          </cell>
          <cell r="B977" t="str">
            <v>Minor Knee Procedures for Non-Trauma, Category 1, 18 years and under, with Intermediate CC</v>
          </cell>
        </row>
        <row r="978">
          <cell r="A978" t="str">
            <v>HB25J</v>
          </cell>
          <cell r="B978" t="str">
            <v>Minor Knee Procedures for Non-Trauma, Category 1, 18 years and under, without CC</v>
          </cell>
        </row>
        <row r="979">
          <cell r="A979" t="str">
            <v>HB29Z</v>
          </cell>
          <cell r="B979" t="str">
            <v>Minimal Knee Procedures for Non-Trauma</v>
          </cell>
        </row>
        <row r="980">
          <cell r="A980" t="str">
            <v>HB31Z</v>
          </cell>
          <cell r="B980" t="str">
            <v>Major Foot Procedures for Non-Trauma</v>
          </cell>
        </row>
        <row r="981">
          <cell r="A981" t="str">
            <v>HB32A</v>
          </cell>
          <cell r="B981" t="str">
            <v>Intermediate Foot Procedures for Non-Trauma, Category 2, 19 years and over</v>
          </cell>
        </row>
        <row r="982">
          <cell r="A982" t="str">
            <v>HB32B</v>
          </cell>
          <cell r="B982" t="str">
            <v>Intermediate Foot Procedures for Non-Trauma, Category 2, 18 years and under</v>
          </cell>
        </row>
        <row r="983">
          <cell r="A983" t="str">
            <v>HB33D</v>
          </cell>
          <cell r="B983" t="str">
            <v>Intermediate Foot Procedures for Non-Trauma, Category 1, 19 years and over, with CC</v>
          </cell>
        </row>
        <row r="984">
          <cell r="A984" t="str">
            <v>HB33E</v>
          </cell>
          <cell r="B984" t="str">
            <v>Intermediate Foot Procedures for Non-Trauma, Category 1, 19 years and over, without CC</v>
          </cell>
        </row>
        <row r="985">
          <cell r="A985" t="str">
            <v>HB33F</v>
          </cell>
          <cell r="B985" t="str">
            <v>Intermediate Foot Procedures for Non-Trauma, Category 1, 18 years and under, with CC</v>
          </cell>
        </row>
        <row r="986">
          <cell r="A986" t="str">
            <v>HB33G</v>
          </cell>
          <cell r="B986" t="str">
            <v>Intermediate Foot Procedures for Non-Trauma, Category 1, 18 years and under, without CC</v>
          </cell>
        </row>
        <row r="987">
          <cell r="A987" t="str">
            <v>HB34D</v>
          </cell>
          <cell r="B987" t="str">
            <v>Minor Foot Procedures for Non-Trauma, Category 2, 19 years and over, with CC</v>
          </cell>
        </row>
        <row r="988">
          <cell r="A988" t="str">
            <v>HB34E</v>
          </cell>
          <cell r="B988" t="str">
            <v>Minor Foot Procedures for Non-Trauma, Category 2, 19 years and over, without CC</v>
          </cell>
        </row>
        <row r="989">
          <cell r="A989" t="str">
            <v>HB34F</v>
          </cell>
          <cell r="B989" t="str">
            <v>Minor Foot Procedures for Non-Trauma, Category 2, 18 years and under, with CC</v>
          </cell>
        </row>
        <row r="990">
          <cell r="A990" t="str">
            <v>HB34G</v>
          </cell>
          <cell r="B990" t="str">
            <v>Minor Foot Procedures for Non-Trauma, Category 2, 18 years and under, without CC</v>
          </cell>
        </row>
        <row r="991">
          <cell r="A991" t="str">
            <v>HB35B</v>
          </cell>
          <cell r="B991" t="str">
            <v>Minor Foot Procedures for Non-Trauma, Category 1, with CC</v>
          </cell>
        </row>
        <row r="992">
          <cell r="A992" t="str">
            <v>HB35C</v>
          </cell>
          <cell r="B992" t="str">
            <v>Minor Foot Procedures for Non-Trauma, Category 1, without CC</v>
          </cell>
        </row>
        <row r="993">
          <cell r="A993" t="str">
            <v>HB39Z</v>
          </cell>
          <cell r="B993" t="str">
            <v>Minimal Foot Procedures for Non-Trauma</v>
          </cell>
        </row>
        <row r="994">
          <cell r="A994" t="str">
            <v>HB51Z</v>
          </cell>
          <cell r="B994" t="str">
            <v>Major Hand Procedures for Non-Trauma, Category 2</v>
          </cell>
        </row>
        <row r="995">
          <cell r="A995" t="str">
            <v>HB52B</v>
          </cell>
          <cell r="B995" t="str">
            <v>Major Hand Procedures for Non-Trauma, Category 1, with CC</v>
          </cell>
        </row>
        <row r="996">
          <cell r="A996" t="str">
            <v>HB52C</v>
          </cell>
          <cell r="B996" t="str">
            <v>Major Hand Procedures for Non-Trauma, Category 1, without CC</v>
          </cell>
        </row>
        <row r="997">
          <cell r="A997" t="str">
            <v>HB53Z</v>
          </cell>
          <cell r="B997" t="str">
            <v>Intermediate Hand Procedures for Non-Trauma, Category 2</v>
          </cell>
        </row>
        <row r="998">
          <cell r="A998" t="str">
            <v>HB54B</v>
          </cell>
          <cell r="B998" t="str">
            <v>Intermediate Hand Procedures for Non-Trauma, Category 1, with CC</v>
          </cell>
        </row>
        <row r="999">
          <cell r="A999" t="str">
            <v>HB54C</v>
          </cell>
          <cell r="B999" t="str">
            <v>Intermediate Hand Procedures for Non-Trauma, Category 1, without CC</v>
          </cell>
        </row>
        <row r="1000">
          <cell r="A1000" t="str">
            <v>HB55B</v>
          </cell>
          <cell r="B1000" t="str">
            <v>Minor Hand Procedures for Non-Trauma, Category 2, with CC</v>
          </cell>
        </row>
        <row r="1001">
          <cell r="A1001" t="str">
            <v>HB55C</v>
          </cell>
          <cell r="B1001" t="str">
            <v>Minor Hand Procedures for Non-Trauma, Category 2, without CC</v>
          </cell>
        </row>
        <row r="1002">
          <cell r="A1002" t="str">
            <v>HB56B</v>
          </cell>
          <cell r="B1002" t="str">
            <v>Minor Hand Procedures for Non-Trauma, Category 1, with CC</v>
          </cell>
        </row>
        <row r="1003">
          <cell r="A1003" t="str">
            <v>HB56C</v>
          </cell>
          <cell r="B1003" t="str">
            <v>Minor Hand Procedures for Non-Trauma, Category 1, without CC</v>
          </cell>
        </row>
        <row r="1004">
          <cell r="A1004" t="str">
            <v>HB59Z</v>
          </cell>
          <cell r="B1004" t="str">
            <v>Minimal Hand Procedures for Non-Trauma</v>
          </cell>
        </row>
        <row r="1005">
          <cell r="A1005" t="str">
            <v>HB61B</v>
          </cell>
          <cell r="B1005" t="str">
            <v>Major, Shoulder or Upper Arm Procedures for Non-Trauma, with CC</v>
          </cell>
        </row>
        <row r="1006">
          <cell r="A1006" t="str">
            <v>HB61C</v>
          </cell>
          <cell r="B1006" t="str">
            <v>Major, Shoulder or Upper Arm Procedures for Non-Trauma, without CC</v>
          </cell>
        </row>
        <row r="1007">
          <cell r="A1007" t="str">
            <v>HB62B</v>
          </cell>
          <cell r="B1007" t="str">
            <v>Intermediate, Shoulder or Upper Arm Procedures for Non-Trauma, with CC</v>
          </cell>
        </row>
        <row r="1008">
          <cell r="A1008" t="str">
            <v>HB62C</v>
          </cell>
          <cell r="B1008" t="str">
            <v>Intermediate, Shoulder or Upper Arm Procedures for Non-Trauma, without CC</v>
          </cell>
        </row>
        <row r="1009">
          <cell r="A1009" t="str">
            <v>HB63Z</v>
          </cell>
          <cell r="B1009" t="str">
            <v>Minor, Shoulder or Upper Arm Procedures for Non-Trauma</v>
          </cell>
        </row>
        <row r="1010">
          <cell r="A1010" t="str">
            <v>HB69Z</v>
          </cell>
          <cell r="B1010" t="str">
            <v>Minimal, Shoulder or Upper Arm Procedures for Non-Trauma</v>
          </cell>
        </row>
        <row r="1011">
          <cell r="A1011" t="str">
            <v>HB71B</v>
          </cell>
          <cell r="B1011" t="str">
            <v>Major, Elbow or Lower Arm Procedures for Non-Trauma, with CC</v>
          </cell>
        </row>
        <row r="1012">
          <cell r="A1012" t="str">
            <v>HB71C</v>
          </cell>
          <cell r="B1012" t="str">
            <v>Major, Elbow or Lower Arm Procedures for Non-Trauma, without CC</v>
          </cell>
        </row>
        <row r="1013">
          <cell r="A1013" t="str">
            <v>HB72Z</v>
          </cell>
          <cell r="B1013" t="str">
            <v>Intermediate, Elbow or Lower Arm Procedures for Non-Trauma</v>
          </cell>
        </row>
        <row r="1014">
          <cell r="A1014" t="str">
            <v>HB73Z</v>
          </cell>
          <cell r="B1014" t="str">
            <v>Minor, Elbow or Lower Arm Procedures for Non-Trauma</v>
          </cell>
        </row>
        <row r="1015">
          <cell r="A1015" t="str">
            <v>HB79Z</v>
          </cell>
          <cell r="B1015" t="str">
            <v>Minimal, Elbow or Lower Arm Procedures for Non-Trauma</v>
          </cell>
        </row>
        <row r="1016">
          <cell r="A1016" t="str">
            <v>HB91Z</v>
          </cell>
          <cell r="B1016" t="str">
            <v>Other Non-Trauma Diagnosis without Procedure</v>
          </cell>
        </row>
        <row r="1017">
          <cell r="A1017" t="str">
            <v>HB99Z</v>
          </cell>
          <cell r="B1017" t="str">
            <v>Other Procedures for Non-Trauma</v>
          </cell>
        </row>
        <row r="1018">
          <cell r="A1018" t="str">
            <v>HC01A</v>
          </cell>
          <cell r="B1018" t="str">
            <v>Extradural Spine Major 2 with CC Score 5+</v>
          </cell>
        </row>
        <row r="1019">
          <cell r="A1019" t="str">
            <v>HC01B</v>
          </cell>
          <cell r="B1019" t="str">
            <v>Extradural Spine Major 2 with CC Score 2-4</v>
          </cell>
        </row>
        <row r="1020">
          <cell r="A1020" t="str">
            <v>HC01C</v>
          </cell>
          <cell r="B1020" t="str">
            <v>Extradural Spine Major 2 with CC Score 0-1</v>
          </cell>
        </row>
        <row r="1021">
          <cell r="A1021" t="str">
            <v>HC02D</v>
          </cell>
          <cell r="B1021" t="str">
            <v>Extradural Spine Major 1 with CC Score 5+</v>
          </cell>
        </row>
        <row r="1022">
          <cell r="A1022" t="str">
            <v>HC02E</v>
          </cell>
          <cell r="B1022" t="str">
            <v>Extradural Spine Major 1 with CC Score 2-4</v>
          </cell>
        </row>
        <row r="1023">
          <cell r="A1023" t="str">
            <v>HC02F</v>
          </cell>
          <cell r="B1023" t="str">
            <v>Extradural Spine Major 1 with CC Score 0-1</v>
          </cell>
        </row>
        <row r="1024">
          <cell r="A1024" t="str">
            <v>HC03D</v>
          </cell>
          <cell r="B1024" t="str">
            <v>Extradural Spine Intermediate 2 with CC Score 6+</v>
          </cell>
        </row>
        <row r="1025">
          <cell r="A1025" t="str">
            <v>HC03E</v>
          </cell>
          <cell r="B1025" t="str">
            <v>Extradural Spine Intermediate 2 with CC Score 3-5</v>
          </cell>
        </row>
        <row r="1026">
          <cell r="A1026" t="str">
            <v>HC03F</v>
          </cell>
          <cell r="B1026" t="str">
            <v>Extradural Spine Intermediate 2 with CC Score 0-2</v>
          </cell>
        </row>
        <row r="1027">
          <cell r="A1027" t="str">
            <v>HC04D</v>
          </cell>
          <cell r="B1027" t="str">
            <v>Extradural Spine Intermediate 1 with CC Score 5+</v>
          </cell>
        </row>
        <row r="1028">
          <cell r="A1028" t="str">
            <v>HC04E</v>
          </cell>
          <cell r="B1028" t="str">
            <v>Extradural Spine Intermediate 1 with CC Score 2-4</v>
          </cell>
        </row>
        <row r="1029">
          <cell r="A1029" t="str">
            <v>HC04F</v>
          </cell>
          <cell r="B1029" t="str">
            <v>Extradural Spine Intermediate 1 with CC Score 0-1</v>
          </cell>
        </row>
        <row r="1030">
          <cell r="A1030" t="str">
            <v>HC05D</v>
          </cell>
          <cell r="B1030" t="str">
            <v>Extradural Spine Minor 2 with CC Score 4+</v>
          </cell>
        </row>
        <row r="1031">
          <cell r="A1031" t="str">
            <v>HC05E</v>
          </cell>
          <cell r="B1031" t="str">
            <v>Extradural Spine Minor 2 with CC Score 2-3</v>
          </cell>
        </row>
        <row r="1032">
          <cell r="A1032" t="str">
            <v>HC05F</v>
          </cell>
          <cell r="B1032" t="str">
            <v>Extradural Spine Minor 2 with CC Score 0-1</v>
          </cell>
        </row>
        <row r="1033">
          <cell r="A1033" t="str">
            <v>HC06Z</v>
          </cell>
          <cell r="B1033" t="str">
            <v>Extradural Spine Minor 1</v>
          </cell>
        </row>
        <row r="1034">
          <cell r="A1034" t="str">
            <v>HC07A</v>
          </cell>
          <cell r="B1034" t="str">
            <v>Intradural Spine Major with CC Score 3+</v>
          </cell>
        </row>
        <row r="1035">
          <cell r="A1035" t="str">
            <v>HC07B</v>
          </cell>
          <cell r="B1035" t="str">
            <v>Intradural Spine Major with CC Score 0-2</v>
          </cell>
        </row>
        <row r="1036">
          <cell r="A1036" t="str">
            <v>HC10Z</v>
          </cell>
          <cell r="B1036" t="str">
            <v>Intradural Spine Intermediate</v>
          </cell>
        </row>
        <row r="1037">
          <cell r="A1037" t="str">
            <v>HC11Z</v>
          </cell>
          <cell r="B1037" t="str">
            <v>Intradural Spine Minor 2</v>
          </cell>
        </row>
        <row r="1038">
          <cell r="A1038" t="str">
            <v>HC12Z</v>
          </cell>
          <cell r="B1038" t="str">
            <v>Intradural Spine Minor 1</v>
          </cell>
        </row>
        <row r="1039">
          <cell r="A1039" t="str">
            <v>HC20D</v>
          </cell>
          <cell r="B1039" t="str">
            <v>Vertebral Column Injury without Procedure, with CC Score 6+</v>
          </cell>
        </row>
        <row r="1040">
          <cell r="A1040" t="str">
            <v>HC20E</v>
          </cell>
          <cell r="B1040" t="str">
            <v>Vertebral Column Injury without Procedure, with CC Score 3-5</v>
          </cell>
        </row>
        <row r="1041">
          <cell r="A1041" t="str">
            <v>HC20F</v>
          </cell>
          <cell r="B1041" t="str">
            <v>Vertebral Column Injury without Procedure, with CC Score 1-2</v>
          </cell>
        </row>
        <row r="1042">
          <cell r="A1042" t="str">
            <v>HC20G</v>
          </cell>
          <cell r="B1042" t="str">
            <v>Vertebral Column Injury without Procedure, with CC Score 0</v>
          </cell>
        </row>
        <row r="1043">
          <cell r="A1043" t="str">
            <v>HC21D</v>
          </cell>
          <cell r="B1043" t="str">
            <v>Spinal Cord Injury without Procedure, with CC Score 2+</v>
          </cell>
        </row>
        <row r="1044">
          <cell r="A1044" t="str">
            <v>HC21E</v>
          </cell>
          <cell r="B1044" t="str">
            <v>Spinal Cord Injury without Procedure, with CC Score 0-1</v>
          </cell>
        </row>
        <row r="1045">
          <cell r="A1045" t="str">
            <v>HC26D</v>
          </cell>
          <cell r="B1045" t="str">
            <v>Scoliosis or Other Spinal Deformity, with CC Score 3+</v>
          </cell>
        </row>
        <row r="1046">
          <cell r="A1046" t="str">
            <v>HC26E</v>
          </cell>
          <cell r="B1046" t="str">
            <v>Scoliosis or Other Spinal Deformity, with CC Score 1-2</v>
          </cell>
        </row>
        <row r="1047">
          <cell r="A1047" t="str">
            <v>HC26F</v>
          </cell>
          <cell r="B1047" t="str">
            <v>Scoliosis or Other Spinal Deformity, with CC Score 0</v>
          </cell>
        </row>
        <row r="1048">
          <cell r="A1048" t="str">
            <v>HC27D</v>
          </cell>
          <cell r="B1048" t="str">
            <v>Degenerative Spinal Conditions with CC Score 9+</v>
          </cell>
        </row>
        <row r="1049">
          <cell r="A1049" t="str">
            <v>HC27E</v>
          </cell>
          <cell r="B1049" t="str">
            <v>Degenerative Spinal Conditions with CC Score 6-8</v>
          </cell>
        </row>
        <row r="1050">
          <cell r="A1050" t="str">
            <v>HC27F</v>
          </cell>
          <cell r="B1050" t="str">
            <v>Degenerative Spinal Conditions with CC Score 3-5</v>
          </cell>
        </row>
        <row r="1051">
          <cell r="A1051" t="str">
            <v>HC27G</v>
          </cell>
          <cell r="B1051" t="str">
            <v>Degenerative Spinal Conditions with CC Score 0-2</v>
          </cell>
        </row>
        <row r="1052">
          <cell r="A1052" t="str">
            <v>HC28D</v>
          </cell>
          <cell r="B1052" t="str">
            <v>Spinal Cord Conditions with CC Score 7+</v>
          </cell>
        </row>
        <row r="1053">
          <cell r="A1053" t="str">
            <v>HC28E</v>
          </cell>
          <cell r="B1053" t="str">
            <v>Spinal Cord Conditions with CC Score 5-6</v>
          </cell>
        </row>
        <row r="1054">
          <cell r="A1054" t="str">
            <v>HC28F</v>
          </cell>
          <cell r="B1054" t="str">
            <v>Spinal Cord Conditions with CC Score 3-4</v>
          </cell>
        </row>
        <row r="1055">
          <cell r="A1055" t="str">
            <v>HC28G</v>
          </cell>
          <cell r="B1055" t="str">
            <v>Spinal Cord Conditions with CC Score 0-2</v>
          </cell>
        </row>
        <row r="1056">
          <cell r="A1056" t="str">
            <v>HC29A</v>
          </cell>
          <cell r="B1056" t="str">
            <v>Inflammatory Spinal Conditions with CC Score 2+</v>
          </cell>
        </row>
        <row r="1057">
          <cell r="A1057" t="str">
            <v>HC29B</v>
          </cell>
          <cell r="B1057" t="str">
            <v>Inflammatory Spinal Conditions with CC Score 0-1</v>
          </cell>
        </row>
        <row r="1058">
          <cell r="A1058" t="str">
            <v>HC30D</v>
          </cell>
          <cell r="B1058" t="str">
            <v>Spinal Tumours with CC Score 2+</v>
          </cell>
        </row>
        <row r="1059">
          <cell r="A1059" t="str">
            <v>HC30E</v>
          </cell>
          <cell r="B1059" t="str">
            <v>Spinal Tumours with CC Score 0-1</v>
          </cell>
        </row>
        <row r="1060">
          <cell r="A1060" t="str">
            <v>HC31D</v>
          </cell>
          <cell r="B1060" t="str">
            <v>Spinal Infection with CC Score 7+</v>
          </cell>
        </row>
        <row r="1061">
          <cell r="A1061" t="str">
            <v>HC31E</v>
          </cell>
          <cell r="B1061" t="str">
            <v>Spinal Infection with CC Score 4-6</v>
          </cell>
        </row>
        <row r="1062">
          <cell r="A1062" t="str">
            <v>HC31F</v>
          </cell>
          <cell r="B1062" t="str">
            <v>Spinal Infection with CC Score 1-3</v>
          </cell>
        </row>
        <row r="1063">
          <cell r="A1063" t="str">
            <v>HC31G</v>
          </cell>
          <cell r="B1063" t="str">
            <v>Spinal Infection with CC Score 0</v>
          </cell>
        </row>
        <row r="1064">
          <cell r="A1064" t="str">
            <v>HC32D</v>
          </cell>
          <cell r="B1064" t="str">
            <v>Low Back Pain with CC Score 6+</v>
          </cell>
        </row>
        <row r="1065">
          <cell r="A1065" t="str">
            <v>HC32E</v>
          </cell>
          <cell r="B1065" t="str">
            <v>Low Back Pain with CC Score 3-5</v>
          </cell>
        </row>
        <row r="1066">
          <cell r="A1066" t="str">
            <v>HC32F</v>
          </cell>
          <cell r="B1066" t="str">
            <v>Low Back Pain with CC Score 0-2</v>
          </cell>
        </row>
        <row r="1067">
          <cell r="A1067" t="str">
            <v>HC40A</v>
          </cell>
          <cell r="B1067" t="str">
            <v>Complex Spinal Reconstructive Surgery with CC Score 3+</v>
          </cell>
        </row>
        <row r="1068">
          <cell r="A1068" t="str">
            <v>HC40B</v>
          </cell>
          <cell r="B1068" t="str">
            <v>Complex Spinal Reconstructive Surgery with CC Score 0-2</v>
          </cell>
        </row>
        <row r="1069">
          <cell r="A1069" t="str">
            <v>HC41A</v>
          </cell>
          <cell r="B1069" t="str">
            <v>Major Spinal Reconstructive Surgery with CC Score 2+</v>
          </cell>
        </row>
        <row r="1070">
          <cell r="A1070" t="str">
            <v>HC41B</v>
          </cell>
          <cell r="B1070" t="str">
            <v>Major Spinal Reconstructive Surgery with CC Score 0-1</v>
          </cell>
        </row>
        <row r="1071">
          <cell r="A1071" t="str">
            <v>HC42Z</v>
          </cell>
          <cell r="B1071" t="str">
            <v>Intermediate Spinal Reconstructive Surgery</v>
          </cell>
        </row>
        <row r="1072">
          <cell r="A1072" t="str">
            <v>HC43Z</v>
          </cell>
          <cell r="B1072" t="str">
            <v>Minor Spinal Reconstructive Surgery</v>
          </cell>
        </row>
        <row r="1073">
          <cell r="A1073" t="str">
            <v>HD21D</v>
          </cell>
          <cell r="B1073" t="str">
            <v>Soft Tissue Disorders with CC Score 12+</v>
          </cell>
        </row>
        <row r="1074">
          <cell r="A1074" t="str">
            <v>HD21E</v>
          </cell>
          <cell r="B1074" t="str">
            <v>Soft Tissue Disorders with CC Score 9-11</v>
          </cell>
        </row>
        <row r="1075">
          <cell r="A1075" t="str">
            <v>HD21F</v>
          </cell>
          <cell r="B1075" t="str">
            <v>Soft Tissue Disorders with CC Score 6-8</v>
          </cell>
        </row>
        <row r="1076">
          <cell r="A1076" t="str">
            <v>HD21G</v>
          </cell>
          <cell r="B1076" t="str">
            <v>Soft Tissue Disorders with CC Score 3-5</v>
          </cell>
        </row>
        <row r="1077">
          <cell r="A1077" t="str">
            <v>HD21H</v>
          </cell>
          <cell r="B1077" t="str">
            <v>Soft Tissue Disorders with CC Score 0-2</v>
          </cell>
        </row>
        <row r="1078">
          <cell r="A1078" t="str">
            <v>HD23D</v>
          </cell>
          <cell r="B1078" t="str">
            <v>Inflammatory, Spine, Joint or Connective Tissue Disorders, with CC Score 12+</v>
          </cell>
        </row>
        <row r="1079">
          <cell r="A1079" t="str">
            <v>HD23E</v>
          </cell>
          <cell r="B1079" t="str">
            <v>Inflammatory, Spine, Joint or Connective Tissue Disorders, with CC Score 9-11</v>
          </cell>
        </row>
        <row r="1080">
          <cell r="A1080" t="str">
            <v>HD23F</v>
          </cell>
          <cell r="B1080" t="str">
            <v>Inflammatory, Spine, Joint or Connective Tissue Disorders, with CC Score 7-8</v>
          </cell>
        </row>
        <row r="1081">
          <cell r="A1081" t="str">
            <v>HD23G</v>
          </cell>
          <cell r="B1081" t="str">
            <v>Inflammatory, Spine, Joint or Connective Tissue Disorders, with CC Score 5-6</v>
          </cell>
        </row>
        <row r="1082">
          <cell r="A1082" t="str">
            <v>HD23H</v>
          </cell>
          <cell r="B1082" t="str">
            <v>Inflammatory, Spine, Joint or Connective Tissue Disorders, with CC Score 3-4</v>
          </cell>
        </row>
        <row r="1083">
          <cell r="A1083" t="str">
            <v>HD23J</v>
          </cell>
          <cell r="B1083" t="str">
            <v>Inflammatory, Spine, Joint or Connective Tissue Disorders, with CC Score 0-2</v>
          </cell>
        </row>
        <row r="1084">
          <cell r="A1084" t="str">
            <v>HD24D</v>
          </cell>
          <cell r="B1084" t="str">
            <v>Non-Inflammatory, Bone or Joint Disorders, with CC Score 12+</v>
          </cell>
        </row>
        <row r="1085">
          <cell r="A1085" t="str">
            <v>HD24E</v>
          </cell>
          <cell r="B1085" t="str">
            <v>Non-Inflammatory, Bone or Joint Disorders, with CC Score 8-11</v>
          </cell>
        </row>
        <row r="1086">
          <cell r="A1086" t="str">
            <v>HD24F</v>
          </cell>
          <cell r="B1086" t="str">
            <v>Non-Inflammatory, Bone or Joint Disorders, with CC Score 5-7</v>
          </cell>
        </row>
        <row r="1087">
          <cell r="A1087" t="str">
            <v>HD24G</v>
          </cell>
          <cell r="B1087" t="str">
            <v>Non-Inflammatory, Bone or Joint Disorders, with CC Score 2-4</v>
          </cell>
        </row>
        <row r="1088">
          <cell r="A1088" t="str">
            <v>HD24H</v>
          </cell>
          <cell r="B1088" t="str">
            <v>Non-Inflammatory, Bone or Joint Disorders, with CC Score 0-1</v>
          </cell>
        </row>
        <row r="1089">
          <cell r="A1089" t="str">
            <v>HD25D</v>
          </cell>
          <cell r="B1089" t="str">
            <v>Infections of Bones or Joints, with CC Score 13+</v>
          </cell>
        </row>
        <row r="1090">
          <cell r="A1090" t="str">
            <v>HD25E</v>
          </cell>
          <cell r="B1090" t="str">
            <v>Infections of Bones or Joints, with CC Score 9-12</v>
          </cell>
        </row>
        <row r="1091">
          <cell r="A1091" t="str">
            <v>HD25F</v>
          </cell>
          <cell r="B1091" t="str">
            <v>Infections of Bones or Joints, with CC Score 5-8</v>
          </cell>
        </row>
        <row r="1092">
          <cell r="A1092" t="str">
            <v>HD25G</v>
          </cell>
          <cell r="B1092" t="str">
            <v>Infections of Bones or Joints, with CC Score 2-4</v>
          </cell>
        </row>
        <row r="1093">
          <cell r="A1093" t="str">
            <v>HD25H</v>
          </cell>
          <cell r="B1093" t="str">
            <v>Infections of Bones or Joints, with CC Score 0-1</v>
          </cell>
        </row>
        <row r="1094">
          <cell r="A1094" t="str">
            <v>HD26D</v>
          </cell>
          <cell r="B1094" t="str">
            <v>Musculoskeletal Signs or Symptoms, with CC Score 12+</v>
          </cell>
        </row>
        <row r="1095">
          <cell r="A1095" t="str">
            <v>HD26E</v>
          </cell>
          <cell r="B1095" t="str">
            <v>Musculoskeletal Signs or Symptoms, with CC Score 8-11</v>
          </cell>
        </row>
        <row r="1096">
          <cell r="A1096" t="str">
            <v>HD26F</v>
          </cell>
          <cell r="B1096" t="str">
            <v>Musculoskeletal Signs or Symptoms, with CC Score 4-7</v>
          </cell>
        </row>
        <row r="1097">
          <cell r="A1097" t="str">
            <v>HD26G</v>
          </cell>
          <cell r="B1097" t="str">
            <v>Musculoskeletal Signs or Symptoms, with CC Score 0-3</v>
          </cell>
        </row>
        <row r="1098">
          <cell r="A1098" t="str">
            <v>HD39D</v>
          </cell>
          <cell r="B1098" t="str">
            <v>Pathological Fractures with CC Score 11+</v>
          </cell>
        </row>
        <row r="1099">
          <cell r="A1099" t="str">
            <v>HD39E</v>
          </cell>
          <cell r="B1099" t="str">
            <v>Pathological Fractures with CC Score 8-10</v>
          </cell>
        </row>
        <row r="1100">
          <cell r="A1100" t="str">
            <v>HD39F</v>
          </cell>
          <cell r="B1100" t="str">
            <v>Pathological Fractures with CC Score 6-7</v>
          </cell>
        </row>
        <row r="1101">
          <cell r="A1101" t="str">
            <v>HD39G</v>
          </cell>
          <cell r="B1101" t="str">
            <v>Pathological Fractures with CC Score 3-5</v>
          </cell>
        </row>
        <row r="1102">
          <cell r="A1102" t="str">
            <v>HD39H</v>
          </cell>
          <cell r="B1102" t="str">
            <v>Pathological Fractures with CC Score 0-2</v>
          </cell>
        </row>
        <row r="1103">
          <cell r="A1103" t="str">
            <v>HD40D</v>
          </cell>
          <cell r="B1103" t="str">
            <v>Malignancy of Bone or Connective Tissue, with CC Score 12+</v>
          </cell>
        </row>
        <row r="1104">
          <cell r="A1104" t="str">
            <v>HD40E</v>
          </cell>
          <cell r="B1104" t="str">
            <v>Malignancy of Bone or Connective Tissue, with CC Score 8-11</v>
          </cell>
        </row>
        <row r="1105">
          <cell r="A1105" t="str">
            <v>HD40F</v>
          </cell>
          <cell r="B1105" t="str">
            <v>Malignancy of Bone or Connective Tissue, with CC Score 5-7</v>
          </cell>
        </row>
        <row r="1106">
          <cell r="A1106" t="str">
            <v>HD40G</v>
          </cell>
          <cell r="B1106" t="str">
            <v>Malignancy of Bone or Connective Tissue, with CC Score 2-4</v>
          </cell>
        </row>
        <row r="1107">
          <cell r="A1107" t="str">
            <v>HD40H</v>
          </cell>
          <cell r="B1107" t="str">
            <v>Malignancy of Bone or Connective Tissue, with CC Score 0-1</v>
          </cell>
        </row>
        <row r="1108">
          <cell r="A1108" t="str">
            <v>HR07A</v>
          </cell>
          <cell r="B1108" t="str">
            <v>Orthopaedic Reconstruction with Intervention Score 43 or less, with Diagnosis Score 22 or less</v>
          </cell>
        </row>
        <row r="1109">
          <cell r="A1109" t="str">
            <v>HR07B</v>
          </cell>
          <cell r="B1109" t="str">
            <v>Orthopaedic Reconstruction with Intervention Score 43 or less, with Diagnosis Score 23-60</v>
          </cell>
        </row>
        <row r="1110">
          <cell r="A1110" t="str">
            <v>HR07C</v>
          </cell>
          <cell r="B1110" t="str">
            <v>Orthopaedic Reconstruction with Intervention Score 43 or less, with Diagnosis Score 61 or more</v>
          </cell>
        </row>
        <row r="1111">
          <cell r="A1111" t="str">
            <v>HR08A</v>
          </cell>
          <cell r="B1111" t="str">
            <v>Orthopaedic Reconstruction with Intervention Score 44-65, with Diagnosis Score 22 or less</v>
          </cell>
        </row>
        <row r="1112">
          <cell r="A1112" t="str">
            <v>HR08B</v>
          </cell>
          <cell r="B1112" t="str">
            <v>Orthopaedic Reconstruction with Intervention Score 44-65, with Diagnosis Score 23-60</v>
          </cell>
        </row>
        <row r="1113">
          <cell r="A1113" t="str">
            <v>HR08C</v>
          </cell>
          <cell r="B1113" t="str">
            <v>Orthopaedic Reconstruction with Intervention Score 44-65, with Diagnosis Score 61 or more</v>
          </cell>
        </row>
        <row r="1114">
          <cell r="A1114" t="str">
            <v>HR09A</v>
          </cell>
          <cell r="B1114" t="str">
            <v>Orthopaedic Reconstruction with Intervention Score 66 or more, with Diagnosis Score 22 or less</v>
          </cell>
        </row>
        <row r="1115">
          <cell r="A1115" t="str">
            <v>HR09B</v>
          </cell>
          <cell r="B1115" t="str">
            <v>Orthopaedic Reconstruction with Intervention Score 66 or more, with Diagnosis Score 23-60</v>
          </cell>
        </row>
        <row r="1116">
          <cell r="A1116" t="str">
            <v>HR09C</v>
          </cell>
          <cell r="B1116" t="str">
            <v>Orthopaedic Reconstruction with Intervention Score 66 or more, with Diagnosis Score 61 or more</v>
          </cell>
        </row>
        <row r="1117">
          <cell r="A1117" t="str">
            <v>JA12D</v>
          </cell>
          <cell r="B1117" t="str">
            <v>Malignant Breast Disorders with Interventions, with CC Score 7+</v>
          </cell>
        </row>
        <row r="1118">
          <cell r="A1118" t="str">
            <v>JA12E</v>
          </cell>
          <cell r="B1118" t="str">
            <v>Malignant Breast Disorders with Interventions, with CC Score 3-6</v>
          </cell>
        </row>
        <row r="1119">
          <cell r="A1119" t="str">
            <v>JA12F</v>
          </cell>
          <cell r="B1119" t="str">
            <v>Malignant Breast Disorders with Interventions, with CC Score 0-2</v>
          </cell>
        </row>
        <row r="1120">
          <cell r="A1120" t="str">
            <v>JA12G</v>
          </cell>
          <cell r="B1120" t="str">
            <v>Malignant Breast Disorders without Interventions, with CC Score 9+</v>
          </cell>
        </row>
        <row r="1121">
          <cell r="A1121" t="str">
            <v>JA12H</v>
          </cell>
          <cell r="B1121" t="str">
            <v>Malignant Breast Disorders without Interventions, with CC Score 6-8</v>
          </cell>
        </row>
        <row r="1122">
          <cell r="A1122" t="str">
            <v>JA12J</v>
          </cell>
          <cell r="B1122" t="str">
            <v>Malignant Breast Disorders without Interventions, with CC Score 4-5</v>
          </cell>
        </row>
        <row r="1123">
          <cell r="A1123" t="str">
            <v>JA12K</v>
          </cell>
          <cell r="B1123" t="str">
            <v>Malignant Breast Disorders without Interventions, with CC Score 2-3</v>
          </cell>
        </row>
        <row r="1124">
          <cell r="A1124" t="str">
            <v>JA12L</v>
          </cell>
          <cell r="B1124" t="str">
            <v>Malignant Breast Disorders without Interventions, with CC Score 0-1</v>
          </cell>
        </row>
        <row r="1125">
          <cell r="A1125" t="str">
            <v>JA13A</v>
          </cell>
          <cell r="B1125" t="str">
            <v>Non-Malignant Breast Disorders with Interventions</v>
          </cell>
        </row>
        <row r="1126">
          <cell r="A1126" t="str">
            <v>JA13B</v>
          </cell>
          <cell r="B1126" t="str">
            <v>Non-Malignant Breast Disorders without Interventions, with CC Score 4+</v>
          </cell>
        </row>
        <row r="1127">
          <cell r="A1127" t="str">
            <v>JA13C</v>
          </cell>
          <cell r="B1127" t="str">
            <v>Non-Malignant Breast Disorders without Interventions, with CC Score 0-3</v>
          </cell>
        </row>
        <row r="1128">
          <cell r="A1128" t="str">
            <v>JA18Z</v>
          </cell>
          <cell r="B1128" t="str">
            <v>Unilateral Minor Breast Procedures</v>
          </cell>
        </row>
        <row r="1129">
          <cell r="A1129" t="str">
            <v>JA19Z</v>
          </cell>
          <cell r="B1129" t="str">
            <v>Bilateral Minor Breast Procedures</v>
          </cell>
        </row>
        <row r="1130">
          <cell r="A1130" t="str">
            <v>JA20D</v>
          </cell>
          <cell r="B1130" t="str">
            <v>Unilateral Major Breast Procedures with CC Score 6+</v>
          </cell>
        </row>
        <row r="1131">
          <cell r="A1131" t="str">
            <v>JA20E</v>
          </cell>
          <cell r="B1131" t="str">
            <v>Unilateral Major Breast Procedures with CC Score 3-5</v>
          </cell>
        </row>
        <row r="1132">
          <cell r="A1132" t="str">
            <v>JA20F</v>
          </cell>
          <cell r="B1132" t="str">
            <v>Unilateral Major Breast Procedures with CC Score 0-2</v>
          </cell>
        </row>
        <row r="1133">
          <cell r="A1133" t="str">
            <v>JA21A</v>
          </cell>
          <cell r="B1133" t="str">
            <v>Bilateral Major Breast Procedures with CC Score 1+</v>
          </cell>
        </row>
        <row r="1134">
          <cell r="A1134" t="str">
            <v>JA21B</v>
          </cell>
          <cell r="B1134" t="str">
            <v>Bilateral Major Breast Procedures with CC Score 0</v>
          </cell>
        </row>
        <row r="1135">
          <cell r="A1135" t="str">
            <v>JA24D</v>
          </cell>
          <cell r="B1135" t="str">
            <v>Unilateral Intermediate Breast Procedures with CC Score 6+</v>
          </cell>
        </row>
        <row r="1136">
          <cell r="A1136" t="str">
            <v>JA24E</v>
          </cell>
          <cell r="B1136" t="str">
            <v>Unilateral Intermediate Breast Procedures with CC Score 3-5</v>
          </cell>
        </row>
        <row r="1137">
          <cell r="A1137" t="str">
            <v>JA24F</v>
          </cell>
          <cell r="B1137" t="str">
            <v>Unilateral Intermediate Breast Procedures with CC Score 0-2</v>
          </cell>
        </row>
        <row r="1138">
          <cell r="A1138" t="str">
            <v>JA25Z</v>
          </cell>
          <cell r="B1138" t="str">
            <v>Bilateral Intermediate Breast Procedures</v>
          </cell>
        </row>
        <row r="1139">
          <cell r="A1139" t="str">
            <v>JA30Z</v>
          </cell>
          <cell r="B1139" t="str">
            <v>Unilateral Delayed Pedicled Myocutaneous Breast Reconstruction</v>
          </cell>
        </row>
        <row r="1140">
          <cell r="A1140" t="str">
            <v>JA31Z</v>
          </cell>
          <cell r="B1140" t="str">
            <v>Bilateral Delayed Pedicled Myocutaneous Breast Reconstruction</v>
          </cell>
        </row>
        <row r="1141">
          <cell r="A1141" t="str">
            <v>JA32Z</v>
          </cell>
          <cell r="B1141" t="str">
            <v>Unilateral Excision of Breast with Immediate Pedicled Myocutaneous Flap Reconstruction</v>
          </cell>
        </row>
        <row r="1142">
          <cell r="A1142" t="str">
            <v>JA33Z</v>
          </cell>
          <cell r="B1142" t="str">
            <v>Bilateral Excision of Breast with Immediate Pedicled Myocutaneous Flap Reconstruction</v>
          </cell>
        </row>
        <row r="1143">
          <cell r="A1143" t="str">
            <v>JA34Z</v>
          </cell>
          <cell r="B1143" t="str">
            <v>Unilateral Delayed Free Perforator Flap Breast Reconstruction</v>
          </cell>
        </row>
        <row r="1144">
          <cell r="A1144" t="str">
            <v>JA35Z</v>
          </cell>
          <cell r="B1144" t="str">
            <v>Bilateral Delayed Free Perforator Flap Breast Reconstruction</v>
          </cell>
        </row>
        <row r="1145">
          <cell r="A1145" t="str">
            <v>JA36Z</v>
          </cell>
          <cell r="B1145" t="str">
            <v>Unilateral Excision of Breast with Immediate Free Perforator Flap Reconstruction</v>
          </cell>
        </row>
        <row r="1146">
          <cell r="A1146" t="str">
            <v>JA37Z</v>
          </cell>
          <cell r="B1146" t="str">
            <v>Bilateral Excision of Breast with Immediate Free Perforator Flap Reconstruction</v>
          </cell>
        </row>
        <row r="1147">
          <cell r="A1147" t="str">
            <v>JA38A</v>
          </cell>
          <cell r="B1147" t="str">
            <v>Unilateral Major Breast Procedures with Lymph Node Clearance, with CC Score 5+</v>
          </cell>
        </row>
        <row r="1148">
          <cell r="A1148" t="str">
            <v>JA38B</v>
          </cell>
          <cell r="B1148" t="str">
            <v>Unilateral Major Breast Procedures with Lymph Node Clearance, with CC Score 2-4</v>
          </cell>
        </row>
        <row r="1149">
          <cell r="A1149" t="str">
            <v>JA38C</v>
          </cell>
          <cell r="B1149" t="str">
            <v>Unilateral Major Breast Procedures with Lymph Node Clearance, with CC Score 0-1</v>
          </cell>
        </row>
        <row r="1150">
          <cell r="A1150" t="str">
            <v>JA39Z</v>
          </cell>
          <cell r="B1150" t="str">
            <v>Bilateral Major Breast Procedures with Lymph Node Clearance</v>
          </cell>
        </row>
        <row r="1151">
          <cell r="A1151" t="str">
            <v>JA40Z</v>
          </cell>
          <cell r="B1151" t="str">
            <v>Unilateral Therapeutic Mammoplasty</v>
          </cell>
        </row>
        <row r="1152">
          <cell r="A1152" t="str">
            <v>JA41Z</v>
          </cell>
          <cell r="B1152" t="str">
            <v>Bilateral Therapeutic Mammoplasty</v>
          </cell>
        </row>
        <row r="1153">
          <cell r="A1153" t="str">
            <v>JB30A</v>
          </cell>
          <cell r="B1153" t="str">
            <v>Major Burn (TBSA of 60% or more) with Skin Graft</v>
          </cell>
        </row>
        <row r="1154">
          <cell r="A1154" t="str">
            <v>JB30B</v>
          </cell>
          <cell r="B1154" t="str">
            <v>Major Burn (TBSA of 60% or more) with Other Skin Procedure</v>
          </cell>
        </row>
        <row r="1155">
          <cell r="A1155" t="str">
            <v>JB30C</v>
          </cell>
          <cell r="B1155" t="str">
            <v>Major Burn (TBSA of 60% or more) without Skin Procedure</v>
          </cell>
        </row>
        <row r="1156">
          <cell r="A1156" t="str">
            <v>JB31A</v>
          </cell>
          <cell r="B1156" t="str">
            <v>Intermediate Burn (TBSA of 20-59%) with Skin Graft</v>
          </cell>
        </row>
        <row r="1157">
          <cell r="A1157" t="str">
            <v>JB31B</v>
          </cell>
          <cell r="B1157" t="str">
            <v>Intermediate Burn (TBSA of 20-59%) with Other Skin Procedure</v>
          </cell>
        </row>
        <row r="1158">
          <cell r="A1158" t="str">
            <v>JB31C</v>
          </cell>
          <cell r="B1158" t="str">
            <v>Intermediate Burn (TBSA of 20-59%) without Skin Procedure</v>
          </cell>
        </row>
        <row r="1159">
          <cell r="A1159" t="str">
            <v>JB32A</v>
          </cell>
          <cell r="B1159" t="str">
            <v>Minor Burn (TBSA of less than 20%) with Skin Graft</v>
          </cell>
        </row>
        <row r="1160">
          <cell r="A1160" t="str">
            <v>JB32B</v>
          </cell>
          <cell r="B1160" t="str">
            <v>Minor Burn (TBSA of less than 20%) with Other Skin Procedure</v>
          </cell>
        </row>
        <row r="1161">
          <cell r="A1161" t="str">
            <v>JB32C</v>
          </cell>
          <cell r="B1161" t="str">
            <v>Minor Burn (TBSA of less than 20%) without Skin Procedure</v>
          </cell>
        </row>
        <row r="1162">
          <cell r="A1162" t="str">
            <v>JB33A</v>
          </cell>
          <cell r="B1162" t="str">
            <v>Other Burn with Skin Graft</v>
          </cell>
        </row>
        <row r="1163">
          <cell r="A1163" t="str">
            <v>JB33B</v>
          </cell>
          <cell r="B1163" t="str">
            <v>Other Burn with Other Skin Procedure</v>
          </cell>
        </row>
        <row r="1164">
          <cell r="A1164" t="str">
            <v>JB33C</v>
          </cell>
          <cell r="B1164" t="str">
            <v>Other Burn without Skin Procedure</v>
          </cell>
        </row>
        <row r="1165">
          <cell r="A1165" t="str">
            <v>JC40Z</v>
          </cell>
          <cell r="B1165" t="str">
            <v>Multiple Major Skin Procedures</v>
          </cell>
        </row>
        <row r="1166">
          <cell r="A1166" t="str">
            <v>JC41Z</v>
          </cell>
          <cell r="B1166" t="str">
            <v>Major Skin Procedures</v>
          </cell>
        </row>
        <row r="1167">
          <cell r="A1167" t="str">
            <v>JC42A</v>
          </cell>
          <cell r="B1167" t="str">
            <v>Intermediate Skin Procedures, 13 years and over</v>
          </cell>
        </row>
        <row r="1168">
          <cell r="A1168" t="str">
            <v>JC42B</v>
          </cell>
          <cell r="B1168" t="str">
            <v>Intermediate Skin Procedures, 12 years and under</v>
          </cell>
        </row>
        <row r="1169">
          <cell r="A1169" t="str">
            <v>JC43A</v>
          </cell>
          <cell r="B1169" t="str">
            <v>Minor Skin Procedures, 13 years and over</v>
          </cell>
        </row>
        <row r="1170">
          <cell r="A1170" t="str">
            <v>JC43B</v>
          </cell>
          <cell r="B1170" t="str">
            <v>Minor Skin Procedures, 12 years and under</v>
          </cell>
        </row>
        <row r="1171">
          <cell r="A1171" t="str">
            <v>JC44Z</v>
          </cell>
          <cell r="B1171" t="str">
            <v>Complex Patch Tests</v>
          </cell>
        </row>
        <row r="1172">
          <cell r="A1172" t="str">
            <v>JC45A</v>
          </cell>
          <cell r="B1172" t="str">
            <v>Standard Patch Tests, 13 years and over</v>
          </cell>
        </row>
        <row r="1173">
          <cell r="A1173" t="str">
            <v>JC45B</v>
          </cell>
          <cell r="B1173" t="str">
            <v>Standard Patch Tests, 12 years and under</v>
          </cell>
        </row>
        <row r="1174">
          <cell r="A1174" t="str">
            <v>JC46Z</v>
          </cell>
          <cell r="B1174" t="str">
            <v>Photodynamic Therapy</v>
          </cell>
        </row>
        <row r="1175">
          <cell r="A1175" t="str">
            <v>JC47A</v>
          </cell>
          <cell r="B1175" t="str">
            <v>Phototherapy, 13 years and over</v>
          </cell>
        </row>
        <row r="1176">
          <cell r="A1176" t="str">
            <v>JC47B</v>
          </cell>
          <cell r="B1176" t="str">
            <v>Phototherapy, 12 years and under</v>
          </cell>
        </row>
        <row r="1177">
          <cell r="A1177" t="str">
            <v>JD07A</v>
          </cell>
          <cell r="B1177" t="str">
            <v>Skin Disorders with Interventions, with CC Score 12+</v>
          </cell>
        </row>
        <row r="1178">
          <cell r="A1178" t="str">
            <v>JD07B</v>
          </cell>
          <cell r="B1178" t="str">
            <v>Skin Disorders with Interventions, with CC Score 8-11</v>
          </cell>
        </row>
        <row r="1179">
          <cell r="A1179" t="str">
            <v>JD07C</v>
          </cell>
          <cell r="B1179" t="str">
            <v>Skin Disorders with Interventions, with CC Score 4-7</v>
          </cell>
        </row>
        <row r="1180">
          <cell r="A1180" t="str">
            <v>JD07D</v>
          </cell>
          <cell r="B1180" t="str">
            <v>Skin Disorders with Interventions, with CC Score 0-3</v>
          </cell>
        </row>
        <row r="1181">
          <cell r="A1181" t="str">
            <v>JD07E</v>
          </cell>
          <cell r="B1181" t="str">
            <v>Skin Disorders without Interventions, with CC Score 19+</v>
          </cell>
        </row>
        <row r="1182">
          <cell r="A1182" t="str">
            <v>JD07F</v>
          </cell>
          <cell r="B1182" t="str">
            <v>Skin Disorders without Interventions, with CC Score 14-18</v>
          </cell>
        </row>
        <row r="1183">
          <cell r="A1183" t="str">
            <v>JD07G</v>
          </cell>
          <cell r="B1183" t="str">
            <v>Skin Disorders without Interventions, with CC Score 10-13</v>
          </cell>
        </row>
        <row r="1184">
          <cell r="A1184" t="str">
            <v>JD07H</v>
          </cell>
          <cell r="B1184" t="str">
            <v>Skin Disorders without Interventions, with CC Score 6-9</v>
          </cell>
        </row>
        <row r="1185">
          <cell r="A1185" t="str">
            <v>JD07J</v>
          </cell>
          <cell r="B1185" t="str">
            <v>Skin Disorders without Interventions, with CC Score 2-5</v>
          </cell>
        </row>
        <row r="1186">
          <cell r="A1186" t="str">
            <v>JD07K</v>
          </cell>
          <cell r="B1186" t="str">
            <v>Skin Disorders without Interventions, with CC Score 0-1</v>
          </cell>
        </row>
        <row r="1187">
          <cell r="A1187" t="str">
            <v>KA03C</v>
          </cell>
          <cell r="B1187" t="str">
            <v>Parathyroid Procedures with CC Score 2+</v>
          </cell>
        </row>
        <row r="1188">
          <cell r="A1188" t="str">
            <v>KA03D</v>
          </cell>
          <cell r="B1188" t="str">
            <v>Parathyroid Procedures with CC Score 0-1</v>
          </cell>
        </row>
        <row r="1189">
          <cell r="A1189" t="str">
            <v>KA04A</v>
          </cell>
          <cell r="B1189" t="str">
            <v>Adrenal Procedures with CC Score 2+</v>
          </cell>
        </row>
        <row r="1190">
          <cell r="A1190" t="str">
            <v>KA04B</v>
          </cell>
          <cell r="B1190" t="str">
            <v>Adrenal Procedures with CC Score 0-1</v>
          </cell>
        </row>
        <row r="1191">
          <cell r="A1191" t="str">
            <v>KA05C</v>
          </cell>
          <cell r="B1191" t="str">
            <v>Anterior Pituitary Disorders with CC Score 2+</v>
          </cell>
        </row>
        <row r="1192">
          <cell r="A1192" t="str">
            <v>KA05D</v>
          </cell>
          <cell r="B1192" t="str">
            <v>Anterior Pituitary Disorders with CC Score 0-1</v>
          </cell>
        </row>
        <row r="1193">
          <cell r="A1193" t="str">
            <v>KA06C</v>
          </cell>
          <cell r="B1193" t="str">
            <v>Non-Pituitary Neoplasia or Hypoplasia, with CC Score 4+</v>
          </cell>
        </row>
        <row r="1194">
          <cell r="A1194" t="str">
            <v>KA06D</v>
          </cell>
          <cell r="B1194" t="str">
            <v>Non-Pituitary Neoplasia or Hypoplasia, with CC Score 2-3</v>
          </cell>
        </row>
        <row r="1195">
          <cell r="A1195" t="str">
            <v>KA06E</v>
          </cell>
          <cell r="B1195" t="str">
            <v>Non-Pituitary Neoplasia or Hypoplasia, with CC Score 0-1</v>
          </cell>
        </row>
        <row r="1196">
          <cell r="A1196" t="str">
            <v>KA07A</v>
          </cell>
          <cell r="B1196" t="str">
            <v>Non-Surgical Thyroid Disorders with CC Score 4+</v>
          </cell>
        </row>
        <row r="1197">
          <cell r="A1197" t="str">
            <v>KA07B</v>
          </cell>
          <cell r="B1197" t="str">
            <v>Non-Surgical Thyroid Disorders with CC Score 2-3</v>
          </cell>
        </row>
        <row r="1198">
          <cell r="A1198" t="str">
            <v>KA07C</v>
          </cell>
          <cell r="B1198" t="str">
            <v>Non-Surgical Thyroid Disorders with CC Score 0-1</v>
          </cell>
        </row>
        <row r="1199">
          <cell r="A1199" t="str">
            <v>KA08A</v>
          </cell>
          <cell r="B1199" t="str">
            <v>Other Endocrine Disorders with CC Score 4+</v>
          </cell>
        </row>
        <row r="1200">
          <cell r="A1200" t="str">
            <v>KA08B</v>
          </cell>
          <cell r="B1200" t="str">
            <v>Other Endocrine Disorders with CC Score 2-3</v>
          </cell>
        </row>
        <row r="1201">
          <cell r="A1201" t="str">
            <v>KA08C</v>
          </cell>
          <cell r="B1201" t="str">
            <v>Other Endocrine Disorders with CC Score 0-1</v>
          </cell>
        </row>
        <row r="1202">
          <cell r="A1202" t="str">
            <v>KA09C</v>
          </cell>
          <cell r="B1202" t="str">
            <v>Thyroid Procedures with CC Score 4+</v>
          </cell>
        </row>
        <row r="1203">
          <cell r="A1203" t="str">
            <v>KA09D</v>
          </cell>
          <cell r="B1203" t="str">
            <v>Thyroid Procedures with CC Score 2-3</v>
          </cell>
        </row>
        <row r="1204">
          <cell r="A1204" t="str">
            <v>KA09E</v>
          </cell>
          <cell r="B1204" t="str">
            <v>Thyroid Procedures with CC Score 0-1</v>
          </cell>
        </row>
        <row r="1205">
          <cell r="A1205" t="str">
            <v>KB01C</v>
          </cell>
          <cell r="B1205" t="str">
            <v>Diabetes with Hypoglycaemic Disorders, with CC Score 8+</v>
          </cell>
        </row>
        <row r="1206">
          <cell r="A1206" t="str">
            <v>KB01D</v>
          </cell>
          <cell r="B1206" t="str">
            <v>Diabetes with Hypoglycaemic Disorders, with CC Score 5-7</v>
          </cell>
        </row>
        <row r="1207">
          <cell r="A1207" t="str">
            <v>KB01E</v>
          </cell>
          <cell r="B1207" t="str">
            <v>Diabetes with Hypoglycaemic Disorders, with CC Score 3-4</v>
          </cell>
        </row>
        <row r="1208">
          <cell r="A1208" t="str">
            <v>KB01F</v>
          </cell>
          <cell r="B1208" t="str">
            <v>Diabetes with Hypoglycaemic Disorders, with CC Score 0-2</v>
          </cell>
        </row>
        <row r="1209">
          <cell r="A1209" t="str">
            <v>KB02G</v>
          </cell>
          <cell r="B1209" t="str">
            <v>Diabetes with Hyperglycaemic Disorders, with CC Score 8+</v>
          </cell>
        </row>
        <row r="1210">
          <cell r="A1210" t="str">
            <v>KB02H</v>
          </cell>
          <cell r="B1210" t="str">
            <v>Diabetes with Hyperglycaemic Disorders, with CC Score 5-7</v>
          </cell>
        </row>
        <row r="1211">
          <cell r="A1211" t="str">
            <v>KB02J</v>
          </cell>
          <cell r="B1211" t="str">
            <v>Diabetes with Hyperglycaemic Disorders, with CC Score 2-4</v>
          </cell>
        </row>
        <row r="1212">
          <cell r="A1212" t="str">
            <v>KB02K</v>
          </cell>
          <cell r="B1212" t="str">
            <v>Diabetes with Hyperglycaemic Disorders, with CC Score 0-1</v>
          </cell>
        </row>
        <row r="1213">
          <cell r="A1213" t="str">
            <v>KB03C</v>
          </cell>
          <cell r="B1213" t="str">
            <v>Diabetes with Lower Limb Complications, with CC Score 9+</v>
          </cell>
        </row>
        <row r="1214">
          <cell r="A1214" t="str">
            <v>KB03D</v>
          </cell>
          <cell r="B1214" t="str">
            <v>Diabetes with Lower Limb Complications, with CC Score 5-8</v>
          </cell>
        </row>
        <row r="1215">
          <cell r="A1215" t="str">
            <v>KB03E</v>
          </cell>
          <cell r="B1215" t="str">
            <v>Diabetes with Lower Limb Complications, with CC Score 0-4</v>
          </cell>
        </row>
        <row r="1216">
          <cell r="A1216" t="str">
            <v>KB04Z</v>
          </cell>
          <cell r="B1216" t="str">
            <v>Continuous Subcutaneous Insulin Infusion</v>
          </cell>
        </row>
        <row r="1217">
          <cell r="A1217" t="str">
            <v>KC04A</v>
          </cell>
          <cell r="B1217" t="str">
            <v>Inborn Errors of Metabolism with CC Score 3+</v>
          </cell>
        </row>
        <row r="1218">
          <cell r="A1218" t="str">
            <v>KC04B</v>
          </cell>
          <cell r="B1218" t="str">
            <v>Inborn Errors of Metabolism with CC Score 0-2</v>
          </cell>
        </row>
        <row r="1219">
          <cell r="A1219" t="str">
            <v>KC05G</v>
          </cell>
          <cell r="B1219" t="str">
            <v>Fluid or Electrolyte Disorders, with Interventions, with CC Score 5+</v>
          </cell>
        </row>
        <row r="1220">
          <cell r="A1220" t="str">
            <v>KC05H</v>
          </cell>
          <cell r="B1220" t="str">
            <v>Fluid or Electrolyte Disorders, with Interventions, with CC Score 0-4</v>
          </cell>
        </row>
        <row r="1221">
          <cell r="A1221" t="str">
            <v>KC05J</v>
          </cell>
          <cell r="B1221" t="str">
            <v>Fluid or Electrolyte Disorders, without Interventions, with CC Score 10+</v>
          </cell>
        </row>
        <row r="1222">
          <cell r="A1222" t="str">
            <v>KC05K</v>
          </cell>
          <cell r="B1222" t="str">
            <v>Fluid or Electrolyte Disorders, without Interventions, with CC Score 7-9</v>
          </cell>
        </row>
        <row r="1223">
          <cell r="A1223" t="str">
            <v>KC05L</v>
          </cell>
          <cell r="B1223" t="str">
            <v>Fluid or Electrolyte Disorders, without Interventions, with CC Score 4-6</v>
          </cell>
        </row>
        <row r="1224">
          <cell r="A1224" t="str">
            <v>KC05M</v>
          </cell>
          <cell r="B1224" t="str">
            <v>Fluid or Electrolyte Disorders, without Interventions, with CC Score 2-3</v>
          </cell>
        </row>
        <row r="1225">
          <cell r="A1225" t="str">
            <v>KC05N</v>
          </cell>
          <cell r="B1225" t="str">
            <v>Fluid or Electrolyte Disorders, without Interventions, with CC Score 0-1</v>
          </cell>
        </row>
        <row r="1226">
          <cell r="A1226" t="str">
            <v>LA01A</v>
          </cell>
          <cell r="B1226" t="str">
            <v>Kidney Transplant, 19 years and over, from Cadaver Non Heart-Beating Donor</v>
          </cell>
        </row>
        <row r="1227">
          <cell r="A1227" t="str">
            <v>LA01B</v>
          </cell>
          <cell r="B1227" t="str">
            <v>Kidney Transplant, 18 years and under, from Cadaver Non Heart-Beating Donor</v>
          </cell>
        </row>
        <row r="1228">
          <cell r="A1228" t="str">
            <v>LA02A</v>
          </cell>
          <cell r="B1228" t="str">
            <v>Kidney Transplant, 19 years and over, from Cadaver Heart-Beating Donor</v>
          </cell>
        </row>
        <row r="1229">
          <cell r="A1229" t="str">
            <v>LA02B</v>
          </cell>
          <cell r="B1229" t="str">
            <v>Kidney Transplant, 18 years and under, from Cadaver Heart-Beating Donor</v>
          </cell>
        </row>
        <row r="1230">
          <cell r="A1230" t="str">
            <v>LA03A</v>
          </cell>
          <cell r="B1230" t="str">
            <v>Kidney Transplant, 19 years and over, from Live Donor</v>
          </cell>
        </row>
        <row r="1231">
          <cell r="A1231" t="str">
            <v>LA03B</v>
          </cell>
          <cell r="B1231" t="str">
            <v>Kidney Transplant, 18 years and under, from Live Donor</v>
          </cell>
        </row>
        <row r="1232">
          <cell r="A1232" t="str">
            <v>LA04H</v>
          </cell>
          <cell r="B1232" t="str">
            <v>Kidney or Urinary Tract Infections, with Interventions, with CC Score 12+</v>
          </cell>
        </row>
        <row r="1233">
          <cell r="A1233" t="str">
            <v>LA04J</v>
          </cell>
          <cell r="B1233" t="str">
            <v>Kidney or Urinary Tract Infections, with Interventions, with CC Score 9-11</v>
          </cell>
        </row>
        <row r="1234">
          <cell r="A1234" t="str">
            <v>LA04K</v>
          </cell>
          <cell r="B1234" t="str">
            <v>Kidney or Urinary Tract Infections, with Interventions, with CC Score 6-8</v>
          </cell>
        </row>
        <row r="1235">
          <cell r="A1235" t="str">
            <v>LA04L</v>
          </cell>
          <cell r="B1235" t="str">
            <v>Kidney or Urinary Tract Infections, with Interventions, with CC Score 3-5</v>
          </cell>
        </row>
        <row r="1236">
          <cell r="A1236" t="str">
            <v>LA04M</v>
          </cell>
          <cell r="B1236" t="str">
            <v>Kidney or Urinary Tract Infections, with Interventions, with CC Score 0-2</v>
          </cell>
        </row>
        <row r="1237">
          <cell r="A1237" t="str">
            <v>LA04N</v>
          </cell>
          <cell r="B1237" t="str">
            <v>Kidney or Urinary Tract Infections, without Interventions, with CC Score 13+</v>
          </cell>
        </row>
        <row r="1238">
          <cell r="A1238" t="str">
            <v>LA04P</v>
          </cell>
          <cell r="B1238" t="str">
            <v>Kidney or Urinary Tract Infections, without Interventions, with CC Score 8-12</v>
          </cell>
        </row>
        <row r="1239">
          <cell r="A1239" t="str">
            <v>LA04Q</v>
          </cell>
          <cell r="B1239" t="str">
            <v>Kidney or Urinary Tract Infections, without Interventions, with CC Score 4-7</v>
          </cell>
        </row>
        <row r="1240">
          <cell r="A1240" t="str">
            <v>LA04R</v>
          </cell>
          <cell r="B1240" t="str">
            <v>Kidney or Urinary Tract Infections, without Interventions, with CC Score 2-3</v>
          </cell>
        </row>
        <row r="1241">
          <cell r="A1241" t="str">
            <v>LA04S</v>
          </cell>
          <cell r="B1241" t="str">
            <v>Kidney or Urinary Tract Infections, without Interventions, with CC Score 0-1</v>
          </cell>
        </row>
        <row r="1242">
          <cell r="A1242" t="str">
            <v>LA05Z</v>
          </cell>
          <cell r="B1242" t="str">
            <v>Renal Replacement Peritoneal Dialysis Associated Procedures</v>
          </cell>
        </row>
        <row r="1243">
          <cell r="A1243" t="str">
            <v>LA07H</v>
          </cell>
          <cell r="B1243" t="str">
            <v>Acute Kidney Injury with Interventions, with CC Score 11+</v>
          </cell>
        </row>
        <row r="1244">
          <cell r="A1244" t="str">
            <v>LA07J</v>
          </cell>
          <cell r="B1244" t="str">
            <v>Acute Kidney Injury with Interventions, with CC Score 6-10</v>
          </cell>
        </row>
        <row r="1245">
          <cell r="A1245" t="str">
            <v>LA07K</v>
          </cell>
          <cell r="B1245" t="str">
            <v>Acute Kidney Injury with Interventions, with CC Score 0-5</v>
          </cell>
        </row>
        <row r="1246">
          <cell r="A1246" t="str">
            <v>LA07L</v>
          </cell>
          <cell r="B1246" t="str">
            <v>Acute Kidney Injury without Interventions, with CC Score 12+</v>
          </cell>
        </row>
        <row r="1247">
          <cell r="A1247" t="str">
            <v>LA07M</v>
          </cell>
          <cell r="B1247" t="str">
            <v>Acute Kidney Injury without Interventions, with CC Score 8-11</v>
          </cell>
        </row>
        <row r="1248">
          <cell r="A1248" t="str">
            <v>LA07N</v>
          </cell>
          <cell r="B1248" t="str">
            <v>Acute Kidney Injury without Interventions, with CC Score 4-7</v>
          </cell>
        </row>
        <row r="1249">
          <cell r="A1249" t="str">
            <v>LA07P</v>
          </cell>
          <cell r="B1249" t="str">
            <v>Acute Kidney Injury without Interventions, with CC Score 0-3</v>
          </cell>
        </row>
        <row r="1250">
          <cell r="A1250" t="str">
            <v>LA08G</v>
          </cell>
          <cell r="B1250" t="str">
            <v>Chronic Kidney Disease with Interventions, with CC Score 6+</v>
          </cell>
        </row>
        <row r="1251">
          <cell r="A1251" t="str">
            <v>LA08H</v>
          </cell>
          <cell r="B1251" t="str">
            <v>Chronic Kidney Disease with Interventions, with CC Score 3-5</v>
          </cell>
        </row>
        <row r="1252">
          <cell r="A1252" t="str">
            <v>LA08J</v>
          </cell>
          <cell r="B1252" t="str">
            <v>Chronic Kidney Disease with Interventions, with CC Score 0-2</v>
          </cell>
        </row>
        <row r="1253">
          <cell r="A1253" t="str">
            <v>LA08K</v>
          </cell>
          <cell r="B1253" t="str">
            <v>Chronic Kidney Disease without Interventions, with CC Score 11+</v>
          </cell>
        </row>
        <row r="1254">
          <cell r="A1254" t="str">
            <v>LA08L</v>
          </cell>
          <cell r="B1254" t="str">
            <v>Chronic Kidney Disease without Interventions, with CC Score 8-10</v>
          </cell>
        </row>
        <row r="1255">
          <cell r="A1255" t="str">
            <v>LA08M</v>
          </cell>
          <cell r="B1255" t="str">
            <v>Chronic Kidney Disease without Interventions, with CC Score 5-7</v>
          </cell>
        </row>
        <row r="1256">
          <cell r="A1256" t="str">
            <v>LA08N</v>
          </cell>
          <cell r="B1256" t="str">
            <v>Chronic Kidney Disease without Interventions, with CC Score 3-4</v>
          </cell>
        </row>
        <row r="1257">
          <cell r="A1257" t="str">
            <v>LA08P</v>
          </cell>
          <cell r="B1257" t="str">
            <v>Chronic Kidney Disease without Interventions, with CC Score 0-2</v>
          </cell>
        </row>
        <row r="1258">
          <cell r="A1258" t="str">
            <v>LA09J</v>
          </cell>
          <cell r="B1258" t="str">
            <v>General Renal Disorders with Interventions, with CC Score 6+</v>
          </cell>
        </row>
        <row r="1259">
          <cell r="A1259" t="str">
            <v>LA09K</v>
          </cell>
          <cell r="B1259" t="str">
            <v>General Renal Disorders with Interventions, with CC Score 3-5</v>
          </cell>
        </row>
        <row r="1260">
          <cell r="A1260" t="str">
            <v>LA09L</v>
          </cell>
          <cell r="B1260" t="str">
            <v>General Renal Disorders with Interventions, with CC Score 0-2</v>
          </cell>
        </row>
        <row r="1261">
          <cell r="A1261" t="str">
            <v>LA09M</v>
          </cell>
          <cell r="B1261" t="str">
            <v>General Renal Disorders without Interventions, with CC Score 9+</v>
          </cell>
        </row>
        <row r="1262">
          <cell r="A1262" t="str">
            <v>LA09N</v>
          </cell>
          <cell r="B1262" t="str">
            <v>General Renal Disorders without Interventions, with CC Score 6-8</v>
          </cell>
        </row>
        <row r="1263">
          <cell r="A1263" t="str">
            <v>LA09P</v>
          </cell>
          <cell r="B1263" t="str">
            <v>General Renal Disorders without Interventions, with CC Score 3-5</v>
          </cell>
        </row>
        <row r="1264">
          <cell r="A1264" t="str">
            <v>LA09Q</v>
          </cell>
          <cell r="B1264" t="str">
            <v>General Renal Disorders without Interventions, with CC Score 0-2</v>
          </cell>
        </row>
        <row r="1265">
          <cell r="A1265" t="str">
            <v>LA10Z</v>
          </cell>
          <cell r="B1265" t="str">
            <v>Live Kidney Donor Screening</v>
          </cell>
        </row>
        <row r="1266">
          <cell r="A1266" t="str">
            <v>LA11Z</v>
          </cell>
          <cell r="B1266" t="str">
            <v>Kidney Pre-Transplantation Work-up of Live Donor</v>
          </cell>
        </row>
        <row r="1267">
          <cell r="A1267" t="str">
            <v>LA12A</v>
          </cell>
          <cell r="B1267" t="str">
            <v>Kidney Pre-Transplantation Work-up of Recipient, 19 years and over</v>
          </cell>
        </row>
        <row r="1268">
          <cell r="A1268" t="str">
            <v>LA12B</v>
          </cell>
          <cell r="B1268" t="str">
            <v>Kidney Pre-Transplantation Work-up of Recipient, 18 years and under</v>
          </cell>
        </row>
        <row r="1269">
          <cell r="A1269" t="str">
            <v>LA13A</v>
          </cell>
          <cell r="B1269" t="str">
            <v>Examination for Post-Transplantation of Kidney of Recipient, 19 years and over</v>
          </cell>
        </row>
        <row r="1270">
          <cell r="A1270" t="str">
            <v>LA13B</v>
          </cell>
          <cell r="B1270" t="str">
            <v>Examination for Post-Transplantation of Kidney of Recipient, 18 years and under</v>
          </cell>
        </row>
        <row r="1271">
          <cell r="A1271" t="str">
            <v>LA14Z</v>
          </cell>
          <cell r="B1271" t="str">
            <v>Examination for Post-Transplantation of Kidney of Live Donor</v>
          </cell>
        </row>
        <row r="1272">
          <cell r="A1272" t="str">
            <v>LA97A</v>
          </cell>
          <cell r="B1272" t="str">
            <v>Same Day Dialysis Admission or Attendance, 19 years and over</v>
          </cell>
        </row>
        <row r="1273">
          <cell r="A1273" t="str">
            <v>LA97B</v>
          </cell>
          <cell r="B1273" t="str">
            <v>Same Day Dialysis Admission or Attendance, 18 years and under</v>
          </cell>
        </row>
        <row r="1274">
          <cell r="A1274" t="str">
            <v>LB05D</v>
          </cell>
          <cell r="B1274" t="str">
            <v>Intermediate Percutaneous, Kidney or Ureter Procedures, 18 years and under</v>
          </cell>
        </row>
        <row r="1275">
          <cell r="A1275" t="str">
            <v>LB05E</v>
          </cell>
          <cell r="B1275" t="str">
            <v>Intermediate Percutaneous, Kidney or Ureter Procedures, 19 years and over, with CC Score 6+</v>
          </cell>
        </row>
        <row r="1276">
          <cell r="A1276" t="str">
            <v>LB05F</v>
          </cell>
          <cell r="B1276" t="str">
            <v>Intermediate Percutaneous, Kidney or Ureter Procedures, 19 years and over, with CC Score 3-5</v>
          </cell>
        </row>
        <row r="1277">
          <cell r="A1277" t="str">
            <v>LB05G</v>
          </cell>
          <cell r="B1277" t="str">
            <v>Intermediate Percutaneous, Kidney or Ureter Procedures, 19 years and over, with CC Score 0-2</v>
          </cell>
        </row>
        <row r="1278">
          <cell r="A1278" t="str">
            <v>LB06H</v>
          </cell>
          <cell r="B1278" t="str">
            <v>Kidney, Urinary Tract or Prostate Neoplasms, with Interventions, with CC Score 9+</v>
          </cell>
        </row>
        <row r="1279">
          <cell r="A1279" t="str">
            <v>LB06J</v>
          </cell>
          <cell r="B1279" t="str">
            <v>Kidney, Urinary Tract or Prostate Neoplasms, with Interventions, with CC Score 6-8</v>
          </cell>
        </row>
        <row r="1280">
          <cell r="A1280" t="str">
            <v>LB06K</v>
          </cell>
          <cell r="B1280" t="str">
            <v>Kidney, Urinary Tract or Prostate Neoplasms, with Interventions, with CC Score 4-5</v>
          </cell>
        </row>
        <row r="1281">
          <cell r="A1281" t="str">
            <v>LB06L</v>
          </cell>
          <cell r="B1281" t="str">
            <v>Kidney, Urinary Tract or Prostate Neoplasms, with Interventions, with CC Score 2-3</v>
          </cell>
        </row>
        <row r="1282">
          <cell r="A1282" t="str">
            <v>LB06M</v>
          </cell>
          <cell r="B1282" t="str">
            <v>Kidney, Urinary Tract or Prostate Neoplasms, with Interventions, with CC Score 0-1</v>
          </cell>
        </row>
        <row r="1283">
          <cell r="A1283" t="str">
            <v>LB06N</v>
          </cell>
          <cell r="B1283" t="str">
            <v>Kidney, Urinary Tract or Prostate Neoplasms, without Interventions, with CC Score 13+</v>
          </cell>
        </row>
        <row r="1284">
          <cell r="A1284" t="str">
            <v>LB06P</v>
          </cell>
          <cell r="B1284" t="str">
            <v>Kidney, Urinary Tract or Prostate Neoplasms, without Interventions, with CC Score 7-12</v>
          </cell>
        </row>
        <row r="1285">
          <cell r="A1285" t="str">
            <v>LB06Q</v>
          </cell>
          <cell r="B1285" t="str">
            <v>Kidney, Urinary Tract or Prostate Neoplasms, without Interventions, with CC Score 4-6</v>
          </cell>
        </row>
        <row r="1286">
          <cell r="A1286" t="str">
            <v>LB06R</v>
          </cell>
          <cell r="B1286" t="str">
            <v>Kidney, Urinary Tract or Prostate Neoplasms, without Interventions, with CC Score 2-3</v>
          </cell>
        </row>
        <row r="1287">
          <cell r="A1287" t="str">
            <v>LB06S</v>
          </cell>
          <cell r="B1287" t="str">
            <v>Kidney, Urinary Tract or Prostate Neoplasms, without Interventions, with CC Score 0-1</v>
          </cell>
        </row>
        <row r="1288">
          <cell r="A1288" t="str">
            <v>LB09C</v>
          </cell>
          <cell r="B1288" t="str">
            <v>Intermediate Endoscopic Ureter Procedures, 18 years and under</v>
          </cell>
        </row>
        <row r="1289">
          <cell r="A1289" t="str">
            <v>LB09D</v>
          </cell>
          <cell r="B1289" t="str">
            <v>Intermediate Endoscopic Ureter Procedures, 19 years and over</v>
          </cell>
        </row>
        <row r="1290">
          <cell r="A1290" t="str">
            <v>LB10B</v>
          </cell>
          <cell r="B1290" t="str">
            <v>Major Open Bladder Procedures or Reconstruction, 18 years and under</v>
          </cell>
        </row>
        <row r="1291">
          <cell r="A1291" t="str">
            <v>LB10C</v>
          </cell>
          <cell r="B1291" t="str">
            <v>Major Open Bladder Procedures or Reconstruction, 19 years and over, with CC Score 2+</v>
          </cell>
        </row>
        <row r="1292">
          <cell r="A1292" t="str">
            <v>LB10D</v>
          </cell>
          <cell r="B1292" t="str">
            <v>Major Open Bladder Procedures or Reconstruction, 19 years and over, with CC Score 0-1</v>
          </cell>
        </row>
        <row r="1293">
          <cell r="A1293" t="str">
            <v>LB12Z</v>
          </cell>
          <cell r="B1293" t="str">
            <v>Intermediate Open Bladder Procedures</v>
          </cell>
        </row>
        <row r="1294">
          <cell r="A1294" t="str">
            <v>LB13C</v>
          </cell>
          <cell r="B1294" t="str">
            <v>Major Endoscopic Bladder Procedures with CC Score 7+</v>
          </cell>
        </row>
        <row r="1295">
          <cell r="A1295" t="str">
            <v>LB13D</v>
          </cell>
          <cell r="B1295" t="str">
            <v>Major Endoscopic Bladder Procedures with CC Score 5-6</v>
          </cell>
        </row>
        <row r="1296">
          <cell r="A1296" t="str">
            <v>LB13E</v>
          </cell>
          <cell r="B1296" t="str">
            <v>Major Endoscopic Bladder Procedures with CC Score 2-4</v>
          </cell>
        </row>
        <row r="1297">
          <cell r="A1297" t="str">
            <v>LB13F</v>
          </cell>
          <cell r="B1297" t="str">
            <v>Major Endoscopic Bladder Procedures with CC Score 0-1</v>
          </cell>
        </row>
        <row r="1298">
          <cell r="A1298" t="str">
            <v>LB14Z</v>
          </cell>
          <cell r="B1298" t="str">
            <v>Intermediate Endoscopic Bladder Procedures</v>
          </cell>
        </row>
        <row r="1299">
          <cell r="A1299" t="str">
            <v>LB15D</v>
          </cell>
          <cell r="B1299" t="str">
            <v>Minor Bladder Procedures, 18 years and under</v>
          </cell>
        </row>
        <row r="1300">
          <cell r="A1300" t="str">
            <v>LB15E</v>
          </cell>
          <cell r="B1300" t="str">
            <v>Minor Bladder Procedures, 19 years and over</v>
          </cell>
        </row>
        <row r="1301">
          <cell r="A1301" t="str">
            <v>LB16D</v>
          </cell>
          <cell r="B1301" t="str">
            <v>Urinary Incontinence or Other Urinary Problems, with Interventions, with CC Score 7+</v>
          </cell>
        </row>
        <row r="1302">
          <cell r="A1302" t="str">
            <v>LB16E</v>
          </cell>
          <cell r="B1302" t="str">
            <v>Urinary Incontinence or Other Urinary Problems, with Interventions, with CC Score 3-6</v>
          </cell>
        </row>
        <row r="1303">
          <cell r="A1303" t="str">
            <v>LB16F</v>
          </cell>
          <cell r="B1303" t="str">
            <v>Urinary Incontinence or Other Urinary Problems, with Interventions, with CC Score 0-2</v>
          </cell>
        </row>
        <row r="1304">
          <cell r="A1304" t="str">
            <v>LB16G</v>
          </cell>
          <cell r="B1304" t="str">
            <v>Urinary Incontinence or Other Urinary Problems, without Interventions, with CC Score 8+</v>
          </cell>
        </row>
        <row r="1305">
          <cell r="A1305" t="str">
            <v>LB16H</v>
          </cell>
          <cell r="B1305" t="str">
            <v>Urinary Incontinence or Other Urinary Problems, without Interventions, with CC Score 5-7</v>
          </cell>
        </row>
        <row r="1306">
          <cell r="A1306" t="str">
            <v>LB16J</v>
          </cell>
          <cell r="B1306" t="str">
            <v>Urinary Incontinence or Other Urinary Problems, without Interventions, with CC Score 2-4</v>
          </cell>
        </row>
        <row r="1307">
          <cell r="A1307" t="str">
            <v>LB16K</v>
          </cell>
          <cell r="B1307" t="str">
            <v>Urinary Incontinence or Other Urinary Problems, without Interventions, with CC Score 0-1</v>
          </cell>
        </row>
        <row r="1308">
          <cell r="A1308" t="str">
            <v>LB17Z</v>
          </cell>
          <cell r="B1308" t="str">
            <v>Introduction of Therapeutic Substance into Bladder</v>
          </cell>
        </row>
        <row r="1309">
          <cell r="A1309" t="str">
            <v>LB18Z</v>
          </cell>
          <cell r="B1309" t="str">
            <v>Attention to Suprapubic Bladder Catheter</v>
          </cell>
        </row>
        <row r="1310">
          <cell r="A1310" t="str">
            <v>LB19C</v>
          </cell>
          <cell r="B1310" t="str">
            <v>Ureteric or Bladder Disorders, with Interventions, with CC Score 4+</v>
          </cell>
        </row>
        <row r="1311">
          <cell r="A1311" t="str">
            <v>LB19D</v>
          </cell>
          <cell r="B1311" t="str">
            <v>Ureteric or Bladder Disorders, with Interventions, with CC Score 0-3</v>
          </cell>
        </row>
        <row r="1312">
          <cell r="A1312" t="str">
            <v>LB19E</v>
          </cell>
          <cell r="B1312" t="str">
            <v>Ureteric or Bladder Disorders, without Interventions, with CC Score 5+</v>
          </cell>
        </row>
        <row r="1313">
          <cell r="A1313" t="str">
            <v>LB19F</v>
          </cell>
          <cell r="B1313" t="str">
            <v>Ureteric or Bladder Disorders, without Interventions, with CC Score 2-4</v>
          </cell>
        </row>
        <row r="1314">
          <cell r="A1314" t="str">
            <v>LB19G</v>
          </cell>
          <cell r="B1314" t="str">
            <v>Ureteric or Bladder Disorders, without Interventions, with CC Score 0-1</v>
          </cell>
        </row>
        <row r="1315">
          <cell r="A1315" t="str">
            <v>LB20C</v>
          </cell>
          <cell r="B1315" t="str">
            <v>Infection or Mechanical Problems Related to Genito-Urinary Prostheses, Implants or Grafts, with Interventions, with CC Score 4+</v>
          </cell>
        </row>
        <row r="1316">
          <cell r="A1316" t="str">
            <v>LB20D</v>
          </cell>
          <cell r="B1316" t="str">
            <v>Infection or Mechanical Problems Related to Genito-Urinary Prostheses, Implants or Grafts, with Interventions, with CC Score 0-3</v>
          </cell>
        </row>
        <row r="1317">
          <cell r="A1317" t="str">
            <v>LB20E</v>
          </cell>
          <cell r="B1317" t="str">
            <v>Infection or Mechanical Problems Related to Genito-Urinary Prostheses, Implants or Grafts, without Interventions, with CC Score 7+</v>
          </cell>
        </row>
        <row r="1318">
          <cell r="A1318" t="str">
            <v>LB20F</v>
          </cell>
          <cell r="B1318" t="str">
            <v>Infection or Mechanical Problems Related to Genito-Urinary Prostheses, Implants or Grafts, without Interventions, with CC Score 2-6</v>
          </cell>
        </row>
        <row r="1319">
          <cell r="A1319" t="str">
            <v>LB20G</v>
          </cell>
          <cell r="B1319" t="str">
            <v>Infection or Mechanical Problems Related to Genito-Urinary Prostheses, Implants or Grafts, without Interventions, with CC Score 0-1</v>
          </cell>
        </row>
        <row r="1320">
          <cell r="A1320" t="str">
            <v>LB21A</v>
          </cell>
          <cell r="B1320" t="str">
            <v>Major Open, Prostate or Bladder Neck Procedures (Male), with CC Score 2+</v>
          </cell>
        </row>
        <row r="1321">
          <cell r="A1321" t="str">
            <v>LB21B</v>
          </cell>
          <cell r="B1321" t="str">
            <v>Major Open, Prostate or Bladder Neck Procedures (Male), with CC Score 0-1</v>
          </cell>
        </row>
        <row r="1322">
          <cell r="A1322" t="str">
            <v>LB22Z</v>
          </cell>
          <cell r="B1322" t="str">
            <v>Major Laparoscopic, Prostate or Bladder Neck Procedures (Male)</v>
          </cell>
        </row>
        <row r="1323">
          <cell r="A1323" t="str">
            <v>LB25D</v>
          </cell>
          <cell r="B1323" t="str">
            <v>Transurethral Prostate Resection Procedures with CC Score 6+</v>
          </cell>
        </row>
        <row r="1324">
          <cell r="A1324" t="str">
            <v>LB25E</v>
          </cell>
          <cell r="B1324" t="str">
            <v>Transurethral Prostate Resection Procedures with CC Score 3-5</v>
          </cell>
        </row>
        <row r="1325">
          <cell r="A1325" t="str">
            <v>LB25F</v>
          </cell>
          <cell r="B1325" t="str">
            <v>Transurethral Prostate Resection Procedures with CC Score 0-2</v>
          </cell>
        </row>
        <row r="1326">
          <cell r="A1326" t="str">
            <v>LB26A</v>
          </cell>
          <cell r="B1326" t="str">
            <v>Intermediate Endoscopic, Prostate or Bladder Neck Procedures (Male and Female), with CC Score 2+</v>
          </cell>
        </row>
        <row r="1327">
          <cell r="A1327" t="str">
            <v>LB26B</v>
          </cell>
          <cell r="B1327" t="str">
            <v>Intermediate Endoscopic, Prostate or Bladder Neck Procedures (Male and Female), with CC Score 0-1</v>
          </cell>
        </row>
        <row r="1328">
          <cell r="A1328" t="str">
            <v>LB27Z</v>
          </cell>
          <cell r="B1328" t="str">
            <v>Minor Endoscopic, Prostate or Bladder Neck Procedures (Male)</v>
          </cell>
        </row>
        <row r="1329">
          <cell r="A1329" t="str">
            <v>LB28C</v>
          </cell>
          <cell r="B1329" t="str">
            <v>Non-Malignant Prostate Disorders with Interventions, with CC Score 4+</v>
          </cell>
        </row>
        <row r="1330">
          <cell r="A1330" t="str">
            <v>LB28D</v>
          </cell>
          <cell r="B1330" t="str">
            <v>Non-Malignant Prostate Disorders with Interventions, with CC Score 0-3</v>
          </cell>
        </row>
        <row r="1331">
          <cell r="A1331" t="str">
            <v>LB28E</v>
          </cell>
          <cell r="B1331" t="str">
            <v>Non-Malignant Prostate Disorders without Interventions, with CC Score 6+</v>
          </cell>
        </row>
        <row r="1332">
          <cell r="A1332" t="str">
            <v>LB28F</v>
          </cell>
          <cell r="B1332" t="str">
            <v>Non-Malignant Prostate Disorders without Interventions, with CC Score 3-5</v>
          </cell>
        </row>
        <row r="1333">
          <cell r="A1333" t="str">
            <v>LB28G</v>
          </cell>
          <cell r="B1333" t="str">
            <v>Non-Malignant Prostate Disorders without Interventions, with CC Score 0-2</v>
          </cell>
        </row>
        <row r="1334">
          <cell r="A1334" t="str">
            <v>LB29A</v>
          </cell>
          <cell r="B1334" t="str">
            <v>Major Open Urethra Procedures, 19 years and over</v>
          </cell>
        </row>
        <row r="1335">
          <cell r="A1335" t="str">
            <v>LB29C</v>
          </cell>
          <cell r="B1335" t="str">
            <v>Major Open Urethra Procedures, between 2 and 18 years</v>
          </cell>
        </row>
        <row r="1336">
          <cell r="A1336" t="str">
            <v>LB29D</v>
          </cell>
          <cell r="B1336" t="str">
            <v>Major Open Urethra Procedures, 1 year and under</v>
          </cell>
        </row>
        <row r="1337">
          <cell r="A1337" t="str">
            <v>LB33Z</v>
          </cell>
          <cell r="B1337" t="str">
            <v>Vasectomy Procedures</v>
          </cell>
        </row>
        <row r="1338">
          <cell r="A1338" t="str">
            <v>LB35C</v>
          </cell>
          <cell r="B1338" t="str">
            <v>Scrotum, Testis or Vas Deferens Disorders, with Interventions, with CC Score 2+</v>
          </cell>
        </row>
        <row r="1339">
          <cell r="A1339" t="str">
            <v>LB35D</v>
          </cell>
          <cell r="B1339" t="str">
            <v>Scrotum, Testis or Vas Deferens Disorders, with Interventions, with CC Score 0-1</v>
          </cell>
        </row>
        <row r="1340">
          <cell r="A1340" t="str">
            <v>LB35E</v>
          </cell>
          <cell r="B1340" t="str">
            <v>Scrotum, Testis or Vas Deferens Disorders, without Interventions, with CC Score 6+</v>
          </cell>
        </row>
        <row r="1341">
          <cell r="A1341" t="str">
            <v>LB35F</v>
          </cell>
          <cell r="B1341" t="str">
            <v>Scrotum, Testis or Vas Deferens Disorders, without Interventions, with CC Score 3-5</v>
          </cell>
        </row>
        <row r="1342">
          <cell r="A1342" t="str">
            <v>LB35G</v>
          </cell>
          <cell r="B1342" t="str">
            <v>Scrotum, Testis or Vas Deferens Disorders, without Interventions, with CC Score 1-2</v>
          </cell>
        </row>
        <row r="1343">
          <cell r="A1343" t="str">
            <v>LB35H</v>
          </cell>
          <cell r="B1343" t="str">
            <v>Scrotum, Testis or Vas Deferens Disorders, without Interventions, with CC Score 0</v>
          </cell>
        </row>
        <row r="1344">
          <cell r="A1344" t="str">
            <v>LB36Z</v>
          </cell>
          <cell r="B1344" t="str">
            <v>Extracorporeal Lithotripsy</v>
          </cell>
        </row>
        <row r="1345">
          <cell r="A1345" t="str">
            <v>LB37C</v>
          </cell>
          <cell r="B1345" t="str">
            <v>Miscellaneous Urinary Tract Findings with CC Score 5+</v>
          </cell>
        </row>
        <row r="1346">
          <cell r="A1346" t="str">
            <v>LB37D</v>
          </cell>
          <cell r="B1346" t="str">
            <v>Miscellaneous Urinary Tract Findings with CC Score 2-4</v>
          </cell>
        </row>
        <row r="1347">
          <cell r="A1347" t="str">
            <v>LB37E</v>
          </cell>
          <cell r="B1347" t="str">
            <v>Miscellaneous Urinary Tract Findings with CC Score 0-1</v>
          </cell>
        </row>
        <row r="1348">
          <cell r="A1348" t="str">
            <v>LB38C</v>
          </cell>
          <cell r="B1348" t="str">
            <v>Unspecified Haematuria with Interventions, with CC Score 7+</v>
          </cell>
        </row>
        <row r="1349">
          <cell r="A1349" t="str">
            <v>LB38D</v>
          </cell>
          <cell r="B1349" t="str">
            <v>Unspecified Haematuria with Interventions, with CC Score 3-6</v>
          </cell>
        </row>
        <row r="1350">
          <cell r="A1350" t="str">
            <v>LB38E</v>
          </cell>
          <cell r="B1350" t="str">
            <v>Unspecified Haematuria with Interventions, with CC Score 0-2</v>
          </cell>
        </row>
        <row r="1351">
          <cell r="A1351" t="str">
            <v>LB38F</v>
          </cell>
          <cell r="B1351" t="str">
            <v>Unspecified Haematuria without Interventions, with CC Score 8+</v>
          </cell>
        </row>
        <row r="1352">
          <cell r="A1352" t="str">
            <v>LB38G</v>
          </cell>
          <cell r="B1352" t="str">
            <v>Unspecified Haematuria without Interventions, with CC Score 4-7</v>
          </cell>
        </row>
        <row r="1353">
          <cell r="A1353" t="str">
            <v>LB38H</v>
          </cell>
          <cell r="B1353" t="str">
            <v>Unspecified Haematuria without Interventions, with CC Score 0-3</v>
          </cell>
        </row>
        <row r="1354">
          <cell r="A1354" t="str">
            <v>LB39C</v>
          </cell>
          <cell r="B1354" t="str">
            <v>Cystectomy with Urinary Diversion and Reconstruction, with CC Score 3+</v>
          </cell>
        </row>
        <row r="1355">
          <cell r="A1355" t="str">
            <v>LB39D</v>
          </cell>
          <cell r="B1355" t="str">
            <v>Cystectomy with Urinary Diversion and Reconstruction, with CC Score 0-2</v>
          </cell>
        </row>
        <row r="1356">
          <cell r="A1356" t="str">
            <v>LB40C</v>
          </cell>
          <cell r="B1356" t="str">
            <v>Urinary Tract Stone Disease with Interventions, with CC Score 3+</v>
          </cell>
        </row>
        <row r="1357">
          <cell r="A1357" t="str">
            <v>LB40D</v>
          </cell>
          <cell r="B1357" t="str">
            <v>Urinary Tract Stone Disease with Interventions, with CC Score 0-2</v>
          </cell>
        </row>
        <row r="1358">
          <cell r="A1358" t="str">
            <v>LB40E</v>
          </cell>
          <cell r="B1358" t="str">
            <v>Urinary Tract Stone Disease without Interventions, with CC Score 6+</v>
          </cell>
        </row>
        <row r="1359">
          <cell r="A1359" t="str">
            <v>LB40F</v>
          </cell>
          <cell r="B1359" t="str">
            <v>Urinary Tract Stone Disease without Interventions, with CC Score 3-5</v>
          </cell>
        </row>
        <row r="1360">
          <cell r="A1360" t="str">
            <v>LB40G</v>
          </cell>
          <cell r="B1360" t="str">
            <v>Urinary Tract Stone Disease without Interventions, with CC Score 0-2</v>
          </cell>
        </row>
        <row r="1361">
          <cell r="A1361" t="str">
            <v>LB42A</v>
          </cell>
          <cell r="B1361" t="str">
            <v>Dynamic Studies of Urinary Tract, 19 years and over</v>
          </cell>
        </row>
        <row r="1362">
          <cell r="A1362" t="str">
            <v>LB42B</v>
          </cell>
          <cell r="B1362" t="str">
            <v>Dynamic Studies of Urinary Tract, between 2 and 18 years</v>
          </cell>
        </row>
        <row r="1363">
          <cell r="A1363" t="str">
            <v>LB42C</v>
          </cell>
          <cell r="B1363" t="str">
            <v>Dynamic Studies of Urinary Tract, 1 year and under</v>
          </cell>
        </row>
        <row r="1364">
          <cell r="A1364" t="str">
            <v>LB43Z</v>
          </cell>
          <cell r="B1364" t="str">
            <v>Treatment of Erectile Dysfunction</v>
          </cell>
        </row>
        <row r="1365">
          <cell r="A1365" t="str">
            <v>LB46Z</v>
          </cell>
          <cell r="B1365" t="str">
            <v>Live Donation of Kidney</v>
          </cell>
        </row>
        <row r="1366">
          <cell r="A1366" t="str">
            <v>LB47Z</v>
          </cell>
          <cell r="B1366" t="str">
            <v>Major Open Penis Procedures</v>
          </cell>
        </row>
        <row r="1367">
          <cell r="A1367" t="str">
            <v>LB48Z</v>
          </cell>
          <cell r="B1367" t="str">
            <v>Intermediate Open Penis Procedures</v>
          </cell>
        </row>
        <row r="1368">
          <cell r="A1368" t="str">
            <v>LB49Z</v>
          </cell>
          <cell r="B1368" t="str">
            <v>High Intensity Focused Ultrasound (Male and Female)</v>
          </cell>
        </row>
        <row r="1369">
          <cell r="A1369" t="str">
            <v>LB50Z</v>
          </cell>
          <cell r="B1369" t="str">
            <v>Implantation of Artificial Urinary Sphincter (Male and Female)</v>
          </cell>
        </row>
        <row r="1370">
          <cell r="A1370" t="str">
            <v>LB51A</v>
          </cell>
          <cell r="B1370" t="str">
            <v>Vaginal Tape Operations for Urinary Incontinence, with CC Score 2+</v>
          </cell>
        </row>
        <row r="1371">
          <cell r="A1371" t="str">
            <v>LB51B</v>
          </cell>
          <cell r="B1371" t="str">
            <v>Vaginal Tape Operations for Urinary Incontinence, with CC Score 0-1</v>
          </cell>
        </row>
        <row r="1372">
          <cell r="A1372" t="str">
            <v>LB52A</v>
          </cell>
          <cell r="B1372" t="str">
            <v>Major Open, Scrotum, Testis or Vas Deferens Procedures, with CC Score 2+</v>
          </cell>
        </row>
        <row r="1373">
          <cell r="A1373" t="str">
            <v>LB52B</v>
          </cell>
          <cell r="B1373" t="str">
            <v>Major Open, Scrotum, Testis or Vas Deferens Procedures, with CC Score 0-1</v>
          </cell>
        </row>
        <row r="1374">
          <cell r="A1374" t="str">
            <v>LB53B</v>
          </cell>
          <cell r="B1374" t="str">
            <v>Intermediate Open, Scrotum, Testis or Vas Deferens Procedures, 18 years and under</v>
          </cell>
        </row>
        <row r="1375">
          <cell r="A1375" t="str">
            <v>LB53C</v>
          </cell>
          <cell r="B1375" t="str">
            <v>Intermediate Open, Scrotum, Testis or Vas Deferens Procedures, 19 years and over, with CC Score 1+</v>
          </cell>
        </row>
        <row r="1376">
          <cell r="A1376" t="str">
            <v>LB53D</v>
          </cell>
          <cell r="B1376" t="str">
            <v>Intermediate Open, Scrotum, Testis or Vas Deferens Procedures, 19 years and over, with CC Score 0</v>
          </cell>
        </row>
        <row r="1377">
          <cell r="A1377" t="str">
            <v>LB54A</v>
          </cell>
          <cell r="B1377" t="str">
            <v>Minor, Scrotum, Testis or Vas Deferens Procedures, 19 years and over</v>
          </cell>
        </row>
        <row r="1378">
          <cell r="A1378" t="str">
            <v>LB54C</v>
          </cell>
          <cell r="B1378" t="str">
            <v>Minor, Scrotum, Testis or Vas Deferens Procedures, between 2 and 18 years</v>
          </cell>
        </row>
        <row r="1379">
          <cell r="A1379" t="str">
            <v>LB54D</v>
          </cell>
          <cell r="B1379" t="str">
            <v>Minor, Scrotum, Testis or Vas Deferens Procedures, 1 year and under</v>
          </cell>
        </row>
        <row r="1380">
          <cell r="A1380" t="str">
            <v>LB55A</v>
          </cell>
          <cell r="B1380" t="str">
            <v>Minor or Intermediate, Urethra Procedures, 19 years and over</v>
          </cell>
        </row>
        <row r="1381">
          <cell r="A1381" t="str">
            <v>LB55B</v>
          </cell>
          <cell r="B1381" t="str">
            <v>Minor or Intermediate, Urethra Procedures, 18 years and under</v>
          </cell>
        </row>
        <row r="1382">
          <cell r="A1382" t="str">
            <v>LB56A</v>
          </cell>
          <cell r="B1382" t="str">
            <v>Minor Penis Procedures, 19 years and over</v>
          </cell>
        </row>
        <row r="1383">
          <cell r="A1383" t="str">
            <v>LB56C</v>
          </cell>
          <cell r="B1383" t="str">
            <v>Minor Penis Procedures, between 2 and 18 years</v>
          </cell>
        </row>
        <row r="1384">
          <cell r="A1384" t="str">
            <v>LB56D</v>
          </cell>
          <cell r="B1384" t="str">
            <v>Minor Penis Procedures, 1 year and under</v>
          </cell>
        </row>
        <row r="1385">
          <cell r="A1385" t="str">
            <v>LB57C</v>
          </cell>
          <cell r="B1385" t="str">
            <v>Urethral Disorders with Interventions</v>
          </cell>
        </row>
        <row r="1386">
          <cell r="A1386" t="str">
            <v>LB57D</v>
          </cell>
          <cell r="B1386" t="str">
            <v>Urethral Disorders without Interventions</v>
          </cell>
        </row>
        <row r="1387">
          <cell r="A1387" t="str">
            <v>LB58C</v>
          </cell>
          <cell r="B1387" t="str">
            <v>Penile Disorders with Interventions</v>
          </cell>
        </row>
        <row r="1388">
          <cell r="A1388" t="str">
            <v>LB58D</v>
          </cell>
          <cell r="B1388" t="str">
            <v>Penile Disorders without Interventions</v>
          </cell>
        </row>
        <row r="1389">
          <cell r="A1389" t="str">
            <v>LB59Z</v>
          </cell>
          <cell r="B1389" t="str">
            <v>Major, Open or Laparoscopic, Bladder Neck Procedures (Female)</v>
          </cell>
        </row>
        <row r="1390">
          <cell r="A1390" t="str">
            <v>LB60C</v>
          </cell>
          <cell r="B1390" t="str">
            <v>Complex, Open or Laparoscopic, Kidney or Ureter Procedures, with CC Score 7+</v>
          </cell>
        </row>
        <row r="1391">
          <cell r="A1391" t="str">
            <v>LB60D</v>
          </cell>
          <cell r="B1391" t="str">
            <v>Complex, Open or Laparoscopic, Kidney or Ureter Procedures, with CC Score 4-6</v>
          </cell>
        </row>
        <row r="1392">
          <cell r="A1392" t="str">
            <v>LB60E</v>
          </cell>
          <cell r="B1392" t="str">
            <v>Complex, Open or Laparoscopic, Kidney or Ureter Procedures, with CC Score 2-3</v>
          </cell>
        </row>
        <row r="1393">
          <cell r="A1393" t="str">
            <v>LB60F</v>
          </cell>
          <cell r="B1393" t="str">
            <v>Complex, Open or Laparoscopic, Kidney or Ureter Procedures, with CC Score 0-1</v>
          </cell>
        </row>
        <row r="1394">
          <cell r="A1394" t="str">
            <v>LB61C</v>
          </cell>
          <cell r="B1394" t="str">
            <v>Major, Open or Percutaneous, Kidney or Ureter Procedures, 19 years and over, with CC Score 10+</v>
          </cell>
        </row>
        <row r="1395">
          <cell r="A1395" t="str">
            <v>LB61D</v>
          </cell>
          <cell r="B1395" t="str">
            <v>Major, Open or Percutaneous, Kidney or Ureter Procedures, 19 years and over, with CC Score 7-9</v>
          </cell>
        </row>
        <row r="1396">
          <cell r="A1396" t="str">
            <v>LB61E</v>
          </cell>
          <cell r="B1396" t="str">
            <v>Major, Open or Percutaneous, Kidney or Ureter Procedures, 19 years and over, with CC Score 4-6</v>
          </cell>
        </row>
        <row r="1397">
          <cell r="A1397" t="str">
            <v>LB61F</v>
          </cell>
          <cell r="B1397" t="str">
            <v>Major, Open or Percutaneous, Kidney or Ureter Procedures, 19 years and over, with CC Score 2-3</v>
          </cell>
        </row>
        <row r="1398">
          <cell r="A1398" t="str">
            <v>LB61G</v>
          </cell>
          <cell r="B1398" t="str">
            <v>Major, Open or Percutaneous, Kidney or Ureter Procedures, 19 years and over, with CC Score 0-1</v>
          </cell>
        </row>
        <row r="1399">
          <cell r="A1399" t="str">
            <v>LB62C</v>
          </cell>
          <cell r="B1399" t="str">
            <v>Major Laparoscopic, Kidney or Ureter Procedures, 19 years and over, with CC Score 3+</v>
          </cell>
        </row>
        <row r="1400">
          <cell r="A1400" t="str">
            <v>LB62D</v>
          </cell>
          <cell r="B1400" t="str">
            <v>Major Laparoscopic, Kidney or Ureter Procedures, 19 years and over, with CC Score 0-2</v>
          </cell>
        </row>
        <row r="1401">
          <cell r="A1401" t="str">
            <v>LB63C</v>
          </cell>
          <cell r="B1401" t="str">
            <v>Major, Open or Laparoscopic, Kidney or Ureter Procedures, 18 years and under, with CC Score 2+</v>
          </cell>
        </row>
        <row r="1402">
          <cell r="A1402" t="str">
            <v>LB63D</v>
          </cell>
          <cell r="B1402" t="str">
            <v>Major, Open or Laparoscopic, Kidney or Ureter Procedures, 18 years and under, with CC Score 0-1</v>
          </cell>
        </row>
        <row r="1403">
          <cell r="A1403" t="str">
            <v>LB64C</v>
          </cell>
          <cell r="B1403" t="str">
            <v>Complex Endoscopic, Kidney or Ureter Procedures, 19 years and over, with CC Score 5+</v>
          </cell>
        </row>
        <row r="1404">
          <cell r="A1404" t="str">
            <v>LB64D</v>
          </cell>
          <cell r="B1404" t="str">
            <v>Complex Endoscopic, Kidney or Ureter Procedures, 19 years and over, with CC Score 2-4</v>
          </cell>
        </row>
        <row r="1405">
          <cell r="A1405" t="str">
            <v>LB64E</v>
          </cell>
          <cell r="B1405" t="str">
            <v>Complex Endoscopic, Kidney or Ureter Procedures, 19 years and over, with CC Score 0-1</v>
          </cell>
        </row>
        <row r="1406">
          <cell r="A1406" t="str">
            <v>LB65C</v>
          </cell>
          <cell r="B1406" t="str">
            <v>Major Endoscopic, Kidney or Ureter Procedures, 19 years and over, with CC Score 5+</v>
          </cell>
        </row>
        <row r="1407">
          <cell r="A1407" t="str">
            <v>LB65D</v>
          </cell>
          <cell r="B1407" t="str">
            <v>Major Endoscopic, Kidney or Ureter Procedures, 19 years and over, with CC Score 3-4</v>
          </cell>
        </row>
        <row r="1408">
          <cell r="A1408" t="str">
            <v>LB65E</v>
          </cell>
          <cell r="B1408" t="str">
            <v>Major Endoscopic, Kidney or Ureter Procedures, 19 years and over, with CC Score 0-2</v>
          </cell>
        </row>
        <row r="1409">
          <cell r="A1409" t="str">
            <v>LB66Z</v>
          </cell>
          <cell r="B1409" t="str">
            <v>Complex or Major, Endoscopic, Kidney or Ureter Procedures, 18 years and under</v>
          </cell>
        </row>
        <row r="1410">
          <cell r="A1410" t="str">
            <v>LB67C</v>
          </cell>
          <cell r="B1410" t="str">
            <v>Complex Open Bladder Procedures with CC Score 3+</v>
          </cell>
        </row>
        <row r="1411">
          <cell r="A1411" t="str">
            <v>LB67D</v>
          </cell>
          <cell r="B1411" t="str">
            <v>Complex Open Bladder Procedures with CC Score 0-2</v>
          </cell>
        </row>
        <row r="1412">
          <cell r="A1412" t="str">
            <v>LB68A</v>
          </cell>
          <cell r="B1412" t="str">
            <v>Complex Endoscopic Bladder Procedures with CC Score 3+</v>
          </cell>
        </row>
        <row r="1413">
          <cell r="A1413" t="str">
            <v>LB68B</v>
          </cell>
          <cell r="B1413" t="str">
            <v>Complex Endoscopic Bladder Procedures with CC Score 0-2</v>
          </cell>
        </row>
        <row r="1414">
          <cell r="A1414" t="str">
            <v>LB69Z</v>
          </cell>
          <cell r="B1414" t="str">
            <v>Major Robotic, Prostate or Bladder Neck Procedures (Male)</v>
          </cell>
        </row>
        <row r="1415">
          <cell r="A1415" t="str">
            <v>LB70C</v>
          </cell>
          <cell r="B1415" t="str">
            <v>Complex Endoscopic, Prostate or Bladder Neck Procedures (Male and Female), with CC Score 2+</v>
          </cell>
        </row>
        <row r="1416">
          <cell r="A1416" t="str">
            <v>LB70D</v>
          </cell>
          <cell r="B1416" t="str">
            <v>Complex Endoscopic, Prostate or Bladder Neck Procedures (Male and Female), with CC Score 0-1</v>
          </cell>
        </row>
        <row r="1417">
          <cell r="A1417" t="str">
            <v>LB71Z</v>
          </cell>
          <cell r="B1417" t="str">
            <v>Total Pelvic Exenteration</v>
          </cell>
        </row>
        <row r="1418">
          <cell r="A1418" t="str">
            <v>LB72A</v>
          </cell>
          <cell r="B1418" t="str">
            <v>Diagnostic Flexible Cystoscopy, 19 years and over</v>
          </cell>
        </row>
        <row r="1419">
          <cell r="A1419" t="str">
            <v>LB72B</v>
          </cell>
          <cell r="B1419" t="str">
            <v>Diagnostic Flexible Cystoscopy, 18 years and under</v>
          </cell>
        </row>
        <row r="1420">
          <cell r="A1420" t="str">
            <v>LB73Z</v>
          </cell>
          <cell r="B1420" t="str">
            <v>Diagnostic Flexible Cystoscopy using Photodynamic Fluorescence</v>
          </cell>
        </row>
        <row r="1421">
          <cell r="A1421" t="str">
            <v>LB74Z</v>
          </cell>
          <cell r="B1421" t="str">
            <v>Implantation of Penile Prosthesis</v>
          </cell>
        </row>
        <row r="1422">
          <cell r="A1422" t="str">
            <v>LD01A</v>
          </cell>
          <cell r="B1422" t="str">
            <v>Hospital Haemodialysis or Filtration, with Access via Haemodialysis Catheter, 19 years and over</v>
          </cell>
        </row>
        <row r="1423">
          <cell r="A1423" t="str">
            <v>LD01B</v>
          </cell>
          <cell r="B1423" t="str">
            <v>Hospital Haemodialysis or Filtration, with Access via Haemodialysis Catheter, 18 years and under</v>
          </cell>
        </row>
        <row r="1424">
          <cell r="A1424" t="str">
            <v>LD02A</v>
          </cell>
          <cell r="B1424" t="str">
            <v>Hospital Haemodialysis or Filtration, with Access via Arteriovenous Fistula or Graft, 19 years and over</v>
          </cell>
        </row>
        <row r="1425">
          <cell r="A1425" t="str">
            <v>LD02B</v>
          </cell>
          <cell r="B1425" t="str">
            <v>Hospital Haemodialysis or Filtration, with Access via Arteriovenous Fistula or Graft, 18 years and under</v>
          </cell>
        </row>
        <row r="1426">
          <cell r="A1426" t="str">
            <v>LD03A</v>
          </cell>
          <cell r="B1426" t="str">
            <v>Hospital Haemodialysis or Filtration, with Access via Haemodialysis Catheter, with Blood-Borne Virus, 19 years and over</v>
          </cell>
        </row>
        <row r="1427">
          <cell r="A1427" t="str">
            <v>LD03B</v>
          </cell>
          <cell r="B1427" t="str">
            <v>Hospital Haemodialysis or Filtration, with Access via Haemodialysis Catheter, with Blood-Borne Virus, 18 years and under</v>
          </cell>
        </row>
        <row r="1428">
          <cell r="A1428" t="str">
            <v>LD04A</v>
          </cell>
          <cell r="B1428" t="str">
            <v>Hospital Haemodialysis or Filtration, with Access via Arteriovenous Fistula or Graft, with Blood-Borne Virus, 19 years and over</v>
          </cell>
        </row>
        <row r="1429">
          <cell r="A1429" t="str">
            <v>LD04B</v>
          </cell>
          <cell r="B1429" t="str">
            <v>Hospital Haemodialysis or Filtration, with Access via Arteriovenous Fistula or Graft, with Blood-Borne Virus, 18 years and under</v>
          </cell>
        </row>
        <row r="1430">
          <cell r="A1430" t="str">
            <v>LD05A</v>
          </cell>
          <cell r="B1430" t="str">
            <v>Satellite Haemodialysis or Filtration, with Access via Haemodialysis Catheter, 19 years and over</v>
          </cell>
        </row>
        <row r="1431">
          <cell r="A1431" t="str">
            <v>LD05B</v>
          </cell>
          <cell r="B1431" t="str">
            <v>Satellite Haemodialysis or Filtration, with Access via Haemodialysis Catheter, 18 years and under</v>
          </cell>
        </row>
        <row r="1432">
          <cell r="A1432" t="str">
            <v>LD06A</v>
          </cell>
          <cell r="B1432" t="str">
            <v>Satellite Haemodialysis or Filtration, with Access via Arteriovenous Fistula or Graft, 19 years and over</v>
          </cell>
        </row>
        <row r="1433">
          <cell r="A1433" t="str">
            <v>LD06B</v>
          </cell>
          <cell r="B1433" t="str">
            <v>Satellite Haemodialysis or Filtration, with Access via Arteriovenous Fistula or Graft, 18 years and under</v>
          </cell>
        </row>
        <row r="1434">
          <cell r="A1434" t="str">
            <v>LD07A</v>
          </cell>
          <cell r="B1434" t="str">
            <v>Satellite Haemodialysis or Filtration, with Access via Haemodialysis Catheter, with Blood-Borne Virus, 19 years and over</v>
          </cell>
        </row>
        <row r="1435">
          <cell r="A1435" t="str">
            <v>LD07B</v>
          </cell>
          <cell r="B1435" t="str">
            <v>Satellite Haemodialysis or Filtration, with Access via Haemodialysis Catheter, with Blood-Borne Virus, 18 years and under</v>
          </cell>
        </row>
        <row r="1436">
          <cell r="A1436" t="str">
            <v>LD08A</v>
          </cell>
          <cell r="B1436" t="str">
            <v>Satellite Haemodialysis or Filtration, with Access via Arteriovenous Fistula or Graft, with Blood-Borne Virus, 19 years and over</v>
          </cell>
        </row>
        <row r="1437">
          <cell r="A1437" t="str">
            <v>LD08B</v>
          </cell>
          <cell r="B1437" t="str">
            <v>Satellite Haemodialysis or Filtration, with Access via Arteriovenous Fistula or Graft, with Blood-Borne Virus, 18 years and under</v>
          </cell>
        </row>
        <row r="1438">
          <cell r="A1438" t="str">
            <v>LD09A</v>
          </cell>
          <cell r="B1438" t="str">
            <v>Home Haemodialysis or Filtration, with Access via Haemodialysis Catheter, 19 years and over</v>
          </cell>
        </row>
        <row r="1439">
          <cell r="A1439" t="str">
            <v>LD09B</v>
          </cell>
          <cell r="B1439" t="str">
            <v>Home Haemodialysis or Filtration, with Access via Haemodialysis Catheter, 18 years and under</v>
          </cell>
        </row>
        <row r="1440">
          <cell r="A1440" t="str">
            <v>LD10A</v>
          </cell>
          <cell r="B1440" t="str">
            <v>Home Haemodialysis or Filtration, with Access via Arteriovenous Fistula or Graft, 19 years and over</v>
          </cell>
        </row>
        <row r="1441">
          <cell r="A1441" t="str">
            <v>LD10B</v>
          </cell>
          <cell r="B1441" t="str">
            <v>Home Haemodialysis or Filtration, with Access via Arteriovenous Fistula or Graft, 18 years and under</v>
          </cell>
        </row>
        <row r="1442">
          <cell r="A1442" t="str">
            <v>LD11A</v>
          </cell>
          <cell r="B1442" t="str">
            <v>Continuous Ambulatory Peritoneal Dialysis, 19 years and over</v>
          </cell>
        </row>
        <row r="1443">
          <cell r="A1443" t="str">
            <v>LD11B</v>
          </cell>
          <cell r="B1443" t="str">
            <v>Continuous Ambulatory Peritoneal Dialysis, 18 years and under</v>
          </cell>
        </row>
        <row r="1444">
          <cell r="A1444" t="str">
            <v>LD12A</v>
          </cell>
          <cell r="B1444" t="str">
            <v>Automated Peritoneal Dialysis, 19 years and over</v>
          </cell>
        </row>
        <row r="1445">
          <cell r="A1445" t="str">
            <v>LD12B</v>
          </cell>
          <cell r="B1445" t="str">
            <v>Automated Peritoneal Dialysis, 18 years and under</v>
          </cell>
        </row>
        <row r="1446">
          <cell r="A1446" t="str">
            <v>LD13A</v>
          </cell>
          <cell r="B1446" t="str">
            <v>Assisted Automated Peritoneal Dialysis, 19 years and over</v>
          </cell>
        </row>
        <row r="1447">
          <cell r="A1447" t="str">
            <v>LD13B</v>
          </cell>
          <cell r="B1447" t="str">
            <v>Assisted Automated Peritoneal Dialysis, 18 years and under</v>
          </cell>
        </row>
        <row r="1448">
          <cell r="A1448" t="str">
            <v>LE01A</v>
          </cell>
          <cell r="B1448" t="str">
            <v>Haemodialysis for Acute Kidney Injury, 19 years and over</v>
          </cell>
        </row>
        <row r="1449">
          <cell r="A1449" t="str">
            <v>LE01B</v>
          </cell>
          <cell r="B1449" t="str">
            <v>Haemodialysis for Acute Kidney Injury, 18 years and under</v>
          </cell>
        </row>
        <row r="1450">
          <cell r="A1450" t="str">
            <v>LE02A</v>
          </cell>
          <cell r="B1450" t="str">
            <v>Peritoneal Dialysis for Acute Kidney Injury, 19 years and over</v>
          </cell>
        </row>
        <row r="1451">
          <cell r="A1451" t="str">
            <v>LE02B</v>
          </cell>
          <cell r="B1451" t="str">
            <v>Peritoneal Dialysis for Acute Kidney Injury, 18 years and under</v>
          </cell>
        </row>
        <row r="1452">
          <cell r="A1452" t="str">
            <v>MA01Z</v>
          </cell>
          <cell r="B1452" t="str">
            <v>Complex Open, Upper or Lower Genital Tract Procedures</v>
          </cell>
        </row>
        <row r="1453">
          <cell r="A1453" t="str">
            <v>MA02A</v>
          </cell>
          <cell r="B1453" t="str">
            <v>Very Major Open, Upper or Lower Genital Tract Procedures, with CC Score 4+</v>
          </cell>
        </row>
        <row r="1454">
          <cell r="A1454" t="str">
            <v>MA02B</v>
          </cell>
          <cell r="B1454" t="str">
            <v>Very Major Open, Upper or Lower Genital Tract Procedures, with CC Score 2-3</v>
          </cell>
        </row>
        <row r="1455">
          <cell r="A1455" t="str">
            <v>MA02C</v>
          </cell>
          <cell r="B1455" t="str">
            <v>Very Major Open, Upper or Lower Genital Tract Procedures, with CC Score 0-1</v>
          </cell>
        </row>
        <row r="1456">
          <cell r="A1456" t="str">
            <v>MA03C</v>
          </cell>
          <cell r="B1456" t="str">
            <v>Major Open Lower Genital Tract Procedures with CC Score 3+</v>
          </cell>
        </row>
        <row r="1457">
          <cell r="A1457" t="str">
            <v>MA03D</v>
          </cell>
          <cell r="B1457" t="str">
            <v>Major Open Lower Genital Tract Procedures with CC Score 0-2</v>
          </cell>
        </row>
        <row r="1458">
          <cell r="A1458" t="str">
            <v>MA04C</v>
          </cell>
          <cell r="B1458" t="str">
            <v>Intermediate Open Lower Genital Tract Procedures with CC Score 3+</v>
          </cell>
        </row>
        <row r="1459">
          <cell r="A1459" t="str">
            <v>MA04D</v>
          </cell>
          <cell r="B1459" t="str">
            <v>Intermediate Open Lower Genital Tract Procedures with CC Score 0-2</v>
          </cell>
        </row>
        <row r="1460">
          <cell r="A1460" t="str">
            <v>MA06A</v>
          </cell>
          <cell r="B1460" t="str">
            <v>Major, Open or Laparoscopic, Upper or Lower Genital Tract Procedures for Malignancy, with CC Score 4+</v>
          </cell>
        </row>
        <row r="1461">
          <cell r="A1461" t="str">
            <v>MA06B</v>
          </cell>
          <cell r="B1461" t="str">
            <v>Major, Open or Laparoscopic, Upper or Lower Genital Tract Procedures for Malignancy, with CC Score 2-3</v>
          </cell>
        </row>
        <row r="1462">
          <cell r="A1462" t="str">
            <v>MA06C</v>
          </cell>
          <cell r="B1462" t="str">
            <v>Major, Open or Laparoscopic, Upper or Lower Genital Tract Procedures for Malignancy, with CC Score 0-1</v>
          </cell>
        </row>
        <row r="1463">
          <cell r="A1463" t="str">
            <v>MA07E</v>
          </cell>
          <cell r="B1463" t="str">
            <v>Major Open Upper Genital Tract Procedures with CC Score 5+</v>
          </cell>
        </row>
        <row r="1464">
          <cell r="A1464" t="str">
            <v>MA07F</v>
          </cell>
          <cell r="B1464" t="str">
            <v>Major Open Upper Genital Tract Procedures with CC Score 3-4</v>
          </cell>
        </row>
        <row r="1465">
          <cell r="A1465" t="str">
            <v>MA07G</v>
          </cell>
          <cell r="B1465" t="str">
            <v>Major Open Upper Genital Tract Procedures with CC Score 0-2</v>
          </cell>
        </row>
        <row r="1466">
          <cell r="A1466" t="str">
            <v>MA08A</v>
          </cell>
          <cell r="B1466" t="str">
            <v>Major, Laparoscopic or Endoscopic, Upper Genital Tract Procedures, with CC Score 2+</v>
          </cell>
        </row>
        <row r="1467">
          <cell r="A1467" t="str">
            <v>MA08B</v>
          </cell>
          <cell r="B1467" t="str">
            <v>Major, Laparoscopic or Endoscopic, Upper Genital Tract Procedures, with CC Score 0-1</v>
          </cell>
        </row>
        <row r="1468">
          <cell r="A1468" t="str">
            <v>MA09Z</v>
          </cell>
          <cell r="B1468" t="str">
            <v>Intermediate, Laparoscopic or Endoscopic, Upper Genital Tract Procedures</v>
          </cell>
        </row>
        <row r="1469">
          <cell r="A1469" t="str">
            <v>MA10Z</v>
          </cell>
          <cell r="B1469" t="str">
            <v>Minor, Laparoscopic or Endoscopic, Upper Genital Tract Procedures</v>
          </cell>
        </row>
        <row r="1470">
          <cell r="A1470" t="str">
            <v>MA11Z</v>
          </cell>
          <cell r="B1470" t="str">
            <v>Intermediate Open Upper Genital Tract Procedures</v>
          </cell>
        </row>
        <row r="1471">
          <cell r="A1471" t="str">
            <v>MA12Z</v>
          </cell>
          <cell r="B1471" t="str">
            <v>Resection or Ablation Procedures for Intra-Uterine Lesions</v>
          </cell>
        </row>
        <row r="1472">
          <cell r="A1472" t="str">
            <v>MA17C</v>
          </cell>
          <cell r="B1472" t="str">
            <v>Dilation and Evacuation, less than 14 weeks gestation</v>
          </cell>
        </row>
        <row r="1473">
          <cell r="A1473" t="str">
            <v>MA17D</v>
          </cell>
          <cell r="B1473" t="str">
            <v>Dilation and Evacuation, 14 to 20 weeks gestation</v>
          </cell>
        </row>
        <row r="1474">
          <cell r="A1474" t="str">
            <v>MA18C</v>
          </cell>
          <cell r="B1474" t="str">
            <v>Medical Termination of Pregnancy, less than 14 weeks gestation</v>
          </cell>
        </row>
        <row r="1475">
          <cell r="A1475" t="str">
            <v>MA18D</v>
          </cell>
          <cell r="B1475" t="str">
            <v>Medical Termination of Pregnancy, 14 to 20 weeks gestation</v>
          </cell>
        </row>
        <row r="1476">
          <cell r="A1476" t="str">
            <v>MA19A</v>
          </cell>
          <cell r="B1476" t="str">
            <v>Vacuum Aspiration with Cannula, less than 14 weeks gestation</v>
          </cell>
        </row>
        <row r="1477">
          <cell r="A1477" t="str">
            <v>MA19B</v>
          </cell>
          <cell r="B1477" t="str">
            <v>Vacuum Aspiration with Cannula, 14 to 20 weeks gestation</v>
          </cell>
        </row>
        <row r="1478">
          <cell r="A1478" t="str">
            <v>MA20Z</v>
          </cell>
          <cell r="B1478" t="str">
            <v>Medical or Surgical Termination of Pregnancy, over 20 weeks gestation</v>
          </cell>
        </row>
        <row r="1479">
          <cell r="A1479" t="str">
            <v>MA22Z</v>
          </cell>
          <cell r="B1479" t="str">
            <v>Minor Lower Genital Tract Procedures</v>
          </cell>
        </row>
        <row r="1480">
          <cell r="A1480" t="str">
            <v>MA23Z</v>
          </cell>
          <cell r="B1480" t="str">
            <v>Minimal Lower Genital Tract Procedures</v>
          </cell>
        </row>
        <row r="1481">
          <cell r="A1481" t="str">
            <v>MA24Z</v>
          </cell>
          <cell r="B1481" t="str">
            <v>Minor Upper Genital Tract Procedures</v>
          </cell>
        </row>
        <row r="1482">
          <cell r="A1482" t="str">
            <v>MA25Z</v>
          </cell>
          <cell r="B1482" t="str">
            <v>Minimal Upper Genital Tract Procedures</v>
          </cell>
        </row>
        <row r="1483">
          <cell r="A1483" t="str">
            <v>MA26A</v>
          </cell>
          <cell r="B1483" t="str">
            <v>Complex, Open or Laparoscopic, Upper or Lower Genital Tract Procedures for Malignancy, with CC Score 5+</v>
          </cell>
        </row>
        <row r="1484">
          <cell r="A1484" t="str">
            <v>MA26B</v>
          </cell>
          <cell r="B1484" t="str">
            <v>Complex, Open or Laparoscopic, Upper or Lower Genital Tract Procedures for Malignancy, with CC Score 2-4</v>
          </cell>
        </row>
        <row r="1485">
          <cell r="A1485" t="str">
            <v>MA26C</v>
          </cell>
          <cell r="B1485" t="str">
            <v>Complex, Open or Laparoscopic, Upper or Lower Genital Tract Procedures for Malignancy, with CC Score 0-1</v>
          </cell>
        </row>
        <row r="1486">
          <cell r="A1486" t="str">
            <v>MA27Z</v>
          </cell>
          <cell r="B1486" t="str">
            <v>Minor, Upper or Lower Genital Tract Procedures for Malignancy</v>
          </cell>
        </row>
        <row r="1487">
          <cell r="A1487" t="str">
            <v>MA28Z</v>
          </cell>
          <cell r="B1487" t="str">
            <v>Complex, Laparoscopic or Endoscopic, Upper Genital Tract Procedures</v>
          </cell>
        </row>
        <row r="1488">
          <cell r="A1488" t="str">
            <v>MA29Z</v>
          </cell>
          <cell r="B1488" t="str">
            <v>Major Female Pelvic Peritoneum Adhesion Procedures</v>
          </cell>
        </row>
        <row r="1489">
          <cell r="A1489" t="str">
            <v>MA30Z</v>
          </cell>
          <cell r="B1489" t="str">
            <v>Intermediate Female Pelvic Peritoneum Adhesion Procedures</v>
          </cell>
        </row>
        <row r="1490">
          <cell r="A1490" t="str">
            <v>MA31Z</v>
          </cell>
          <cell r="B1490" t="str">
            <v>Diagnostic Hysteroscopy</v>
          </cell>
        </row>
        <row r="1491">
          <cell r="A1491" t="str">
            <v>MA32Z</v>
          </cell>
          <cell r="B1491" t="str">
            <v>Diagnostic Hysteroscopy with Biopsy</v>
          </cell>
        </row>
        <row r="1492">
          <cell r="A1492" t="str">
            <v>MA33Z</v>
          </cell>
          <cell r="B1492" t="str">
            <v>Diagnostic Hysteroscopy with Biopsy and Implantation of Intrauterine Device</v>
          </cell>
        </row>
        <row r="1493">
          <cell r="A1493" t="str">
            <v>MA34Z</v>
          </cell>
          <cell r="B1493" t="str">
            <v>Diagnostic Hysteroscopy with Implantation of Intrauterine Device</v>
          </cell>
        </row>
        <row r="1494">
          <cell r="A1494" t="str">
            <v>MA35Z</v>
          </cell>
          <cell r="B1494" t="str">
            <v>Implantation of Intrauterine Device</v>
          </cell>
        </row>
        <row r="1495">
          <cell r="A1495" t="str">
            <v>MA36Z</v>
          </cell>
          <cell r="B1495" t="str">
            <v>Transvaginal Ultrasound</v>
          </cell>
        </row>
        <row r="1496">
          <cell r="A1496" t="str">
            <v>MA37Z</v>
          </cell>
          <cell r="B1496" t="str">
            <v>Transvaginal Ultrasound with Biopsy</v>
          </cell>
        </row>
        <row r="1497">
          <cell r="A1497" t="str">
            <v>MA38Z</v>
          </cell>
          <cell r="B1497" t="str">
            <v>Diagnostic Colposcopy</v>
          </cell>
        </row>
        <row r="1498">
          <cell r="A1498" t="str">
            <v>MA39Z</v>
          </cell>
          <cell r="B1498" t="str">
            <v>Diagnostic Colposcopy with Biopsy</v>
          </cell>
        </row>
        <row r="1499">
          <cell r="A1499" t="str">
            <v>MA40Z</v>
          </cell>
          <cell r="B1499" t="str">
            <v>Therapeutic Colposcopy</v>
          </cell>
        </row>
        <row r="1500">
          <cell r="A1500" t="str">
            <v>MB05C</v>
          </cell>
          <cell r="B1500" t="str">
            <v>Malignant Gynaecological Disorders with Interventions, with CC Score 9+</v>
          </cell>
        </row>
        <row r="1501">
          <cell r="A1501" t="str">
            <v>MB05D</v>
          </cell>
          <cell r="B1501" t="str">
            <v>Malignant Gynaecological Disorders with Interventions, with CC Score 6-8</v>
          </cell>
        </row>
        <row r="1502">
          <cell r="A1502" t="str">
            <v>MB05E</v>
          </cell>
          <cell r="B1502" t="str">
            <v>Malignant Gynaecological Disorders with Interventions, with CC Score 3-5</v>
          </cell>
        </row>
        <row r="1503">
          <cell r="A1503" t="str">
            <v>MB05F</v>
          </cell>
          <cell r="B1503" t="str">
            <v>Malignant Gynaecological Disorders with Interventions, with CC Score 0-2</v>
          </cell>
        </row>
        <row r="1504">
          <cell r="A1504" t="str">
            <v>MB05G</v>
          </cell>
          <cell r="B1504" t="str">
            <v>Malignant Gynaecological Disorders without Interventions, with CC Score 10+</v>
          </cell>
        </row>
        <row r="1505">
          <cell r="A1505" t="str">
            <v>MB05H</v>
          </cell>
          <cell r="B1505" t="str">
            <v>Malignant Gynaecological Disorders without Interventions, with CC Score 7-9</v>
          </cell>
        </row>
        <row r="1506">
          <cell r="A1506" t="str">
            <v>MB05J</v>
          </cell>
          <cell r="B1506" t="str">
            <v>Malignant Gynaecological Disorders without Interventions, with CC Score 4-6</v>
          </cell>
        </row>
        <row r="1507">
          <cell r="A1507" t="str">
            <v>MB05K</v>
          </cell>
          <cell r="B1507" t="str">
            <v>Malignant Gynaecological Disorders without Interventions, with CC Score 2-3</v>
          </cell>
        </row>
        <row r="1508">
          <cell r="A1508" t="str">
            <v>MB05L</v>
          </cell>
          <cell r="B1508" t="str">
            <v>Malignant Gynaecological Disorders without Interventions, with CC Score 0-1</v>
          </cell>
        </row>
        <row r="1509">
          <cell r="A1509" t="str">
            <v>MB08A</v>
          </cell>
          <cell r="B1509" t="str">
            <v>Threatened or Spontaneous Miscarriage, with Interventions</v>
          </cell>
        </row>
        <row r="1510">
          <cell r="A1510" t="str">
            <v>MB08B</v>
          </cell>
          <cell r="B1510" t="str">
            <v>Threatened or Spontaneous Miscarriage, without Interventions</v>
          </cell>
        </row>
        <row r="1511">
          <cell r="A1511" t="str">
            <v>MB09A</v>
          </cell>
          <cell r="B1511" t="str">
            <v>Non-Malignant Gynaecological Disorders with Interventions, with CC Score 6+</v>
          </cell>
        </row>
        <row r="1512">
          <cell r="A1512" t="str">
            <v>MB09B</v>
          </cell>
          <cell r="B1512" t="str">
            <v>Non-Malignant Gynaecological Disorders with Interventions, with CC Score 3-5</v>
          </cell>
        </row>
        <row r="1513">
          <cell r="A1513" t="str">
            <v>MB09C</v>
          </cell>
          <cell r="B1513" t="str">
            <v>Non-Malignant Gynaecological Disorders with Interventions, with CC Score 0-2</v>
          </cell>
        </row>
        <row r="1514">
          <cell r="A1514" t="str">
            <v>MB09D</v>
          </cell>
          <cell r="B1514" t="str">
            <v>Non-Malignant Gynaecological Disorders without Interventions, with CC Score 6+</v>
          </cell>
        </row>
        <row r="1515">
          <cell r="A1515" t="str">
            <v>MB09E</v>
          </cell>
          <cell r="B1515" t="str">
            <v>Non-Malignant Gynaecological Disorders without Interventions, with CC Score 3-5</v>
          </cell>
        </row>
        <row r="1516">
          <cell r="A1516" t="str">
            <v>MB09F</v>
          </cell>
          <cell r="B1516" t="str">
            <v>Non-Malignant Gynaecological Disorders without Interventions, with CC Score 0-2</v>
          </cell>
        </row>
        <row r="1517">
          <cell r="A1517" t="str">
            <v>MC06Z</v>
          </cell>
          <cell r="B1517" t="str">
            <v>Collection of Sperm</v>
          </cell>
        </row>
        <row r="1518">
          <cell r="A1518" t="str">
            <v>MC07Z</v>
          </cell>
          <cell r="B1518" t="str">
            <v>Intra-Uterine Insemination with Superovulation</v>
          </cell>
        </row>
        <row r="1519">
          <cell r="A1519" t="str">
            <v>MC08Z</v>
          </cell>
          <cell r="B1519" t="str">
            <v>Intra-Uterine Insemination with Superovulation, with Donor</v>
          </cell>
        </row>
        <row r="1520">
          <cell r="A1520" t="str">
            <v>MC09Z</v>
          </cell>
          <cell r="B1520" t="str">
            <v>Intra-Uterine Insemination without Superovulation</v>
          </cell>
        </row>
        <row r="1521">
          <cell r="A1521" t="str">
            <v>MC10Z</v>
          </cell>
          <cell r="B1521" t="str">
            <v>Intra-Uterine Insemination without Superovulation, with Donor</v>
          </cell>
        </row>
        <row r="1522">
          <cell r="A1522" t="str">
            <v>MC11Z</v>
          </cell>
          <cell r="B1522" t="str">
            <v>Implantation of Embryo</v>
          </cell>
        </row>
        <row r="1523">
          <cell r="A1523" t="str">
            <v>MC12Z</v>
          </cell>
          <cell r="B1523" t="str">
            <v>Oocyte Recovery</v>
          </cell>
        </row>
        <row r="1524">
          <cell r="A1524" t="str">
            <v>MC13Z</v>
          </cell>
          <cell r="B1524" t="str">
            <v>Donor Oocyte Recovery</v>
          </cell>
        </row>
        <row r="1525">
          <cell r="A1525" t="str">
            <v>MC14Z</v>
          </cell>
          <cell r="B1525" t="str">
            <v>Oocyte Recovery with Intracytoplasmic Sperm Injection</v>
          </cell>
        </row>
        <row r="1526">
          <cell r="A1526" t="str">
            <v>MC15Z</v>
          </cell>
          <cell r="B1526" t="str">
            <v>Oocyte Recovery with Pre-Implantation Genetic Diagnosis</v>
          </cell>
        </row>
        <row r="1527">
          <cell r="A1527" t="str">
            <v>NZ10Z</v>
          </cell>
          <cell r="B1527" t="str">
            <v>Diagnostic or Therapeutic Procedures on Fetus</v>
          </cell>
        </row>
        <row r="1528">
          <cell r="A1528" t="str">
            <v>NZ16Z</v>
          </cell>
          <cell r="B1528" t="str">
            <v>Ante-Natal Routine Observation</v>
          </cell>
        </row>
        <row r="1529">
          <cell r="A1529" t="str">
            <v>NZ17A</v>
          </cell>
          <cell r="B1529" t="str">
            <v>Ante-Natal False Labour, including Premature Rupture of Membranes, with CC Score 2+</v>
          </cell>
        </row>
        <row r="1530">
          <cell r="A1530" t="str">
            <v>NZ17B</v>
          </cell>
          <cell r="B1530" t="str">
            <v>Ante-Natal False Labour, including Premature Rupture of Membranes, with CC Score 0-1</v>
          </cell>
        </row>
        <row r="1531">
          <cell r="A1531" t="str">
            <v>NZ18A</v>
          </cell>
          <cell r="B1531" t="str">
            <v>Ante-Natal Complex Disorders with CC Score 2+</v>
          </cell>
        </row>
        <row r="1532">
          <cell r="A1532" t="str">
            <v>NZ18B</v>
          </cell>
          <cell r="B1532" t="str">
            <v>Ante-Natal Complex Disorders with CC Score 0-1</v>
          </cell>
        </row>
        <row r="1533">
          <cell r="A1533" t="str">
            <v>NZ19A</v>
          </cell>
          <cell r="B1533" t="str">
            <v>Ante-Natal Major Disorders with CC Score 2+</v>
          </cell>
        </row>
        <row r="1534">
          <cell r="A1534" t="str">
            <v>NZ19B</v>
          </cell>
          <cell r="B1534" t="str">
            <v>Ante-Natal Major Disorders with CC Score 0-1</v>
          </cell>
        </row>
        <row r="1535">
          <cell r="A1535" t="str">
            <v>NZ20A</v>
          </cell>
          <cell r="B1535" t="str">
            <v>Ante-Natal Other Disorders with CC Score 2+</v>
          </cell>
        </row>
        <row r="1536">
          <cell r="A1536" t="str">
            <v>NZ20B</v>
          </cell>
          <cell r="B1536" t="str">
            <v>Ante-Natal Other Disorders with CC Score 0-1</v>
          </cell>
        </row>
        <row r="1537">
          <cell r="A1537" t="str">
            <v>NZ21Z</v>
          </cell>
          <cell r="B1537" t="str">
            <v>Ante-Natal Standard Ultrasound Scan</v>
          </cell>
        </row>
        <row r="1538">
          <cell r="A1538" t="str">
            <v>NZ22Z</v>
          </cell>
          <cell r="B1538" t="str">
            <v>Ante-Natal Specialised Ultrasound Scan</v>
          </cell>
        </row>
        <row r="1539">
          <cell r="A1539" t="str">
            <v>NZ23Z</v>
          </cell>
          <cell r="B1539" t="str">
            <v>Ante-Natal Diagnostic Procedures, including Amniocentesis and Sampling of Chorionic Villus</v>
          </cell>
        </row>
        <row r="1540">
          <cell r="A1540" t="str">
            <v>NZ24A</v>
          </cell>
          <cell r="B1540" t="str">
            <v>Ante-Natal Therapeutic Procedures, including Induction, with CC Score 2+</v>
          </cell>
        </row>
        <row r="1541">
          <cell r="A1541" t="str">
            <v>NZ24B</v>
          </cell>
          <cell r="B1541" t="str">
            <v>Ante-Natal Therapeutic Procedures, including Induction, with CC Score 0-1</v>
          </cell>
        </row>
        <row r="1542">
          <cell r="A1542" t="str">
            <v>NZ25Z</v>
          </cell>
          <cell r="B1542" t="str">
            <v>Labour without Specified Delivery</v>
          </cell>
        </row>
        <row r="1543">
          <cell r="A1543" t="str">
            <v>NZ26A</v>
          </cell>
          <cell r="B1543" t="str">
            <v>Post-Natal Disorders with CC Score 2+</v>
          </cell>
        </row>
        <row r="1544">
          <cell r="A1544" t="str">
            <v>NZ26B</v>
          </cell>
          <cell r="B1544" t="str">
            <v>Post-Natal Disorders with CC Score 0-1</v>
          </cell>
        </row>
        <row r="1545">
          <cell r="A1545" t="str">
            <v>NZ27Z</v>
          </cell>
          <cell r="B1545" t="str">
            <v>Post-Natal Therapeutic Procedures</v>
          </cell>
        </row>
        <row r="1546">
          <cell r="A1546" t="str">
            <v>NZ30A</v>
          </cell>
          <cell r="B1546" t="str">
            <v>Normal Delivery with CC Score 2+</v>
          </cell>
        </row>
        <row r="1547">
          <cell r="A1547" t="str">
            <v>NZ30B</v>
          </cell>
          <cell r="B1547" t="str">
            <v>Normal Delivery with CC Score 1</v>
          </cell>
        </row>
        <row r="1548">
          <cell r="A1548" t="str">
            <v>NZ30C</v>
          </cell>
          <cell r="B1548" t="str">
            <v>Normal Delivery with CC Score 0</v>
          </cell>
        </row>
        <row r="1549">
          <cell r="A1549" t="str">
            <v>NZ31A</v>
          </cell>
          <cell r="B1549" t="str">
            <v>Normal Delivery with Epidural or Induction, with CC Score 2+</v>
          </cell>
        </row>
        <row r="1550">
          <cell r="A1550" t="str">
            <v>NZ31B</v>
          </cell>
          <cell r="B1550" t="str">
            <v>Normal Delivery with Epidural or Induction, with CC Score 1</v>
          </cell>
        </row>
        <row r="1551">
          <cell r="A1551" t="str">
            <v>NZ31C</v>
          </cell>
          <cell r="B1551" t="str">
            <v>Normal Delivery with Epidural or Induction, with CC Score 0</v>
          </cell>
        </row>
        <row r="1552">
          <cell r="A1552" t="str">
            <v>NZ32A</v>
          </cell>
          <cell r="B1552" t="str">
            <v>Normal Delivery with Epidural and Induction, or with Post-Partum Surgical Intervention, with CC Score 2+</v>
          </cell>
        </row>
        <row r="1553">
          <cell r="A1553" t="str">
            <v>NZ32B</v>
          </cell>
          <cell r="B1553" t="str">
            <v>Normal Delivery with Epidural and Induction, or with Post-Partum Surgical Intervention, with CC Score 1</v>
          </cell>
        </row>
        <row r="1554">
          <cell r="A1554" t="str">
            <v>NZ32C</v>
          </cell>
          <cell r="B1554" t="str">
            <v>Normal Delivery with Epidural and Induction, or with Post-Partum Surgical Intervention, with CC Score 0</v>
          </cell>
        </row>
        <row r="1555">
          <cell r="A1555" t="str">
            <v>NZ33A</v>
          </cell>
          <cell r="B1555" t="str">
            <v>Normal Delivery with Epidural or Induction, and with Post-Partum Surgical Intervention, with CC Score 2+</v>
          </cell>
        </row>
        <row r="1556">
          <cell r="A1556" t="str">
            <v>NZ33B</v>
          </cell>
          <cell r="B1556" t="str">
            <v>Normal Delivery with Epidural or Induction, and with Post-Partum Surgical Intervention, with CC Score 1</v>
          </cell>
        </row>
        <row r="1557">
          <cell r="A1557" t="str">
            <v>NZ33C</v>
          </cell>
          <cell r="B1557" t="str">
            <v>Normal Delivery with Epidural or Induction, and with Post-Partum Surgical Intervention, with CC Score 0</v>
          </cell>
        </row>
        <row r="1558">
          <cell r="A1558" t="str">
            <v>NZ34A</v>
          </cell>
          <cell r="B1558" t="str">
            <v>Normal Delivery with Epidural, Induction and Post-Partum Surgical Intervention, with CC Score 2+</v>
          </cell>
        </row>
        <row r="1559">
          <cell r="A1559" t="str">
            <v>NZ34B</v>
          </cell>
          <cell r="B1559" t="str">
            <v>Normal Delivery with Epidural, Induction and Post-Partum Surgical Intervention, with CC Score 1</v>
          </cell>
        </row>
        <row r="1560">
          <cell r="A1560" t="str">
            <v>NZ34C</v>
          </cell>
          <cell r="B1560" t="str">
            <v>Normal Delivery with Epidural, Induction and Post-Partum Surgical Intervention, with CC Score 0</v>
          </cell>
        </row>
        <row r="1561">
          <cell r="A1561" t="str">
            <v>NZ40A</v>
          </cell>
          <cell r="B1561" t="str">
            <v>Assisted Delivery with CC Score 2+</v>
          </cell>
        </row>
        <row r="1562">
          <cell r="A1562" t="str">
            <v>NZ40B</v>
          </cell>
          <cell r="B1562" t="str">
            <v>Assisted Delivery with CC Score 1</v>
          </cell>
        </row>
        <row r="1563">
          <cell r="A1563" t="str">
            <v>NZ40C</v>
          </cell>
          <cell r="B1563" t="str">
            <v>Assisted Delivery with CC Score 0</v>
          </cell>
        </row>
        <row r="1564">
          <cell r="A1564" t="str">
            <v>NZ41A</v>
          </cell>
          <cell r="B1564" t="str">
            <v>Assisted Delivery with Epidural or Induction, with CC Score 2+</v>
          </cell>
        </row>
        <row r="1565">
          <cell r="A1565" t="str">
            <v>NZ41B</v>
          </cell>
          <cell r="B1565" t="str">
            <v>Assisted Delivery with Epidural or Induction, with CC Score 1</v>
          </cell>
        </row>
        <row r="1566">
          <cell r="A1566" t="str">
            <v>NZ41C</v>
          </cell>
          <cell r="B1566" t="str">
            <v>Assisted Delivery with Epidural or Induction, with CC Score 0</v>
          </cell>
        </row>
        <row r="1567">
          <cell r="A1567" t="str">
            <v>NZ42A</v>
          </cell>
          <cell r="B1567" t="str">
            <v>Assisted Delivery with Epidural and Induction, or with Post-Partum Surgical Intervention, with CC Score 2+</v>
          </cell>
        </row>
        <row r="1568">
          <cell r="A1568" t="str">
            <v>NZ42B</v>
          </cell>
          <cell r="B1568" t="str">
            <v>Assisted Delivery with Epidural and Induction, or with Post-Partum Surgical Intervention, with CC Score 1</v>
          </cell>
        </row>
        <row r="1569">
          <cell r="A1569" t="str">
            <v>NZ42C</v>
          </cell>
          <cell r="B1569" t="str">
            <v>Assisted Delivery with Epidural and Induction, or with Post-Partum Surgical Intervention, with CC Score 0</v>
          </cell>
        </row>
        <row r="1570">
          <cell r="A1570" t="str">
            <v>NZ43A</v>
          </cell>
          <cell r="B1570" t="str">
            <v>Assisted Delivery with Epidural or Induction, and with Post-Partum Surgical Intervention, with CC Score 2+</v>
          </cell>
        </row>
        <row r="1571">
          <cell r="A1571" t="str">
            <v>NZ43B</v>
          </cell>
          <cell r="B1571" t="str">
            <v>Assisted Delivery with Epidural or Induction, and with Post-Partum Surgical Intervention, with CC Score 1</v>
          </cell>
        </row>
        <row r="1572">
          <cell r="A1572" t="str">
            <v>NZ43C</v>
          </cell>
          <cell r="B1572" t="str">
            <v>Assisted Delivery with Epidural or Induction, and with Post-Partum Surgical Intervention, with CC Score 0</v>
          </cell>
        </row>
        <row r="1573">
          <cell r="A1573" t="str">
            <v>NZ44A</v>
          </cell>
          <cell r="B1573" t="str">
            <v>Assisted Delivery with Epidural, Induction and Post-Partum Surgical Intervention, with CC Score 2+</v>
          </cell>
        </row>
        <row r="1574">
          <cell r="A1574" t="str">
            <v>NZ44B</v>
          </cell>
          <cell r="B1574" t="str">
            <v>Assisted Delivery with Epidural, Induction and Post-Partum Surgical Intervention, with CC Score 1</v>
          </cell>
        </row>
        <row r="1575">
          <cell r="A1575" t="str">
            <v>NZ44C</v>
          </cell>
          <cell r="B1575" t="str">
            <v>Assisted Delivery with Epidural, Induction and Post-Partum Surgical Intervention, with CC Score 0</v>
          </cell>
        </row>
        <row r="1576">
          <cell r="A1576" t="str">
            <v>NZ50A</v>
          </cell>
          <cell r="B1576" t="str">
            <v>Planned Caesarean Section with CC Score 4+</v>
          </cell>
        </row>
        <row r="1577">
          <cell r="A1577" t="str">
            <v>NZ50B</v>
          </cell>
          <cell r="B1577" t="str">
            <v>Planned Caesarean Section with CC Score 2-3</v>
          </cell>
        </row>
        <row r="1578">
          <cell r="A1578" t="str">
            <v>NZ50C</v>
          </cell>
          <cell r="B1578" t="str">
            <v>Planned Caesarean Section with CC Score 0-1</v>
          </cell>
        </row>
        <row r="1579">
          <cell r="A1579" t="str">
            <v>NZ51A</v>
          </cell>
          <cell r="B1579" t="str">
            <v>Emergency Caesarean Section with CC Score 4+</v>
          </cell>
        </row>
        <row r="1580">
          <cell r="A1580" t="str">
            <v>NZ51B</v>
          </cell>
          <cell r="B1580" t="str">
            <v>Emergency Caesarean Section with CC Score 2-3</v>
          </cell>
        </row>
        <row r="1581">
          <cell r="A1581" t="str">
            <v>NZ51C</v>
          </cell>
          <cell r="B1581" t="str">
            <v>Emergency Caesarean Section with CC Score 0-1</v>
          </cell>
        </row>
        <row r="1582">
          <cell r="A1582" t="str">
            <v>PB01Z</v>
          </cell>
          <cell r="B1582" t="str">
            <v>Major Neonatal Diagnoses</v>
          </cell>
        </row>
        <row r="1583">
          <cell r="A1583" t="str">
            <v>PB02Z</v>
          </cell>
          <cell r="B1583" t="str">
            <v>Minor Neonatal Diagnoses</v>
          </cell>
        </row>
        <row r="1584">
          <cell r="A1584" t="str">
            <v>PB03Z</v>
          </cell>
          <cell r="B1584" t="str">
            <v>Healthy Baby</v>
          </cell>
        </row>
        <row r="1585">
          <cell r="A1585" t="str">
            <v>PC63A</v>
          </cell>
          <cell r="B1585" t="str">
            <v>Paediatric Head, Neck or Ear Disorders, with CC Score 6+</v>
          </cell>
        </row>
        <row r="1586">
          <cell r="A1586" t="str">
            <v>PC63B</v>
          </cell>
          <cell r="B1586" t="str">
            <v>Paediatric Head, Neck or Ear Disorders, with CC Score 3-5</v>
          </cell>
        </row>
        <row r="1587">
          <cell r="A1587" t="str">
            <v>PC63C</v>
          </cell>
          <cell r="B1587" t="str">
            <v>Paediatric Head, Neck or Ear Disorders, with CC Score 1-2</v>
          </cell>
        </row>
        <row r="1588">
          <cell r="A1588" t="str">
            <v>PC63D</v>
          </cell>
          <cell r="B1588" t="str">
            <v>Paediatric Head, Neck or Ear Disorders, with CC Score 0</v>
          </cell>
        </row>
        <row r="1589">
          <cell r="A1589" t="str">
            <v>PD11A</v>
          </cell>
          <cell r="B1589" t="str">
            <v>Paediatric Acute Upper Respiratory Tract Infection or Common Cold, with CC Score 4+</v>
          </cell>
        </row>
        <row r="1590">
          <cell r="A1590" t="str">
            <v>PD11B</v>
          </cell>
          <cell r="B1590" t="str">
            <v>Paediatric Acute Upper Respiratory Tract Infection or Common Cold, with CC Score 1-3</v>
          </cell>
        </row>
        <row r="1591">
          <cell r="A1591" t="str">
            <v>PD11C</v>
          </cell>
          <cell r="B1591" t="str">
            <v>Paediatric Acute Upper Respiratory Tract Infection or Common Cold, with CC Score 0</v>
          </cell>
        </row>
        <row r="1592">
          <cell r="A1592" t="str">
            <v>PD12A</v>
          </cell>
          <cell r="B1592" t="str">
            <v>Paediatric Asthma or Wheezing, with CC Score 4+</v>
          </cell>
        </row>
        <row r="1593">
          <cell r="A1593" t="str">
            <v>PD12B</v>
          </cell>
          <cell r="B1593" t="str">
            <v>Paediatric Asthma or Wheezing, with CC Score 1-3</v>
          </cell>
        </row>
        <row r="1594">
          <cell r="A1594" t="str">
            <v>PD12C</v>
          </cell>
          <cell r="B1594" t="str">
            <v>Paediatric Asthma or Wheezing, with CC Score 0</v>
          </cell>
        </row>
        <row r="1595">
          <cell r="A1595" t="str">
            <v>PD13A</v>
          </cell>
          <cell r="B1595" t="str">
            <v>Paediatric Cystic Fibrosis with CC Score 5+</v>
          </cell>
        </row>
        <row r="1596">
          <cell r="A1596" t="str">
            <v>PD13B</v>
          </cell>
          <cell r="B1596" t="str">
            <v>Paediatric Cystic Fibrosis with CC Score 2-4</v>
          </cell>
        </row>
        <row r="1597">
          <cell r="A1597" t="str">
            <v>PD13C</v>
          </cell>
          <cell r="B1597" t="str">
            <v>Paediatric Cystic Fibrosis with CC Score 1</v>
          </cell>
        </row>
        <row r="1598">
          <cell r="A1598" t="str">
            <v>PD13D</v>
          </cell>
          <cell r="B1598" t="str">
            <v>Paediatric Cystic Fibrosis with CC Score 0</v>
          </cell>
        </row>
        <row r="1599">
          <cell r="A1599" t="str">
            <v>PD14A</v>
          </cell>
          <cell r="B1599" t="str">
            <v>Paediatric Lower Respiratory Tract Disorders without Acute Bronchiolitis, with CC Score 11+</v>
          </cell>
        </row>
        <row r="1600">
          <cell r="A1600" t="str">
            <v>PD14B</v>
          </cell>
          <cell r="B1600" t="str">
            <v>Paediatric Lower Respiratory Tract Disorders without Acute Bronchiolitis, with CC Score 8-10</v>
          </cell>
        </row>
        <row r="1601">
          <cell r="A1601" t="str">
            <v>PD14C</v>
          </cell>
          <cell r="B1601" t="str">
            <v>Paediatric Lower Respiratory Tract Disorders without Acute Bronchiolitis, with CC Score 4-7</v>
          </cell>
        </row>
        <row r="1602">
          <cell r="A1602" t="str">
            <v>PD14D</v>
          </cell>
          <cell r="B1602" t="str">
            <v>Paediatric Lower Respiratory Tract Disorders without Acute Bronchiolitis, with CC Score 2-3</v>
          </cell>
        </row>
        <row r="1603">
          <cell r="A1603" t="str">
            <v>PD14E</v>
          </cell>
          <cell r="B1603" t="str">
            <v>Paediatric Lower Respiratory Tract Disorders without Acute Bronchiolitis, with CC Score 1</v>
          </cell>
        </row>
        <row r="1604">
          <cell r="A1604" t="str">
            <v>PD14F</v>
          </cell>
          <cell r="B1604" t="str">
            <v>Paediatric Lower Respiratory Tract Disorders without Acute Bronchiolitis, with CC Score 0</v>
          </cell>
        </row>
        <row r="1605">
          <cell r="A1605" t="str">
            <v>PD15A</v>
          </cell>
          <cell r="B1605" t="str">
            <v>Paediatric Acute Bronchiolitis with CC Score 5+</v>
          </cell>
        </row>
        <row r="1606">
          <cell r="A1606" t="str">
            <v>PD15B</v>
          </cell>
          <cell r="B1606" t="str">
            <v>Paediatric Acute Bronchiolitis with CC Score 2-4</v>
          </cell>
        </row>
        <row r="1607">
          <cell r="A1607" t="str">
            <v>PD15C</v>
          </cell>
          <cell r="B1607" t="str">
            <v>Paediatric Acute Bronchiolitis with CC Score 1</v>
          </cell>
        </row>
        <row r="1608">
          <cell r="A1608" t="str">
            <v>PD15D</v>
          </cell>
          <cell r="B1608" t="str">
            <v>Paediatric Acute Bronchiolitis with CC Score 0</v>
          </cell>
        </row>
        <row r="1609">
          <cell r="A1609" t="str">
            <v>PD65A</v>
          </cell>
          <cell r="B1609" t="str">
            <v>Paediatric Upper Respiratory Tract Disorders with CC Score 5+</v>
          </cell>
        </row>
        <row r="1610">
          <cell r="A1610" t="str">
            <v>PD65B</v>
          </cell>
          <cell r="B1610" t="str">
            <v>Paediatric Upper Respiratory Tract Disorders with CC Score 2-4</v>
          </cell>
        </row>
        <row r="1611">
          <cell r="A1611" t="str">
            <v>PD65C</v>
          </cell>
          <cell r="B1611" t="str">
            <v>Paediatric Upper Respiratory Tract Disorders with CC Score 1</v>
          </cell>
        </row>
        <row r="1612">
          <cell r="A1612" t="str">
            <v>PD65D</v>
          </cell>
          <cell r="B1612" t="str">
            <v>Paediatric Upper Respiratory Tract Disorders with CC Score 0</v>
          </cell>
        </row>
        <row r="1613">
          <cell r="A1613" t="str">
            <v>PE23A</v>
          </cell>
          <cell r="B1613" t="str">
            <v>Paediatric Cardiac Conditions with CC Score 13+</v>
          </cell>
        </row>
        <row r="1614">
          <cell r="A1614" t="str">
            <v>PE23B</v>
          </cell>
          <cell r="B1614" t="str">
            <v>Paediatric Cardiac Conditions with CC Score 10-12</v>
          </cell>
        </row>
        <row r="1615">
          <cell r="A1615" t="str">
            <v>PE23C</v>
          </cell>
          <cell r="B1615" t="str">
            <v>Paediatric Cardiac Conditions with CC Score 6-9</v>
          </cell>
        </row>
        <row r="1616">
          <cell r="A1616" t="str">
            <v>PE23D</v>
          </cell>
          <cell r="B1616" t="str">
            <v>Paediatric Cardiac Conditions with CC Score 3-5</v>
          </cell>
        </row>
        <row r="1617">
          <cell r="A1617" t="str">
            <v>PE23E</v>
          </cell>
          <cell r="B1617" t="str">
            <v>Paediatric Cardiac Conditions with CC Score 1-2</v>
          </cell>
        </row>
        <row r="1618">
          <cell r="A1618" t="str">
            <v>PE23F</v>
          </cell>
          <cell r="B1618" t="str">
            <v>Paediatric Cardiac Conditions with CC Score 0</v>
          </cell>
        </row>
        <row r="1619">
          <cell r="A1619" t="str">
            <v>PE24A</v>
          </cell>
          <cell r="B1619" t="str">
            <v>Paediatric Arrhythmia or Conduction Disorders, with CC Score 2+</v>
          </cell>
        </row>
        <row r="1620">
          <cell r="A1620" t="str">
            <v>PE24B</v>
          </cell>
          <cell r="B1620" t="str">
            <v>Paediatric Arrhythmia or Conduction Disorders, with CC Score 1</v>
          </cell>
        </row>
        <row r="1621">
          <cell r="A1621" t="str">
            <v>PE24C</v>
          </cell>
          <cell r="B1621" t="str">
            <v>Paediatric Arrhythmia or Conduction Disorders, with CC Score 0</v>
          </cell>
        </row>
        <row r="1622">
          <cell r="A1622" t="str">
            <v>PE62A</v>
          </cell>
          <cell r="B1622" t="str">
            <v>Paediatric Syncope and Collapse, with CC Score 2+</v>
          </cell>
        </row>
        <row r="1623">
          <cell r="A1623" t="str">
            <v>PE62B</v>
          </cell>
          <cell r="B1623" t="str">
            <v>Paediatric Syncope and Collapse, with CC Score 1</v>
          </cell>
        </row>
        <row r="1624">
          <cell r="A1624" t="str">
            <v>PE62C</v>
          </cell>
          <cell r="B1624" t="str">
            <v>Paediatric Syncope and Collapse, with CC Score 0</v>
          </cell>
        </row>
        <row r="1625">
          <cell r="A1625" t="str">
            <v>PF21A</v>
          </cell>
          <cell r="B1625" t="str">
            <v>Paediatric Infectious or Non-Infectious Gastroenteritis, with CC Score 1+</v>
          </cell>
        </row>
        <row r="1626">
          <cell r="A1626" t="str">
            <v>PF21B</v>
          </cell>
          <cell r="B1626" t="str">
            <v>Paediatric Infectious or Non-Infectious Gastroenteritis, with CC Score 0</v>
          </cell>
        </row>
        <row r="1627">
          <cell r="A1627" t="str">
            <v>PF25A</v>
          </cell>
          <cell r="B1627" t="str">
            <v>Paediatric Major Gastrointestinal Disorders with CC Score 7+</v>
          </cell>
        </row>
        <row r="1628">
          <cell r="A1628" t="str">
            <v>PF25B</v>
          </cell>
          <cell r="B1628" t="str">
            <v>Paediatric Major Gastrointestinal Disorders with CC Score 5-6</v>
          </cell>
        </row>
        <row r="1629">
          <cell r="A1629" t="str">
            <v>PF25C</v>
          </cell>
          <cell r="B1629" t="str">
            <v>Paediatric Major Gastrointestinal Disorders with CC Score 3-4</v>
          </cell>
        </row>
        <row r="1630">
          <cell r="A1630" t="str">
            <v>PF25D</v>
          </cell>
          <cell r="B1630" t="str">
            <v>Paediatric Major Gastrointestinal Disorders with CC Score 1-2</v>
          </cell>
        </row>
        <row r="1631">
          <cell r="A1631" t="str">
            <v>PF25E</v>
          </cell>
          <cell r="B1631" t="str">
            <v>Paediatric Major Gastrointestinal Disorders with CC Score 0</v>
          </cell>
        </row>
        <row r="1632">
          <cell r="A1632" t="str">
            <v>PF26A</v>
          </cell>
          <cell r="B1632" t="str">
            <v>Paediatric Other Gastrointestinal Disorders with CC Score 4+</v>
          </cell>
        </row>
        <row r="1633">
          <cell r="A1633" t="str">
            <v>PF26B</v>
          </cell>
          <cell r="B1633" t="str">
            <v>Paediatric Other Gastrointestinal Disorders with CC Score 1-3</v>
          </cell>
        </row>
        <row r="1634">
          <cell r="A1634" t="str">
            <v>PF26C</v>
          </cell>
          <cell r="B1634" t="str">
            <v>Paediatric Other Gastrointestinal Disorders with CC Score 0</v>
          </cell>
        </row>
        <row r="1635">
          <cell r="A1635" t="str">
            <v>PF27A</v>
          </cell>
          <cell r="B1635" t="str">
            <v>Paediatric Inflammatory Bowel Disease with CC Score 1+</v>
          </cell>
        </row>
        <row r="1636">
          <cell r="A1636" t="str">
            <v>PF27B</v>
          </cell>
          <cell r="B1636" t="str">
            <v>Paediatric Inflammatory Bowel Disease with CC Score 0</v>
          </cell>
        </row>
        <row r="1637">
          <cell r="A1637" t="str">
            <v>PF28A</v>
          </cell>
          <cell r="B1637" t="str">
            <v>Paediatric Feeding Difficulties or Vomiting, with CC Score 6+</v>
          </cell>
        </row>
        <row r="1638">
          <cell r="A1638" t="str">
            <v>PF28B</v>
          </cell>
          <cell r="B1638" t="str">
            <v>Paediatric Feeding Difficulties or Vomiting, with CC Score 4-5</v>
          </cell>
        </row>
        <row r="1639">
          <cell r="A1639" t="str">
            <v>PF28C</v>
          </cell>
          <cell r="B1639" t="str">
            <v>Paediatric Feeding Difficulties or Vomiting, with CC Score 2-3</v>
          </cell>
        </row>
        <row r="1640">
          <cell r="A1640" t="str">
            <v>PF28D</v>
          </cell>
          <cell r="B1640" t="str">
            <v>Paediatric Feeding Difficulties or Vomiting, with CC Score 1</v>
          </cell>
        </row>
        <row r="1641">
          <cell r="A1641" t="str">
            <v>PF28E</v>
          </cell>
          <cell r="B1641" t="str">
            <v>Paediatric Feeding Difficulties or Vomiting, with CC Score 0</v>
          </cell>
        </row>
        <row r="1642">
          <cell r="A1642" t="str">
            <v>PG71A</v>
          </cell>
          <cell r="B1642" t="str">
            <v>Paediatric Hepatobiliary or Pancreatic Disorders, with CC Score 2+</v>
          </cell>
        </row>
        <row r="1643">
          <cell r="A1643" t="str">
            <v>PG71B</v>
          </cell>
          <cell r="B1643" t="str">
            <v>Paediatric Hepatobiliary or Pancreatic Disorders, with CC Score 1</v>
          </cell>
        </row>
        <row r="1644">
          <cell r="A1644" t="str">
            <v>PG71C</v>
          </cell>
          <cell r="B1644" t="str">
            <v>Paediatric Hepatobiliary or Pancreatic Disorders, with CC Score 0</v>
          </cell>
        </row>
        <row r="1645">
          <cell r="A1645" t="str">
            <v>PH34A</v>
          </cell>
          <cell r="B1645" t="str">
            <v>Paediatric Musculoskeletal or Connective Tissue Disorders, with CC Score 5+</v>
          </cell>
        </row>
        <row r="1646">
          <cell r="A1646" t="str">
            <v>PH34B</v>
          </cell>
          <cell r="B1646" t="str">
            <v>Paediatric Musculoskeletal or Connective Tissue Disorders, with CC Score 3-4</v>
          </cell>
        </row>
        <row r="1647">
          <cell r="A1647" t="str">
            <v>PH34C</v>
          </cell>
          <cell r="B1647" t="str">
            <v>Paediatric Musculoskeletal or Connective Tissue Disorders, with CC Score 1-2</v>
          </cell>
        </row>
        <row r="1648">
          <cell r="A1648" t="str">
            <v>PH34D</v>
          </cell>
          <cell r="B1648" t="str">
            <v>Paediatric Musculoskeletal or Connective Tissue Disorders, with CC Score 0</v>
          </cell>
        </row>
        <row r="1649">
          <cell r="A1649" t="str">
            <v>PJ35A</v>
          </cell>
          <cell r="B1649" t="str">
            <v>Paediatric Skin Disorders with CC Score 4+</v>
          </cell>
        </row>
        <row r="1650">
          <cell r="A1650" t="str">
            <v>PJ35B</v>
          </cell>
          <cell r="B1650" t="str">
            <v>Paediatric Skin Disorders with CC Score 2-3</v>
          </cell>
        </row>
        <row r="1651">
          <cell r="A1651" t="str">
            <v>PJ35C</v>
          </cell>
          <cell r="B1651" t="str">
            <v>Paediatric Skin Disorders with CC Score 1</v>
          </cell>
        </row>
        <row r="1652">
          <cell r="A1652" t="str">
            <v>PJ35D</v>
          </cell>
          <cell r="B1652" t="str">
            <v>Paediatric Skin Disorders with CC Score 0</v>
          </cell>
        </row>
        <row r="1653">
          <cell r="A1653" t="str">
            <v>PJ66A</v>
          </cell>
          <cell r="B1653" t="str">
            <v>Paediatric Rash or Other Non-Specific Skin Eruption, with CC Score 3+</v>
          </cell>
        </row>
        <row r="1654">
          <cell r="A1654" t="str">
            <v>PJ66B</v>
          </cell>
          <cell r="B1654" t="str">
            <v>Paediatric Rash or Other Non-Specific Skin Eruption, with CC Score 1-2</v>
          </cell>
        </row>
        <row r="1655">
          <cell r="A1655" t="str">
            <v>PJ66C</v>
          </cell>
          <cell r="B1655" t="str">
            <v>Paediatric Rash or Other Non-Specific Skin Eruption, with CC Score 0</v>
          </cell>
        </row>
        <row r="1656">
          <cell r="A1656" t="str">
            <v>PK36A</v>
          </cell>
          <cell r="B1656" t="str">
            <v>Paediatric Endocrine Disorders, excluding Diabetes Mellitus, with CC Score 4+</v>
          </cell>
        </row>
        <row r="1657">
          <cell r="A1657" t="str">
            <v>PK36B</v>
          </cell>
          <cell r="B1657" t="str">
            <v>Paediatric Endocrine Disorders, excluding Diabetes Mellitus, with CC Score 1-3</v>
          </cell>
        </row>
        <row r="1658">
          <cell r="A1658" t="str">
            <v>PK36C</v>
          </cell>
          <cell r="B1658" t="str">
            <v>Paediatric Endocrine Disorders, excluding Diabetes Mellitus, with CC Score 0</v>
          </cell>
        </row>
        <row r="1659">
          <cell r="A1659" t="str">
            <v>PK67A</v>
          </cell>
          <cell r="B1659" t="str">
            <v>Paediatric Diabetes Mellitus, with Ketoacidosis or Coma, with CC Score 1+</v>
          </cell>
        </row>
        <row r="1660">
          <cell r="A1660" t="str">
            <v>PK67B</v>
          </cell>
          <cell r="B1660" t="str">
            <v>Paediatric Diabetes Mellitus, with Ketoacidosis or Coma, with CC Score 0</v>
          </cell>
        </row>
        <row r="1661">
          <cell r="A1661" t="str">
            <v>PK68A</v>
          </cell>
          <cell r="B1661" t="str">
            <v>Paediatric Diabetes Mellitus, without Ketoacidosis or Coma, with CC Score 3+</v>
          </cell>
        </row>
        <row r="1662">
          <cell r="A1662" t="str">
            <v>PK68B</v>
          </cell>
          <cell r="B1662" t="str">
            <v>Paediatric Diabetes Mellitus, without Ketoacidosis or Coma, with CC Score 1-2</v>
          </cell>
        </row>
        <row r="1663">
          <cell r="A1663" t="str">
            <v>PK68C</v>
          </cell>
          <cell r="B1663" t="str">
            <v>Paediatric Diabetes Mellitus, without Ketoacidosis or Coma, with CC Score 0</v>
          </cell>
        </row>
        <row r="1664">
          <cell r="A1664" t="str">
            <v>PK72A</v>
          </cell>
          <cell r="B1664" t="str">
            <v>Paediatric Metabolic Disorders with CC Score 4+</v>
          </cell>
        </row>
        <row r="1665">
          <cell r="A1665" t="str">
            <v>PK72B</v>
          </cell>
          <cell r="B1665" t="str">
            <v>Paediatric Metabolic Disorders with CC Score 1-3</v>
          </cell>
        </row>
        <row r="1666">
          <cell r="A1666" t="str">
            <v>PK72C</v>
          </cell>
          <cell r="B1666" t="str">
            <v>Paediatric Metabolic Disorders with CC Score 0</v>
          </cell>
        </row>
        <row r="1667">
          <cell r="A1667" t="str">
            <v>PL38A</v>
          </cell>
          <cell r="B1667" t="str">
            <v>Paediatric Renal Disease with Renal Failure, with CC Score 3+</v>
          </cell>
        </row>
        <row r="1668">
          <cell r="A1668" t="str">
            <v>PL38B</v>
          </cell>
          <cell r="B1668" t="str">
            <v>Paediatric Renal Disease with Renal Failure, with CC Score 1-2</v>
          </cell>
        </row>
        <row r="1669">
          <cell r="A1669" t="str">
            <v>PL38C</v>
          </cell>
          <cell r="B1669" t="str">
            <v>Paediatric Renal Disease with Renal Failure, with CC Score 0</v>
          </cell>
        </row>
        <row r="1670">
          <cell r="A1670" t="str">
            <v>PL69A</v>
          </cell>
          <cell r="B1670" t="str">
            <v>Paediatric Nephritic or Nephrotic Renal Diseases, with CC Score 2+</v>
          </cell>
        </row>
        <row r="1671">
          <cell r="A1671" t="str">
            <v>PL69B</v>
          </cell>
          <cell r="B1671" t="str">
            <v>Paediatric Nephritic or Nephrotic Renal Diseases, with CC Score 1</v>
          </cell>
        </row>
        <row r="1672">
          <cell r="A1672" t="str">
            <v>PL69C</v>
          </cell>
          <cell r="B1672" t="str">
            <v>Paediatric Nephritic or Nephrotic Renal Diseases, with CC Score 0</v>
          </cell>
        </row>
        <row r="1673">
          <cell r="A1673" t="str">
            <v>PL70A</v>
          </cell>
          <cell r="B1673" t="str">
            <v>Paediatric Other Renal Diseases with CC Score 4+</v>
          </cell>
        </row>
        <row r="1674">
          <cell r="A1674" t="str">
            <v>PL70B</v>
          </cell>
          <cell r="B1674" t="str">
            <v>Paediatric Other Renal Diseases with CC Score 2-3</v>
          </cell>
        </row>
        <row r="1675">
          <cell r="A1675" t="str">
            <v>PL70C</v>
          </cell>
          <cell r="B1675" t="str">
            <v>Paediatric Other Renal Diseases with CC Score 1</v>
          </cell>
        </row>
        <row r="1676">
          <cell r="A1676" t="str">
            <v>PL70D</v>
          </cell>
          <cell r="B1676" t="str">
            <v>Paediatric Other Renal Diseases with CC Score 0</v>
          </cell>
        </row>
        <row r="1677">
          <cell r="A1677" t="str">
            <v>PM40A</v>
          </cell>
          <cell r="B1677" t="str">
            <v>Paediatric Acute Lymphoblastic Leukaemia with length of stay 1 day or more, with CC Score 3+</v>
          </cell>
        </row>
        <row r="1678">
          <cell r="A1678" t="str">
            <v>PM40B</v>
          </cell>
          <cell r="B1678" t="str">
            <v>Paediatric Acute Lymphoblastic Leukaemia with length of stay 1 day or more, with CC Score 1-2</v>
          </cell>
        </row>
        <row r="1679">
          <cell r="A1679" t="str">
            <v>PM40C</v>
          </cell>
          <cell r="B1679" t="str">
            <v>Paediatric Acute Lymphoblastic Leukaemia with length of stay 1 day or more, with CC Score 0</v>
          </cell>
        </row>
        <row r="1680">
          <cell r="A1680" t="str">
            <v>PM41Z</v>
          </cell>
          <cell r="B1680" t="str">
            <v>Paediatric Other Haematological Malignancies with length of stay 1 day or more</v>
          </cell>
        </row>
        <row r="1681">
          <cell r="A1681" t="str">
            <v>PM42A</v>
          </cell>
          <cell r="B1681" t="str">
            <v>Paediatric Brain Tumours with length of stay 1 day or more, with CC score 1+</v>
          </cell>
        </row>
        <row r="1682">
          <cell r="A1682" t="str">
            <v>PM42B</v>
          </cell>
          <cell r="B1682" t="str">
            <v>Paediatric Brain Tumours with length of stay 1 day or more, with CC score 0</v>
          </cell>
        </row>
        <row r="1683">
          <cell r="A1683" t="str">
            <v>PM43A</v>
          </cell>
          <cell r="B1683" t="str">
            <v>Paediatric Other Neoplasms with length of stay 1 day or more, with CC Score 5+</v>
          </cell>
        </row>
        <row r="1684">
          <cell r="A1684" t="str">
            <v>PM43B</v>
          </cell>
          <cell r="B1684" t="str">
            <v>Paediatric Other Neoplasms with length of stay 1 day or more, with CC Score 1-4</v>
          </cell>
        </row>
        <row r="1685">
          <cell r="A1685" t="str">
            <v>PM43C</v>
          </cell>
          <cell r="B1685" t="str">
            <v>Paediatric Other Neoplasms with length of stay 1 day or more, with CC Score 0</v>
          </cell>
        </row>
        <row r="1686">
          <cell r="A1686" t="str">
            <v>PM44Z</v>
          </cell>
          <cell r="B1686" t="str">
            <v>Paediatric Neoplasm Diagnoses with length of stay 0 days</v>
          </cell>
        </row>
        <row r="1687">
          <cell r="A1687" t="str">
            <v>PM45A</v>
          </cell>
          <cell r="B1687" t="str">
            <v>Paediatric Febrile Neutropenia with Malignancy, with CC Score 6+</v>
          </cell>
        </row>
        <row r="1688">
          <cell r="A1688" t="str">
            <v>PM45B</v>
          </cell>
          <cell r="B1688" t="str">
            <v>Paediatric Febrile Neutropenia with Malignancy, with CC Score 3-5</v>
          </cell>
        </row>
        <row r="1689">
          <cell r="A1689" t="str">
            <v>PM45C</v>
          </cell>
          <cell r="B1689" t="str">
            <v>Paediatric Febrile Neutropenia with Malignancy, with CC Score 1-2</v>
          </cell>
        </row>
        <row r="1690">
          <cell r="A1690" t="str">
            <v>PM45D</v>
          </cell>
          <cell r="B1690" t="str">
            <v>Paediatric Febrile Neutropenia with Malignancy, with CC Score 0</v>
          </cell>
        </row>
        <row r="1691">
          <cell r="A1691" t="str">
            <v>PN46A</v>
          </cell>
          <cell r="B1691" t="str">
            <v>Paediatric Thalassaemia with CC Score 1+</v>
          </cell>
        </row>
        <row r="1692">
          <cell r="A1692" t="str">
            <v>PN46B</v>
          </cell>
          <cell r="B1692" t="str">
            <v>Paediatric Thalassaemia with CC Score 0</v>
          </cell>
        </row>
        <row r="1693">
          <cell r="A1693" t="str">
            <v>PN47A</v>
          </cell>
          <cell r="B1693" t="str">
            <v>Paediatric Sickle-Cell Anaemia with Crisis, with CC Score 1+</v>
          </cell>
        </row>
        <row r="1694">
          <cell r="A1694" t="str">
            <v>PN47B</v>
          </cell>
          <cell r="B1694" t="str">
            <v>Paediatric Sickle-Cell Anaemia with Crisis, with CC Score 0</v>
          </cell>
        </row>
        <row r="1695">
          <cell r="A1695" t="str">
            <v>PN48A</v>
          </cell>
          <cell r="B1695" t="str">
            <v>Paediatric Blood Cell Disorders with CC Score 5+</v>
          </cell>
        </row>
        <row r="1696">
          <cell r="A1696" t="str">
            <v>PN48B</v>
          </cell>
          <cell r="B1696" t="str">
            <v>Paediatric Blood Cell Disorders with CC Score 1-4</v>
          </cell>
        </row>
        <row r="1697">
          <cell r="A1697" t="str">
            <v>PN48C</v>
          </cell>
          <cell r="B1697" t="str">
            <v>Paediatric Blood Cell Disorders with CC Score 0</v>
          </cell>
        </row>
        <row r="1698">
          <cell r="A1698" t="str">
            <v>PN49A</v>
          </cell>
          <cell r="B1698" t="str">
            <v>Paediatric Coagulation Disorders with CC Score 1+</v>
          </cell>
        </row>
        <row r="1699">
          <cell r="A1699" t="str">
            <v>PN49B</v>
          </cell>
          <cell r="B1699" t="str">
            <v>Paediatric Coagulation Disorders with CC Score 0</v>
          </cell>
        </row>
        <row r="1700">
          <cell r="A1700" t="str">
            <v>PP64A</v>
          </cell>
          <cell r="B1700" t="str">
            <v>Paediatric Non-Surgical Ophthalmology with CC Score 1+</v>
          </cell>
        </row>
        <row r="1701">
          <cell r="A1701" t="str">
            <v>PP64B</v>
          </cell>
          <cell r="B1701" t="str">
            <v>Paediatric Non-Surgical Ophthalmology with CC Score 0</v>
          </cell>
        </row>
        <row r="1702">
          <cell r="A1702" t="str">
            <v>PR01A</v>
          </cell>
          <cell r="B1702" t="str">
            <v>Paediatric Nervous System Disorders with CC Score 8+</v>
          </cell>
        </row>
        <row r="1703">
          <cell r="A1703" t="str">
            <v>PR01B</v>
          </cell>
          <cell r="B1703" t="str">
            <v>Paediatric Nervous System Disorders with CC Score 5-7</v>
          </cell>
        </row>
        <row r="1704">
          <cell r="A1704" t="str">
            <v>PR01C</v>
          </cell>
          <cell r="B1704" t="str">
            <v>Paediatric Nervous System Disorders with CC Score 2-4</v>
          </cell>
        </row>
        <row r="1705">
          <cell r="A1705" t="str">
            <v>PR01D</v>
          </cell>
          <cell r="B1705" t="str">
            <v>Paediatric Nervous System Disorders with CC Score 1</v>
          </cell>
        </row>
        <row r="1706">
          <cell r="A1706" t="str">
            <v>PR01E</v>
          </cell>
          <cell r="B1706" t="str">
            <v>Paediatric Nervous System Disorders with CC Score 0</v>
          </cell>
        </row>
        <row r="1707">
          <cell r="A1707" t="str">
            <v>PR02A</v>
          </cell>
          <cell r="B1707" t="str">
            <v>Paediatric Epilepsy Syndrome with CC Score 6+</v>
          </cell>
        </row>
        <row r="1708">
          <cell r="A1708" t="str">
            <v>PR02B</v>
          </cell>
          <cell r="B1708" t="str">
            <v>Paediatric Epilepsy Syndrome with CC Score 1-5</v>
          </cell>
        </row>
        <row r="1709">
          <cell r="A1709" t="str">
            <v>PR02C</v>
          </cell>
          <cell r="B1709" t="str">
            <v>Paediatric Epilepsy Syndrome with CC Score 0</v>
          </cell>
        </row>
        <row r="1710">
          <cell r="A1710" t="str">
            <v>PR03A</v>
          </cell>
          <cell r="B1710" t="str">
            <v>Paediatric Febrile Convulsions with CC Score 4+</v>
          </cell>
        </row>
        <row r="1711">
          <cell r="A1711" t="str">
            <v>PR03B</v>
          </cell>
          <cell r="B1711" t="str">
            <v>Paediatric Febrile Convulsions with CC Score 1-3</v>
          </cell>
        </row>
        <row r="1712">
          <cell r="A1712" t="str">
            <v>PR03C</v>
          </cell>
          <cell r="B1712" t="str">
            <v>Paediatric Febrile Convulsions with CC Score 0</v>
          </cell>
        </row>
        <row r="1713">
          <cell r="A1713" t="str">
            <v>PR04A</v>
          </cell>
          <cell r="B1713" t="str">
            <v>Paediatric Headaches or Migraines, with CC Score 4+</v>
          </cell>
        </row>
        <row r="1714">
          <cell r="A1714" t="str">
            <v>PR04B</v>
          </cell>
          <cell r="B1714" t="str">
            <v>Paediatric Headaches or Migraines, with CC Score 1-3</v>
          </cell>
        </row>
        <row r="1715">
          <cell r="A1715" t="str">
            <v>PR04C</v>
          </cell>
          <cell r="B1715" t="str">
            <v>Paediatric Headaches or Migraines, with CC Score 0</v>
          </cell>
        </row>
        <row r="1716">
          <cell r="A1716" t="str">
            <v>PR05A</v>
          </cell>
          <cell r="B1716" t="str">
            <v>Paediatric Developmental Disorders with CC Score 2+</v>
          </cell>
        </row>
        <row r="1717">
          <cell r="A1717" t="str">
            <v>PR05B</v>
          </cell>
          <cell r="B1717" t="str">
            <v>Paediatric Developmental Disorders with CC Score 1</v>
          </cell>
        </row>
        <row r="1718">
          <cell r="A1718" t="str">
            <v>PR05C</v>
          </cell>
          <cell r="B1718" t="str">
            <v>Paediatric Developmental Disorders with CC Score 0</v>
          </cell>
        </row>
        <row r="1719">
          <cell r="A1719" t="str">
            <v>PR06A</v>
          </cell>
          <cell r="B1719" t="str">
            <v>Paediatric Intracranial Injury with CC Score 3+</v>
          </cell>
        </row>
        <row r="1720">
          <cell r="A1720" t="str">
            <v>PR06B</v>
          </cell>
          <cell r="B1720" t="str">
            <v>Paediatric Intracranial Injury with CC Score 1-2</v>
          </cell>
        </row>
        <row r="1721">
          <cell r="A1721" t="str">
            <v>PR06C</v>
          </cell>
          <cell r="B1721" t="str">
            <v>Paediatric Intracranial Injury with CC Score 0</v>
          </cell>
        </row>
        <row r="1722">
          <cell r="A1722" t="str">
            <v>PR07A</v>
          </cell>
          <cell r="B1722" t="str">
            <v>Paediatric Non-Intracranial Head Injury with CC Score 1+</v>
          </cell>
        </row>
        <row r="1723">
          <cell r="A1723" t="str">
            <v>PR07B</v>
          </cell>
          <cell r="B1723" t="str">
            <v>Paediatric Non-Intracranial Head Injury with CC Score 0</v>
          </cell>
        </row>
        <row r="1724">
          <cell r="A1724" t="str">
            <v>PT52A</v>
          </cell>
          <cell r="B1724" t="str">
            <v>Paediatric Behavioural Disorders with CC Score 1+</v>
          </cell>
        </row>
        <row r="1725">
          <cell r="A1725" t="str">
            <v>PT52B</v>
          </cell>
          <cell r="B1725" t="str">
            <v>Paediatric Behavioural Disorders with CC Score 0</v>
          </cell>
        </row>
        <row r="1726">
          <cell r="A1726" t="str">
            <v>PT53A</v>
          </cell>
          <cell r="B1726" t="str">
            <v>Paediatric Eating Disorders with CC Score 1+</v>
          </cell>
        </row>
        <row r="1727">
          <cell r="A1727" t="str">
            <v>PT53B</v>
          </cell>
          <cell r="B1727" t="str">
            <v>Paediatric Eating Disorders with CC Score 0</v>
          </cell>
        </row>
        <row r="1728">
          <cell r="A1728" t="str">
            <v>PV08A</v>
          </cell>
          <cell r="B1728" t="str">
            <v>Paediatric Intermediate Injury without Intracranial Injury, with CC Score 1+</v>
          </cell>
        </row>
        <row r="1729">
          <cell r="A1729" t="str">
            <v>PV08B</v>
          </cell>
          <cell r="B1729" t="str">
            <v>Paediatric Intermediate Injury without Intracranial Injury, with CC Score 0</v>
          </cell>
        </row>
        <row r="1730">
          <cell r="A1730" t="str">
            <v>PV31A</v>
          </cell>
          <cell r="B1730" t="str">
            <v>Paediatric Major Injury without Intracranial Injury, with CC Score 1+</v>
          </cell>
        </row>
        <row r="1731">
          <cell r="A1731" t="str">
            <v>PV31B</v>
          </cell>
          <cell r="B1731" t="str">
            <v>Paediatric Major Injury without Intracranial Injury, with CC Score 0</v>
          </cell>
        </row>
        <row r="1732">
          <cell r="A1732" t="str">
            <v>PV32A</v>
          </cell>
          <cell r="B1732" t="str">
            <v>Paediatric Minor Injury without Intracranial Injury, with CC Score 3+</v>
          </cell>
        </row>
        <row r="1733">
          <cell r="A1733" t="str">
            <v>PV32B</v>
          </cell>
          <cell r="B1733" t="str">
            <v>Paediatric Minor Injury without Intracranial Injury, with CC Score 1-2</v>
          </cell>
        </row>
        <row r="1734">
          <cell r="A1734" t="str">
            <v>PV32C</v>
          </cell>
          <cell r="B1734" t="str">
            <v>Paediatric Minor Injury without Intracranial Injury, with CC Score 0</v>
          </cell>
        </row>
        <row r="1735">
          <cell r="A1735" t="str">
            <v>PW16A</v>
          </cell>
          <cell r="B1735" t="str">
            <v>Paediatric Major Infections with CC Score 7+</v>
          </cell>
        </row>
        <row r="1736">
          <cell r="A1736" t="str">
            <v>PW16B</v>
          </cell>
          <cell r="B1736" t="str">
            <v>Paediatric Major Infections with CC Score 5-6</v>
          </cell>
        </row>
        <row r="1737">
          <cell r="A1737" t="str">
            <v>PW16C</v>
          </cell>
          <cell r="B1737" t="str">
            <v>Paediatric Major Infections with CC Score 2-4</v>
          </cell>
        </row>
        <row r="1738">
          <cell r="A1738" t="str">
            <v>PW16D</v>
          </cell>
          <cell r="B1738" t="str">
            <v>Paediatric Major Infections with CC Score 1</v>
          </cell>
        </row>
        <row r="1739">
          <cell r="A1739" t="str">
            <v>PW16E</v>
          </cell>
          <cell r="B1739" t="str">
            <v>Paediatric Major Infections with CC Score 0</v>
          </cell>
        </row>
        <row r="1740">
          <cell r="A1740" t="str">
            <v>PW17A</v>
          </cell>
          <cell r="B1740" t="str">
            <v>Paediatric Intermediate Infections with CC Score 6+</v>
          </cell>
        </row>
        <row r="1741">
          <cell r="A1741" t="str">
            <v>PW17B</v>
          </cell>
          <cell r="B1741" t="str">
            <v>Paediatric Intermediate Infections with CC Score 3-5</v>
          </cell>
        </row>
        <row r="1742">
          <cell r="A1742" t="str">
            <v>PW17C</v>
          </cell>
          <cell r="B1742" t="str">
            <v>Paediatric Intermediate Infections with CC Score 1-2</v>
          </cell>
        </row>
        <row r="1743">
          <cell r="A1743" t="str">
            <v>PW17D</v>
          </cell>
          <cell r="B1743" t="str">
            <v>Paediatric Intermediate Infections with CC Score 0</v>
          </cell>
        </row>
        <row r="1744">
          <cell r="A1744" t="str">
            <v>PW18A</v>
          </cell>
          <cell r="B1744" t="str">
            <v>Paediatric Minor Infections with CC Score 2+</v>
          </cell>
        </row>
        <row r="1745">
          <cell r="A1745" t="str">
            <v>PW18B</v>
          </cell>
          <cell r="B1745" t="str">
            <v>Paediatric Minor Infections with CC Score 1</v>
          </cell>
        </row>
        <row r="1746">
          <cell r="A1746" t="str">
            <v>PW18C</v>
          </cell>
          <cell r="B1746" t="str">
            <v>Paediatric Minor Infections with CC Score 0</v>
          </cell>
        </row>
        <row r="1747">
          <cell r="A1747" t="str">
            <v>PW19A</v>
          </cell>
          <cell r="B1747" t="str">
            <v>Paediatric Viral Infections with CC Score 3+</v>
          </cell>
        </row>
        <row r="1748">
          <cell r="A1748" t="str">
            <v>PW19B</v>
          </cell>
          <cell r="B1748" t="str">
            <v>Paediatric Viral Infections with CC Score 1-2</v>
          </cell>
        </row>
        <row r="1749">
          <cell r="A1749" t="str">
            <v>PW19C</v>
          </cell>
          <cell r="B1749" t="str">
            <v>Paediatric Viral Infections with CC Score 0</v>
          </cell>
        </row>
        <row r="1750">
          <cell r="A1750" t="str">
            <v>PW20A</v>
          </cell>
          <cell r="B1750" t="str">
            <v>Paediatric Fever Unspecified with CC Score 3+</v>
          </cell>
        </row>
        <row r="1751">
          <cell r="A1751" t="str">
            <v>PW20B</v>
          </cell>
          <cell r="B1751" t="str">
            <v>Paediatric Fever Unspecified with CC Score 1-2</v>
          </cell>
        </row>
        <row r="1752">
          <cell r="A1752" t="str">
            <v>PW20C</v>
          </cell>
          <cell r="B1752" t="str">
            <v>Paediatric Fever Unspecified with CC Score 0</v>
          </cell>
        </row>
        <row r="1753">
          <cell r="A1753" t="str">
            <v>PX22A</v>
          </cell>
          <cell r="B1753" t="str">
            <v>Paediatric Chest Pain with CC Score 1+</v>
          </cell>
        </row>
        <row r="1754">
          <cell r="A1754" t="str">
            <v>PX22B</v>
          </cell>
          <cell r="B1754" t="str">
            <v>Paediatric Chest Pain with CC Score 0</v>
          </cell>
        </row>
        <row r="1755">
          <cell r="A1755" t="str">
            <v>PX29A</v>
          </cell>
          <cell r="B1755" t="str">
            <v>Paediatric Abdominal Pain with CC Score 3+</v>
          </cell>
        </row>
        <row r="1756">
          <cell r="A1756" t="str">
            <v>PX29B</v>
          </cell>
          <cell r="B1756" t="str">
            <v>Paediatric Abdominal Pain with CC Score 1-2</v>
          </cell>
        </row>
        <row r="1757">
          <cell r="A1757" t="str">
            <v>PX29C</v>
          </cell>
          <cell r="B1757" t="str">
            <v>Paediatric Abdominal Pain with CC Score 0</v>
          </cell>
        </row>
        <row r="1758">
          <cell r="A1758" t="str">
            <v>PX30A</v>
          </cell>
          <cell r="B1758" t="str">
            <v>Paediatric Faltering Growth (Failure to Thrive) with CC Score 2+</v>
          </cell>
        </row>
        <row r="1759">
          <cell r="A1759" t="str">
            <v>PX30B</v>
          </cell>
          <cell r="B1759" t="str">
            <v>Paediatric Faltering Growth (Failure to Thrive) with CC Score 1</v>
          </cell>
        </row>
        <row r="1760">
          <cell r="A1760" t="str">
            <v>PX30C</v>
          </cell>
          <cell r="B1760" t="str">
            <v>Paediatric Faltering Growth (Failure to Thrive) with CC Score 0</v>
          </cell>
        </row>
        <row r="1761">
          <cell r="A1761" t="str">
            <v>PX50A</v>
          </cell>
          <cell r="B1761" t="str">
            <v>Paediatric Ingestion Poisoning or Allergies, with CC Score 4+</v>
          </cell>
        </row>
        <row r="1762">
          <cell r="A1762" t="str">
            <v>PX50B</v>
          </cell>
          <cell r="B1762" t="str">
            <v>Paediatric Ingestion Poisoning or Allergies, with CC Score 1-3</v>
          </cell>
        </row>
        <row r="1763">
          <cell r="A1763" t="str">
            <v>PX50C</v>
          </cell>
          <cell r="B1763" t="str">
            <v>Paediatric Ingestion Poisoning or Allergies, with CC Score 0</v>
          </cell>
        </row>
        <row r="1764">
          <cell r="A1764" t="str">
            <v>PX51Z</v>
          </cell>
          <cell r="B1764" t="str">
            <v>Paediatric Child Safeguarding (Welfare and Protection)</v>
          </cell>
        </row>
        <row r="1765">
          <cell r="A1765" t="str">
            <v>PX54Z</v>
          </cell>
          <cell r="B1765" t="str">
            <v>Paediatric Convalescent or Other Relief Care</v>
          </cell>
        </row>
        <row r="1766">
          <cell r="A1766" t="str">
            <v>PX55Z</v>
          </cell>
          <cell r="B1766" t="str">
            <v>Paediatric Respite Care</v>
          </cell>
        </row>
        <row r="1767">
          <cell r="A1767" t="str">
            <v>PX56A</v>
          </cell>
          <cell r="B1767" t="str">
            <v>Paediatric Admission for Unexplained Symptoms, with CC Score 1+</v>
          </cell>
        </row>
        <row r="1768">
          <cell r="A1768" t="str">
            <v>PX56B</v>
          </cell>
          <cell r="B1768" t="str">
            <v>Paediatric Admission for Unexplained Symptoms, with CC Score 0</v>
          </cell>
        </row>
        <row r="1769">
          <cell r="A1769" t="str">
            <v>PX57A</v>
          </cell>
          <cell r="B1769" t="str">
            <v>Paediatric Examination, Follow-Up, Special Screening or Other Admissions, with CC Score 4+</v>
          </cell>
        </row>
        <row r="1770">
          <cell r="A1770" t="str">
            <v>PX57B</v>
          </cell>
          <cell r="B1770" t="str">
            <v>Paediatric Examination, Follow-Up, Special Screening or Other Admissions, with CC Score 1-3</v>
          </cell>
        </row>
        <row r="1771">
          <cell r="A1771" t="str">
            <v>PX57C</v>
          </cell>
          <cell r="B1771" t="str">
            <v>Paediatric Examination, Follow-Up, Special Screening or Other Admissions, with CC Score 0</v>
          </cell>
        </row>
        <row r="1772">
          <cell r="A1772" t="str">
            <v>PX59A</v>
          </cell>
          <cell r="B1772" t="str">
            <v>Paediatric Major Congenital Conditions with CC Score 6+</v>
          </cell>
        </row>
        <row r="1773">
          <cell r="A1773" t="str">
            <v>PX59B</v>
          </cell>
          <cell r="B1773" t="str">
            <v>Paediatric Major Congenital Conditions with CC Score 3-5</v>
          </cell>
        </row>
        <row r="1774">
          <cell r="A1774" t="str">
            <v>PX59C</v>
          </cell>
          <cell r="B1774" t="str">
            <v>Paediatric Major Congenital Conditions with CC Score 1-2</v>
          </cell>
        </row>
        <row r="1775">
          <cell r="A1775" t="str">
            <v>PX59D</v>
          </cell>
          <cell r="B1775" t="str">
            <v>Paediatric Major Congenital Conditions with CC Score 0</v>
          </cell>
        </row>
        <row r="1776">
          <cell r="A1776" t="str">
            <v>PX60A</v>
          </cell>
          <cell r="B1776" t="str">
            <v>Paediatric Other Congenital Conditions with CC Score 3+</v>
          </cell>
        </row>
        <row r="1777">
          <cell r="A1777" t="str">
            <v>PX60B</v>
          </cell>
          <cell r="B1777" t="str">
            <v>Paediatric Other Congenital Conditions with CC Score 1-2</v>
          </cell>
        </row>
        <row r="1778">
          <cell r="A1778" t="str">
            <v>PX60C</v>
          </cell>
          <cell r="B1778" t="str">
            <v>Paediatric Other Congenital Conditions with CC Score 0</v>
          </cell>
        </row>
        <row r="1779">
          <cell r="A1779" t="str">
            <v>RA01A</v>
          </cell>
          <cell r="B1779" t="str">
            <v>Magnetic Resonance Imaging Scan, one area, no contrast, 19 years and over</v>
          </cell>
        </row>
        <row r="1780">
          <cell r="A1780" t="str">
            <v>RA01B</v>
          </cell>
          <cell r="B1780" t="str">
            <v>Magnetic Resonance Imaging Scan, one area, no contrast, 6 to 18 years</v>
          </cell>
        </row>
        <row r="1781">
          <cell r="A1781" t="str">
            <v>RA01C</v>
          </cell>
          <cell r="B1781" t="str">
            <v>Magnetic Resonance Imaging Scan, one area, no contrast, 5 years and under</v>
          </cell>
        </row>
        <row r="1782">
          <cell r="A1782" t="str">
            <v>RA02A</v>
          </cell>
          <cell r="B1782" t="str">
            <v>Magnetic Resonance Imaging Scan, one area, post contrast only, 19 years and over</v>
          </cell>
        </row>
        <row r="1783">
          <cell r="A1783" t="str">
            <v>RA02B</v>
          </cell>
          <cell r="B1783" t="str">
            <v>Magnetic Resonance Imaging Scan, one area, post contrast only, 6 to 18 years</v>
          </cell>
        </row>
        <row r="1784">
          <cell r="A1784" t="str">
            <v>RA02C</v>
          </cell>
          <cell r="B1784" t="str">
            <v>Magnetic Resonance Imaging Scan, one area, post contrast only, 5 years and under</v>
          </cell>
        </row>
        <row r="1785">
          <cell r="A1785" t="str">
            <v>RA03Z</v>
          </cell>
          <cell r="B1785" t="str">
            <v>Magnetic Resonance Imaging Scan, one area, pre and post contrast</v>
          </cell>
        </row>
        <row r="1786">
          <cell r="A1786" t="str">
            <v>RA04Z</v>
          </cell>
          <cell r="B1786" t="str">
            <v>Magnetic Resonance Imaging Scan, two to three areas, no contrast</v>
          </cell>
        </row>
        <row r="1787">
          <cell r="A1787" t="str">
            <v>RA05Z</v>
          </cell>
          <cell r="B1787" t="str">
            <v>Magnetic Resonance Imaging Scan, two to three areas, with contrast</v>
          </cell>
        </row>
        <row r="1788">
          <cell r="A1788" t="str">
            <v>RA06Z</v>
          </cell>
          <cell r="B1788" t="str">
            <v>Magnetic Resonance Imaging Scan, more than three areas</v>
          </cell>
        </row>
        <row r="1789">
          <cell r="A1789" t="str">
            <v>RA07Z</v>
          </cell>
          <cell r="B1789" t="str">
            <v>Magnetic Resonance Imaging Scan, requiring extensive patient repositioning and/or more than one contrast agent</v>
          </cell>
        </row>
        <row r="1790">
          <cell r="A1790" t="str">
            <v>RA08A</v>
          </cell>
          <cell r="B1790" t="str">
            <v>Computerised Tomography Scan, one area, no contrast, 19 years and over</v>
          </cell>
        </row>
        <row r="1791">
          <cell r="A1791" t="str">
            <v>RA08B</v>
          </cell>
          <cell r="B1791" t="str">
            <v>Computerised Tomography Scan, one area, no contrast, 6 to 18 years</v>
          </cell>
        </row>
        <row r="1792">
          <cell r="A1792" t="str">
            <v>RA08C</v>
          </cell>
          <cell r="B1792" t="str">
            <v>Computerised Tomography Scan, one area, no contrast, 5 years and under</v>
          </cell>
        </row>
        <row r="1793">
          <cell r="A1793" t="str">
            <v>RA09A</v>
          </cell>
          <cell r="B1793" t="str">
            <v>Computerised Tomography Scan, one area, with post contrast only, 19 years and over</v>
          </cell>
        </row>
        <row r="1794">
          <cell r="A1794" t="str">
            <v>RA09B</v>
          </cell>
          <cell r="B1794" t="str">
            <v>Computerised Tomography Scan, one area, with post contrast only, 6 to 18 years</v>
          </cell>
        </row>
        <row r="1795">
          <cell r="A1795" t="str">
            <v>RA09C</v>
          </cell>
          <cell r="B1795" t="str">
            <v>Computerised Tomography Scan, one area, with post contrast only, 5 years and under</v>
          </cell>
        </row>
        <row r="1796">
          <cell r="A1796" t="str">
            <v>RA10Z</v>
          </cell>
          <cell r="B1796" t="str">
            <v>Computerised Tomography Scan, one area, pre and post contrast</v>
          </cell>
        </row>
        <row r="1797">
          <cell r="A1797" t="str">
            <v>RA11Z</v>
          </cell>
          <cell r="B1797" t="str">
            <v>Computerised Tomography Scan, two areas without contrast</v>
          </cell>
        </row>
        <row r="1798">
          <cell r="A1798" t="str">
            <v>RA12Z</v>
          </cell>
          <cell r="B1798" t="str">
            <v>Computerised Tomography Scan, two areas with contrast</v>
          </cell>
        </row>
        <row r="1799">
          <cell r="A1799" t="str">
            <v>RA13Z</v>
          </cell>
          <cell r="B1799" t="str">
            <v>Computerised Tomography Scan, three areas with contrast</v>
          </cell>
        </row>
        <row r="1800">
          <cell r="A1800" t="str">
            <v>RA14Z</v>
          </cell>
          <cell r="B1800" t="str">
            <v>Computerised Tomography Scan, more than three areas</v>
          </cell>
        </row>
        <row r="1801">
          <cell r="A1801" t="str">
            <v>RA15Z</v>
          </cell>
          <cell r="B1801" t="str">
            <v>Dexa Scan</v>
          </cell>
        </row>
        <row r="1802">
          <cell r="A1802" t="str">
            <v>RA16Z</v>
          </cell>
          <cell r="B1802" t="str">
            <v>Contrast Fluoroscopy Procedures, less than 20 minutes</v>
          </cell>
        </row>
        <row r="1803">
          <cell r="A1803" t="str">
            <v>RA17Z</v>
          </cell>
          <cell r="B1803" t="str">
            <v>Contrast Fluoroscopy Procedures, 20 to 40 minutes</v>
          </cell>
        </row>
        <row r="1804">
          <cell r="A1804" t="str">
            <v>RA18Z</v>
          </cell>
          <cell r="B1804" t="str">
            <v>Contrast Fluoroscopy Procedures, more than 40 minutes</v>
          </cell>
        </row>
        <row r="1805">
          <cell r="A1805" t="str">
            <v>RA19Z</v>
          </cell>
          <cell r="B1805" t="str">
            <v>Mobile or Intraoperative, Contrast Fluoroscopy Procedures, less than 20 minutes</v>
          </cell>
        </row>
        <row r="1806">
          <cell r="A1806" t="str">
            <v>RA20Z</v>
          </cell>
          <cell r="B1806" t="str">
            <v>Mobile or Intraoperative, Contrast Fluoroscopy Procedures, 20 to 40 minutes</v>
          </cell>
        </row>
        <row r="1807">
          <cell r="A1807" t="str">
            <v>RA21Z</v>
          </cell>
          <cell r="B1807" t="str">
            <v>Mobile or Intraoperative, Contrast Fluoroscopy Procedures, more than 40 minutes</v>
          </cell>
        </row>
        <row r="1808">
          <cell r="A1808" t="str">
            <v>RA23Z</v>
          </cell>
          <cell r="B1808" t="str">
            <v>Ultrasound Scan, less than 20 minutes</v>
          </cell>
        </row>
        <row r="1809">
          <cell r="A1809" t="str">
            <v>RA24Z</v>
          </cell>
          <cell r="B1809" t="str">
            <v>Ultrasound Scan, 20 minutes and over</v>
          </cell>
        </row>
        <row r="1810">
          <cell r="A1810" t="str">
            <v>RA25Z</v>
          </cell>
          <cell r="B1810" t="str">
            <v>Ultrasound Mobile Scan or Intraoperative Procedures, less than 20 minutes</v>
          </cell>
        </row>
        <row r="1811">
          <cell r="A1811" t="str">
            <v>RA26Z</v>
          </cell>
          <cell r="B1811" t="str">
            <v>Ultrasound Mobile Scan or Intraoperative Procedures, 20 to 40 minutes</v>
          </cell>
        </row>
        <row r="1812">
          <cell r="A1812" t="str">
            <v>RA27Z</v>
          </cell>
          <cell r="B1812" t="str">
            <v>Ultrasound Mobile Scan or Intraoperative Procedures, more than 40 minutes</v>
          </cell>
        </row>
        <row r="1813">
          <cell r="A1813" t="str">
            <v>RA35Z</v>
          </cell>
          <cell r="B1813" t="str">
            <v>Nuclear Medicine, Category 1</v>
          </cell>
        </row>
        <row r="1814">
          <cell r="A1814" t="str">
            <v>RA36Z</v>
          </cell>
          <cell r="B1814" t="str">
            <v>Nuclear Medicine, Category 2</v>
          </cell>
        </row>
        <row r="1815">
          <cell r="A1815" t="str">
            <v>RA37Z</v>
          </cell>
          <cell r="B1815" t="str">
            <v>Nuclear Medicine, Category 3</v>
          </cell>
        </row>
        <row r="1816">
          <cell r="A1816" t="str">
            <v>RA38Z</v>
          </cell>
          <cell r="B1816" t="str">
            <v>Nuclear Medicine, Category 4</v>
          </cell>
        </row>
        <row r="1817">
          <cell r="A1817" t="str">
            <v>RA39Z</v>
          </cell>
          <cell r="B1817" t="str">
            <v>Nuclear Medicine, Category 5</v>
          </cell>
        </row>
        <row r="1818">
          <cell r="A1818" t="str">
            <v>RA40Z</v>
          </cell>
          <cell r="B1818" t="str">
            <v>Nuclear Medicine, Category 6</v>
          </cell>
        </row>
        <row r="1819">
          <cell r="A1819" t="str">
            <v>RA42Z</v>
          </cell>
          <cell r="B1819" t="str">
            <v>Nuclear Medicine, Category 8 (PET-CT)</v>
          </cell>
        </row>
        <row r="1820">
          <cell r="A1820" t="str">
            <v>RA50Z</v>
          </cell>
          <cell r="B1820" t="str">
            <v>Computerised Tomography Scan, three areas without contrast</v>
          </cell>
        </row>
        <row r="1821">
          <cell r="A1821" t="str">
            <v>RA60A</v>
          </cell>
          <cell r="B1821" t="str">
            <v>Simple Echocardiogram, 19 years and over</v>
          </cell>
        </row>
        <row r="1822">
          <cell r="A1822" t="str">
            <v>RA60B</v>
          </cell>
          <cell r="B1822" t="str">
            <v>Simple Echocardiogram, 6 to 18 years</v>
          </cell>
        </row>
        <row r="1823">
          <cell r="A1823" t="str">
            <v>RA60C</v>
          </cell>
          <cell r="B1823" t="str">
            <v>Simple Echocardiogram, 5 years and under</v>
          </cell>
        </row>
        <row r="1824">
          <cell r="A1824" t="str">
            <v>RA65Z</v>
          </cell>
          <cell r="B1824" t="str">
            <v>Cardiac Magnetic Resonance Imaging Scan, no contrast</v>
          </cell>
        </row>
        <row r="1825">
          <cell r="A1825" t="str">
            <v>RA66Z</v>
          </cell>
          <cell r="B1825" t="str">
            <v>Cardiac Magnetic Resonance Imaging Scan, post contrast only</v>
          </cell>
        </row>
        <row r="1826">
          <cell r="A1826" t="str">
            <v>RA67Z</v>
          </cell>
          <cell r="B1826" t="str">
            <v>Cardiac Magnetic Resonance Imaging Scan, pre and post contrast</v>
          </cell>
        </row>
        <row r="1827">
          <cell r="A1827" t="str">
            <v>RA68Z</v>
          </cell>
          <cell r="B1827" t="str">
            <v>Cardiac Computerised Tomography Scan</v>
          </cell>
        </row>
        <row r="1828">
          <cell r="A1828" t="str">
            <v>SA01G</v>
          </cell>
          <cell r="B1828" t="str">
            <v>Acquired Pure Red Cell Aplasia or Other Aplastic Anaemia, with CC Score 8+</v>
          </cell>
        </row>
        <row r="1829">
          <cell r="A1829" t="str">
            <v>SA01H</v>
          </cell>
          <cell r="B1829" t="str">
            <v>Acquired Pure Red Cell Aplasia or Other Aplastic Anaemia, with CC Score 5-7</v>
          </cell>
        </row>
        <row r="1830">
          <cell r="A1830" t="str">
            <v>SA01J</v>
          </cell>
          <cell r="B1830" t="str">
            <v>Acquired Pure Red Cell Aplasia or Other Aplastic Anaemia, with CC Score 2-4</v>
          </cell>
        </row>
        <row r="1831">
          <cell r="A1831" t="str">
            <v>SA01K</v>
          </cell>
          <cell r="B1831" t="str">
            <v>Acquired Pure Red Cell Aplasia or Other Aplastic Anaemia, with CC Score 0-1</v>
          </cell>
        </row>
        <row r="1832">
          <cell r="A1832" t="str">
            <v>SA02G</v>
          </cell>
          <cell r="B1832" t="str">
            <v>Coagulation Defect with CC Score 5+</v>
          </cell>
        </row>
        <row r="1833">
          <cell r="A1833" t="str">
            <v>SA02H</v>
          </cell>
          <cell r="B1833" t="str">
            <v>Coagulation Defect with CC Score 2-4</v>
          </cell>
        </row>
        <row r="1834">
          <cell r="A1834" t="str">
            <v>SA02J</v>
          </cell>
          <cell r="B1834" t="str">
            <v>Coagulation Defect with CC Score 0-1</v>
          </cell>
        </row>
        <row r="1835">
          <cell r="A1835" t="str">
            <v>SA03G</v>
          </cell>
          <cell r="B1835" t="str">
            <v>Haemolytic Anaemia with CC Score 3+</v>
          </cell>
        </row>
        <row r="1836">
          <cell r="A1836" t="str">
            <v>SA03H</v>
          </cell>
          <cell r="B1836" t="str">
            <v>Haemolytic Anaemia with CC Score 0-2</v>
          </cell>
        </row>
        <row r="1837">
          <cell r="A1837" t="str">
            <v>SA04G</v>
          </cell>
          <cell r="B1837" t="str">
            <v>Iron Deficiency Anaemia with CC Score 14+</v>
          </cell>
        </row>
        <row r="1838">
          <cell r="A1838" t="str">
            <v>SA04H</v>
          </cell>
          <cell r="B1838" t="str">
            <v>Iron Deficiency Anaemia with CC Score 10-13</v>
          </cell>
        </row>
        <row r="1839">
          <cell r="A1839" t="str">
            <v>SA04J</v>
          </cell>
          <cell r="B1839" t="str">
            <v>Iron Deficiency Anaemia with CC Score 6-9</v>
          </cell>
        </row>
        <row r="1840">
          <cell r="A1840" t="str">
            <v>SA04K</v>
          </cell>
          <cell r="B1840" t="str">
            <v>Iron Deficiency Anaemia with CC Score 2-5</v>
          </cell>
        </row>
        <row r="1841">
          <cell r="A1841" t="str">
            <v>SA04L</v>
          </cell>
          <cell r="B1841" t="str">
            <v>Iron Deficiency Anaemia with CC Score 0-1</v>
          </cell>
        </row>
        <row r="1842">
          <cell r="A1842" t="str">
            <v>SA05G</v>
          </cell>
          <cell r="B1842" t="str">
            <v>Megaloblastic Anaemia with CC Score 8+</v>
          </cell>
        </row>
        <row r="1843">
          <cell r="A1843" t="str">
            <v>SA05H</v>
          </cell>
          <cell r="B1843" t="str">
            <v>Megaloblastic Anaemia with CC Score 4-7</v>
          </cell>
        </row>
        <row r="1844">
          <cell r="A1844" t="str">
            <v>SA05J</v>
          </cell>
          <cell r="B1844" t="str">
            <v>Megaloblastic Anaemia with CC Score 0-3</v>
          </cell>
        </row>
        <row r="1845">
          <cell r="A1845" t="str">
            <v>SA06G</v>
          </cell>
          <cell r="B1845" t="str">
            <v>Myelodysplastic Syndrome with CC Score 8+</v>
          </cell>
        </row>
        <row r="1846">
          <cell r="A1846" t="str">
            <v>SA06H</v>
          </cell>
          <cell r="B1846" t="str">
            <v>Myelodysplastic Syndrome with CC Score 5-7</v>
          </cell>
        </row>
        <row r="1847">
          <cell r="A1847" t="str">
            <v>SA06J</v>
          </cell>
          <cell r="B1847" t="str">
            <v>Myelodysplastic Syndrome with CC Score 2-4</v>
          </cell>
        </row>
        <row r="1848">
          <cell r="A1848" t="str">
            <v>SA06K</v>
          </cell>
          <cell r="B1848" t="str">
            <v>Myelodysplastic Syndrome with CC Score 0-1</v>
          </cell>
        </row>
        <row r="1849">
          <cell r="A1849" t="str">
            <v>SA07G</v>
          </cell>
          <cell r="B1849" t="str">
            <v>Myeloproliferative Disorder with CC Score 7+</v>
          </cell>
        </row>
        <row r="1850">
          <cell r="A1850" t="str">
            <v>SA07H</v>
          </cell>
          <cell r="B1850" t="str">
            <v>Myeloproliferative Disorder with CC Score 4-6</v>
          </cell>
        </row>
        <row r="1851">
          <cell r="A1851" t="str">
            <v>SA07J</v>
          </cell>
          <cell r="B1851" t="str">
            <v>Myeloproliferative Disorder with CC Score 0-3</v>
          </cell>
        </row>
        <row r="1852">
          <cell r="A1852" t="str">
            <v>SA08G</v>
          </cell>
          <cell r="B1852" t="str">
            <v>Other Haematological or Splenic Disorders, with CC Score 6+</v>
          </cell>
        </row>
        <row r="1853">
          <cell r="A1853" t="str">
            <v>SA08H</v>
          </cell>
          <cell r="B1853" t="str">
            <v>Other Haematological or Splenic Disorders, with CC Score 3-5</v>
          </cell>
        </row>
        <row r="1854">
          <cell r="A1854" t="str">
            <v>SA08J</v>
          </cell>
          <cell r="B1854" t="str">
            <v>Other Haematological or Splenic Disorders, with CC Score 0-2</v>
          </cell>
        </row>
        <row r="1855">
          <cell r="A1855" t="str">
            <v>SA09G</v>
          </cell>
          <cell r="B1855" t="str">
            <v>Other Red Blood Cell Disorders with CC Score 14+</v>
          </cell>
        </row>
        <row r="1856">
          <cell r="A1856" t="str">
            <v>SA09H</v>
          </cell>
          <cell r="B1856" t="str">
            <v>Other Red Blood Cell Disorders with CC Score 10-13</v>
          </cell>
        </row>
        <row r="1857">
          <cell r="A1857" t="str">
            <v>SA09J</v>
          </cell>
          <cell r="B1857" t="str">
            <v>Other Red Blood Cell Disorders with CC Score 6-9</v>
          </cell>
        </row>
        <row r="1858">
          <cell r="A1858" t="str">
            <v>SA09K</v>
          </cell>
          <cell r="B1858" t="str">
            <v>Other Red Blood Cell Disorders with CC Score 2-5</v>
          </cell>
        </row>
        <row r="1859">
          <cell r="A1859" t="str">
            <v>SA09L</v>
          </cell>
          <cell r="B1859" t="str">
            <v>Other Red Blood Cell Disorders with CC Score 0-1</v>
          </cell>
        </row>
        <row r="1860">
          <cell r="A1860" t="str">
            <v>SA11Z</v>
          </cell>
          <cell r="B1860" t="str">
            <v>Thalassaemia</v>
          </cell>
        </row>
        <row r="1861">
          <cell r="A1861" t="str">
            <v>SA12G</v>
          </cell>
          <cell r="B1861" t="str">
            <v>Thrombocytopenia with CC Score 8+</v>
          </cell>
        </row>
        <row r="1862">
          <cell r="A1862" t="str">
            <v>SA12H</v>
          </cell>
          <cell r="B1862" t="str">
            <v>Thrombocytopenia with CC Score 5-7</v>
          </cell>
        </row>
        <row r="1863">
          <cell r="A1863" t="str">
            <v>SA12J</v>
          </cell>
          <cell r="B1863" t="str">
            <v>Thrombocytopenia with CC Score 2-4</v>
          </cell>
        </row>
        <row r="1864">
          <cell r="A1864" t="str">
            <v>SA12K</v>
          </cell>
          <cell r="B1864" t="str">
            <v>Thrombocytopenia with CC Score 0-1</v>
          </cell>
        </row>
        <row r="1865">
          <cell r="A1865" t="str">
            <v>SA13A</v>
          </cell>
          <cell r="B1865" t="str">
            <v>Single Plasma Exchange, Leucophoresis or Red Cell Exchange, 19 years and over</v>
          </cell>
        </row>
        <row r="1866">
          <cell r="A1866" t="str">
            <v>SA13B</v>
          </cell>
          <cell r="B1866" t="str">
            <v>Single Plasma Exchange, Leucophoresis or Red Cell Exchange, 18 years and under</v>
          </cell>
        </row>
        <row r="1867">
          <cell r="A1867" t="str">
            <v>SA14Z</v>
          </cell>
          <cell r="B1867" t="str">
            <v>Plasma Exchanges, 2 to 9</v>
          </cell>
        </row>
        <row r="1868">
          <cell r="A1868" t="str">
            <v>SA15Z</v>
          </cell>
          <cell r="B1868" t="str">
            <v>Plasma Exchanges, 10 to 19</v>
          </cell>
        </row>
        <row r="1869">
          <cell r="A1869" t="str">
            <v>SA16Z</v>
          </cell>
          <cell r="B1869" t="str">
            <v>Plasma Exchanges, 20 or more</v>
          </cell>
        </row>
        <row r="1870">
          <cell r="A1870" t="str">
            <v>SA17G</v>
          </cell>
          <cell r="B1870" t="str">
            <v>Malignant Disorders of Lymphatic or Haematological Systems, with CC Score 3+</v>
          </cell>
        </row>
        <row r="1871">
          <cell r="A1871" t="str">
            <v>SA17H</v>
          </cell>
          <cell r="B1871" t="str">
            <v>Malignant Disorders of Lymphatic or Haematological Systems, with CC Score 0-2</v>
          </cell>
        </row>
        <row r="1872">
          <cell r="A1872" t="str">
            <v>SA18Z</v>
          </cell>
          <cell r="B1872" t="str">
            <v>Bone Marrow Harvest</v>
          </cell>
        </row>
        <row r="1873">
          <cell r="A1873" t="str">
            <v>SA19A</v>
          </cell>
          <cell r="B1873" t="str">
            <v>Bone Marrow Transplant, Autograft, 19 years and over</v>
          </cell>
        </row>
        <row r="1874">
          <cell r="A1874" t="str">
            <v>SA19B</v>
          </cell>
          <cell r="B1874" t="str">
            <v>Bone Marrow Transplant, Autograft, 18 years and under</v>
          </cell>
        </row>
        <row r="1875">
          <cell r="A1875" t="str">
            <v>SA20A</v>
          </cell>
          <cell r="B1875" t="str">
            <v>Bone Marrow Transplant, Allogeneic Graft (Sibling), 19 years and over</v>
          </cell>
        </row>
        <row r="1876">
          <cell r="A1876" t="str">
            <v>SA20B</v>
          </cell>
          <cell r="B1876" t="str">
            <v>Bone Marrow Transplant, Allogeneic Graft (Sibling), 18 years and under</v>
          </cell>
        </row>
        <row r="1877">
          <cell r="A1877" t="str">
            <v>SA21A</v>
          </cell>
          <cell r="B1877" t="str">
            <v>Bone Marrow Transplant, Allogeneic Graft (Volunteer Unrelated Donor), 19 years and over</v>
          </cell>
        </row>
        <row r="1878">
          <cell r="A1878" t="str">
            <v>SA21B</v>
          </cell>
          <cell r="B1878" t="str">
            <v>Bone Marrow Transplant, Allogeneic Graft (Volunteer Unrelated Donor), 18 years and under</v>
          </cell>
        </row>
        <row r="1879">
          <cell r="A1879" t="str">
            <v>SA22A</v>
          </cell>
          <cell r="B1879" t="str">
            <v>Bone Marrow Transplant, Allogeneic Graft (Cord Blood), 19 years and over</v>
          </cell>
        </row>
        <row r="1880">
          <cell r="A1880" t="str">
            <v>SA22B</v>
          </cell>
          <cell r="B1880" t="str">
            <v>Bone Marrow Transplant, Allogeneic Graft (Cord Blood), 18 years and under</v>
          </cell>
        </row>
        <row r="1881">
          <cell r="A1881" t="str">
            <v>SA23A</v>
          </cell>
          <cell r="B1881" t="str">
            <v>Bone Marrow Transplant, Allogeneic Graft (Haplo-Identical), 19 years and over</v>
          </cell>
        </row>
        <row r="1882">
          <cell r="A1882" t="str">
            <v>SA23B</v>
          </cell>
          <cell r="B1882" t="str">
            <v>Bone Marrow Transplant, Allogeneic Graft (Haplo-Identical), 18 years and under</v>
          </cell>
        </row>
        <row r="1883">
          <cell r="A1883" t="str">
            <v>SA24G</v>
          </cell>
          <cell r="B1883" t="str">
            <v>Acute Lymphoblastic Leukaemia with CC Score 5+</v>
          </cell>
        </row>
        <row r="1884">
          <cell r="A1884" t="str">
            <v>SA24H</v>
          </cell>
          <cell r="B1884" t="str">
            <v>Acute Lymphoblastic Leukaemia with CC Score 2-4</v>
          </cell>
        </row>
        <row r="1885">
          <cell r="A1885" t="str">
            <v>SA24J</v>
          </cell>
          <cell r="B1885" t="str">
            <v>Acute Lymphoblastic Leukaemia with CC Score 0-1</v>
          </cell>
        </row>
        <row r="1886">
          <cell r="A1886" t="str">
            <v>SA25G</v>
          </cell>
          <cell r="B1886" t="str">
            <v>Acute Myeloid Leukaemia with CC Score 12+</v>
          </cell>
        </row>
        <row r="1887">
          <cell r="A1887" t="str">
            <v>SA25H</v>
          </cell>
          <cell r="B1887" t="str">
            <v>Acute Myeloid Leukaemia with CC Score 9-11</v>
          </cell>
        </row>
        <row r="1888">
          <cell r="A1888" t="str">
            <v>SA25J</v>
          </cell>
          <cell r="B1888" t="str">
            <v>Acute Myeloid Leukaemia with CC Score 6-8</v>
          </cell>
        </row>
        <row r="1889">
          <cell r="A1889" t="str">
            <v>SA25K</v>
          </cell>
          <cell r="B1889" t="str">
            <v>Acute Myeloid Leukaemia with CC Score 4-5</v>
          </cell>
        </row>
        <row r="1890">
          <cell r="A1890" t="str">
            <v>SA25L</v>
          </cell>
          <cell r="B1890" t="str">
            <v>Acute Myeloid Leukaemia with CC Score 2-3</v>
          </cell>
        </row>
        <row r="1891">
          <cell r="A1891" t="str">
            <v>SA25M</v>
          </cell>
          <cell r="B1891" t="str">
            <v>Acute Myeloid Leukaemia with CC Score 0-1</v>
          </cell>
        </row>
        <row r="1892">
          <cell r="A1892" t="str">
            <v>SA26A</v>
          </cell>
          <cell r="B1892" t="str">
            <v>Peripheral Blood Stem Cell Transplant, Autologous, 19 years and over</v>
          </cell>
        </row>
        <row r="1893">
          <cell r="A1893" t="str">
            <v>SA26B</v>
          </cell>
          <cell r="B1893" t="str">
            <v>Peripheral Blood Stem Cell Transplant, Autologous, 18 years and under</v>
          </cell>
        </row>
        <row r="1894">
          <cell r="A1894" t="str">
            <v>SA27A</v>
          </cell>
          <cell r="B1894" t="str">
            <v>Peripheral Blood Stem Cell Transplant, Syngeneic, 19 years and over</v>
          </cell>
        </row>
        <row r="1895">
          <cell r="A1895" t="str">
            <v>SA27B</v>
          </cell>
          <cell r="B1895" t="str">
            <v>Peripheral Blood Stem Cell Transplant, Syngeneic, 18 years and under</v>
          </cell>
        </row>
        <row r="1896">
          <cell r="A1896" t="str">
            <v>SA28A</v>
          </cell>
          <cell r="B1896" t="str">
            <v>Peripheral Blood Stem Cell Transplant, Allogeneic, 19 years and over</v>
          </cell>
        </row>
        <row r="1897">
          <cell r="A1897" t="str">
            <v>SA28B</v>
          </cell>
          <cell r="B1897" t="str">
            <v>Peripheral Blood Stem Cell Transplant, Allogeneic, 18 years and under</v>
          </cell>
        </row>
        <row r="1898">
          <cell r="A1898" t="str">
            <v>SA30A</v>
          </cell>
          <cell r="B1898" t="str">
            <v>Plasma Cell Disorders with CC Score 11+</v>
          </cell>
        </row>
        <row r="1899">
          <cell r="A1899" t="str">
            <v>SA30B</v>
          </cell>
          <cell r="B1899" t="str">
            <v>Plasma Cell Disorders with CC Score 8-10</v>
          </cell>
        </row>
        <row r="1900">
          <cell r="A1900" t="str">
            <v>SA30C</v>
          </cell>
          <cell r="B1900" t="str">
            <v>Plasma Cell Disorders with CC Score 5-7</v>
          </cell>
        </row>
        <row r="1901">
          <cell r="A1901" t="str">
            <v>SA30D</v>
          </cell>
          <cell r="B1901" t="str">
            <v>Plasma Cell Disorders with CC Score 2-4</v>
          </cell>
        </row>
        <row r="1902">
          <cell r="A1902" t="str">
            <v>SA30E</v>
          </cell>
          <cell r="B1902" t="str">
            <v>Plasma Cell Disorders with CC Score 0-1</v>
          </cell>
        </row>
        <row r="1903">
          <cell r="A1903" t="str">
            <v>SA31A</v>
          </cell>
          <cell r="B1903" t="str">
            <v>Malignant Lymphoma, including Hodgkin's and Non-Hodgkin's, with CC Score 15+</v>
          </cell>
        </row>
        <row r="1904">
          <cell r="A1904" t="str">
            <v>SA31B</v>
          </cell>
          <cell r="B1904" t="str">
            <v>Malignant Lymphoma, including Hodgkin's and Non-Hodgkin's, with CC Score 10-14</v>
          </cell>
        </row>
        <row r="1905">
          <cell r="A1905" t="str">
            <v>SA31C</v>
          </cell>
          <cell r="B1905" t="str">
            <v>Malignant Lymphoma, including Hodgkin's and Non-Hodgkin's, with CC Score 6-9</v>
          </cell>
        </row>
        <row r="1906">
          <cell r="A1906" t="str">
            <v>SA31D</v>
          </cell>
          <cell r="B1906" t="str">
            <v>Malignant Lymphoma, including Hodgkin's and Non-Hodgkin's, with CC Score 4-5</v>
          </cell>
        </row>
        <row r="1907">
          <cell r="A1907" t="str">
            <v>SA31E</v>
          </cell>
          <cell r="B1907" t="str">
            <v>Malignant Lymphoma, including Hodgkin's and Non-Hodgkin's, with CC Score 2-3</v>
          </cell>
        </row>
        <row r="1908">
          <cell r="A1908" t="str">
            <v>SA31F</v>
          </cell>
          <cell r="B1908" t="str">
            <v>Malignant Lymphoma, including Hodgkin's and Non-Hodgkin's, with CC Score 0-1</v>
          </cell>
        </row>
        <row r="1909">
          <cell r="A1909" t="str">
            <v>SA32A</v>
          </cell>
          <cell r="B1909" t="str">
            <v>Chronic Lymphocytic Leukaemia, including Related Disorders, with CC Score 7+</v>
          </cell>
        </row>
        <row r="1910">
          <cell r="A1910" t="str">
            <v>SA32B</v>
          </cell>
          <cell r="B1910" t="str">
            <v>Chronic Lymphocytic Leukaemia, including Related Disorders, with CC Score 5-6</v>
          </cell>
        </row>
        <row r="1911">
          <cell r="A1911" t="str">
            <v>SA32C</v>
          </cell>
          <cell r="B1911" t="str">
            <v>Chronic Lymphocytic Leukaemia, including Related Disorders, with CC Score 3-4</v>
          </cell>
        </row>
        <row r="1912">
          <cell r="A1912" t="str">
            <v>SA32D</v>
          </cell>
          <cell r="B1912" t="str">
            <v>Chronic Lymphocytic Leukaemia, including Related Disorders, with CC Score 0-2</v>
          </cell>
        </row>
        <row r="1913">
          <cell r="A1913" t="str">
            <v>SA33Z</v>
          </cell>
          <cell r="B1913" t="str">
            <v>Diagnostic Bone Marrow Extraction</v>
          </cell>
        </row>
        <row r="1914">
          <cell r="A1914" t="str">
            <v>SA34Z</v>
          </cell>
          <cell r="B1914" t="str">
            <v>Peripheral Blood Stem Cell Harvest</v>
          </cell>
        </row>
        <row r="1915">
          <cell r="A1915" t="str">
            <v>SA35A</v>
          </cell>
          <cell r="B1915" t="str">
            <v>Agranulocytosis with CC Score 13+</v>
          </cell>
        </row>
        <row r="1916">
          <cell r="A1916" t="str">
            <v>SA35B</v>
          </cell>
          <cell r="B1916" t="str">
            <v>Agranulocytosis with CC Score 9-12</v>
          </cell>
        </row>
        <row r="1917">
          <cell r="A1917" t="str">
            <v>SA35C</v>
          </cell>
          <cell r="B1917" t="str">
            <v>Agranulocytosis with CC Score 5-8</v>
          </cell>
        </row>
        <row r="1918">
          <cell r="A1918" t="str">
            <v>SA35D</v>
          </cell>
          <cell r="B1918" t="str">
            <v>Agranulocytosis with CC Score 2-4</v>
          </cell>
        </row>
        <row r="1919">
          <cell r="A1919" t="str">
            <v>SA35E</v>
          </cell>
          <cell r="B1919" t="str">
            <v>Agranulocytosis with CC Score 0-1</v>
          </cell>
        </row>
        <row r="1920">
          <cell r="A1920" t="str">
            <v>SA36A</v>
          </cell>
          <cell r="B1920" t="str">
            <v>Sickle-Cell Anaemia with Crisis, with CC Score 6+</v>
          </cell>
        </row>
        <row r="1921">
          <cell r="A1921" t="str">
            <v>SA36B</v>
          </cell>
          <cell r="B1921" t="str">
            <v>Sickle-Cell Anaemia with Crisis, with CC Score 2-5</v>
          </cell>
        </row>
        <row r="1922">
          <cell r="A1922" t="str">
            <v>SA36C</v>
          </cell>
          <cell r="B1922" t="str">
            <v>Sickle-Cell Anaemia with Crisis, with CC Score 0-1</v>
          </cell>
        </row>
        <row r="1923">
          <cell r="A1923" t="str">
            <v>SA37Z</v>
          </cell>
          <cell r="B1923" t="str">
            <v>Sickle Cell Anaemia without Crisis</v>
          </cell>
        </row>
        <row r="1924">
          <cell r="A1924" t="str">
            <v>SB01Z</v>
          </cell>
          <cell r="B1924" t="str">
            <v>Procure Chemotherapy Drugs for Regimens in Band 1</v>
          </cell>
        </row>
        <row r="1925">
          <cell r="A1925" t="str">
            <v>SB02Z</v>
          </cell>
          <cell r="B1925" t="str">
            <v>Procure Chemotherapy Drugs for Regimens in Band 2</v>
          </cell>
        </row>
        <row r="1926">
          <cell r="A1926" t="str">
            <v>SB03Z</v>
          </cell>
          <cell r="B1926" t="str">
            <v>Procure Chemotherapy Drugs for Regimens in Band 3</v>
          </cell>
        </row>
        <row r="1927">
          <cell r="A1927" t="str">
            <v>SB04Z</v>
          </cell>
          <cell r="B1927" t="str">
            <v>Procure Chemotherapy Drugs for Regimens in Band 4</v>
          </cell>
        </row>
        <row r="1928">
          <cell r="A1928" t="str">
            <v>SB05Z</v>
          </cell>
          <cell r="B1928" t="str">
            <v>Procure Chemotherapy Drugs for Regimens in Band 5</v>
          </cell>
        </row>
        <row r="1929">
          <cell r="A1929" t="str">
            <v>SB06Z</v>
          </cell>
          <cell r="B1929" t="str">
            <v>Procure Chemotherapy Drugs for Regimens in Band 6</v>
          </cell>
        </row>
        <row r="1930">
          <cell r="A1930" t="str">
            <v>SB07Z</v>
          </cell>
          <cell r="B1930" t="str">
            <v>Procure Chemotherapy Drugs for Regimens in Band 7</v>
          </cell>
        </row>
        <row r="1931">
          <cell r="A1931" t="str">
            <v>SB08Z</v>
          </cell>
          <cell r="B1931" t="str">
            <v>Procure Chemotherapy Drugs for Regimens in Band 8</v>
          </cell>
        </row>
        <row r="1932">
          <cell r="A1932" t="str">
            <v>SB09Z</v>
          </cell>
          <cell r="B1932" t="str">
            <v>Procure Chemotherapy Drugs for Regimens in Band 9</v>
          </cell>
        </row>
        <row r="1933">
          <cell r="A1933" t="str">
            <v>SB10Z</v>
          </cell>
          <cell r="B1933" t="str">
            <v>Procure Chemotherapy Drugs for Regimens in Band 10</v>
          </cell>
        </row>
        <row r="1934">
          <cell r="A1934" t="str">
            <v>SB11Z</v>
          </cell>
          <cell r="B1934" t="str">
            <v>Deliver Exclusively Oral Chemotherapy</v>
          </cell>
        </row>
        <row r="1935">
          <cell r="A1935" t="str">
            <v>SB12Z</v>
          </cell>
          <cell r="B1935" t="str">
            <v>Deliver Simple Parenteral Chemotherapy at First Attendance</v>
          </cell>
        </row>
        <row r="1936">
          <cell r="A1936" t="str">
            <v>SB13Z</v>
          </cell>
          <cell r="B1936" t="str">
            <v>Deliver more Complex Parenteral Chemotherapy at First Attendance</v>
          </cell>
        </row>
        <row r="1937">
          <cell r="A1937" t="str">
            <v>SB14Z</v>
          </cell>
          <cell r="B1937" t="str">
            <v>Deliver Complex Chemotherapy, including Prolonged Infusional Treatment, at First Attendance</v>
          </cell>
        </row>
        <row r="1938">
          <cell r="A1938" t="str">
            <v>SB15Z</v>
          </cell>
          <cell r="B1938" t="str">
            <v>Deliver Subsequent Elements of a Chemotherapy Cycle</v>
          </cell>
        </row>
        <row r="1939">
          <cell r="A1939" t="str">
            <v>SB16Z</v>
          </cell>
          <cell r="B1939" t="str">
            <v>Procure Chemotherapy Drugs for Regimens not on the National List</v>
          </cell>
        </row>
        <row r="1940">
          <cell r="A1940" t="str">
            <v>SB17Z</v>
          </cell>
          <cell r="B1940" t="str">
            <v>Deliver Chemotherapy for Regimens not on the National List</v>
          </cell>
        </row>
        <row r="1941">
          <cell r="A1941" t="str">
            <v>SB97Z</v>
          </cell>
          <cell r="B1941" t="str">
            <v>Same Day Chemotherapy Admission or Attendance</v>
          </cell>
        </row>
        <row r="1942">
          <cell r="A1942" t="str">
            <v>SC21Z</v>
          </cell>
          <cell r="B1942" t="str">
            <v>Deliver a Fraction of Treatment on a Superficial or Orthovoltage Machine</v>
          </cell>
        </row>
        <row r="1943">
          <cell r="A1943" t="str">
            <v>SC22Z</v>
          </cell>
          <cell r="B1943" t="str">
            <v>Deliver a Fraction of Treatment on a Megavoltage Machine</v>
          </cell>
        </row>
        <row r="1944">
          <cell r="A1944" t="str">
            <v>SC23Z</v>
          </cell>
          <cell r="B1944" t="str">
            <v>Deliver a Fraction of Complex Treatment on a Megavoltage Machine</v>
          </cell>
        </row>
        <row r="1945">
          <cell r="A1945" t="str">
            <v>SC24Z</v>
          </cell>
          <cell r="B1945" t="str">
            <v>Deliver a Fraction of Radiotherapy on a Megavoltage Machine using General Anaesthetic</v>
          </cell>
        </row>
        <row r="1946">
          <cell r="A1946" t="str">
            <v>SC25Z</v>
          </cell>
          <cell r="B1946" t="str">
            <v>Deliver a Fraction of Total Body Irradiation</v>
          </cell>
        </row>
        <row r="1947">
          <cell r="A1947" t="str">
            <v>SC26Z</v>
          </cell>
          <cell r="B1947" t="str">
            <v>Deliver a Fraction of Intracavitary Radiotherapy without General Anaesthetic</v>
          </cell>
        </row>
        <row r="1948">
          <cell r="A1948" t="str">
            <v>SC27Z</v>
          </cell>
          <cell r="B1948" t="str">
            <v>Deliver a Fraction of Intracavitary Radiotherapy with General Anaesthetic</v>
          </cell>
        </row>
        <row r="1949">
          <cell r="A1949" t="str">
            <v>SC28Z</v>
          </cell>
          <cell r="B1949" t="str">
            <v>Deliver a Fraction of Interstitial Radiotherapy</v>
          </cell>
        </row>
        <row r="1950">
          <cell r="A1950" t="str">
            <v>SC29Z</v>
          </cell>
          <cell r="B1950" t="str">
            <v>Other Radiotherapy Treatment</v>
          </cell>
        </row>
        <row r="1951">
          <cell r="A1951" t="str">
            <v>SC30Z</v>
          </cell>
          <cell r="B1951" t="str">
            <v>Deliver a Fraction of Intraluminal Brachytherapy</v>
          </cell>
        </row>
        <row r="1952">
          <cell r="A1952" t="str">
            <v>SC31Z</v>
          </cell>
          <cell r="B1952" t="str">
            <v>Deliver a Fraction of Adaptive Radiotherapy on a Megavoltage Machine</v>
          </cell>
        </row>
        <row r="1953">
          <cell r="A1953" t="str">
            <v>SC40Z</v>
          </cell>
          <cell r="B1953" t="str">
            <v>Preparation for Intensity Modulated Radiation Therapy</v>
          </cell>
        </row>
        <row r="1954">
          <cell r="A1954" t="str">
            <v>SC41Z</v>
          </cell>
          <cell r="B1954" t="str">
            <v>Preparation for Intensity Modulated Radiation Therapy, with Technical Support</v>
          </cell>
        </row>
        <row r="1955">
          <cell r="A1955" t="str">
            <v>SC42Z</v>
          </cell>
          <cell r="B1955" t="str">
            <v>Preparation for Total Body Irradiation</v>
          </cell>
        </row>
        <row r="1956">
          <cell r="A1956" t="str">
            <v>SC43Z</v>
          </cell>
          <cell r="B1956" t="str">
            <v>Preparation for Total Body Irradiation, with Technical Support</v>
          </cell>
        </row>
        <row r="1957">
          <cell r="A1957" t="str">
            <v>SC44Z</v>
          </cell>
          <cell r="B1957" t="str">
            <v>Preparation for Hemi Body Irradiation</v>
          </cell>
        </row>
        <row r="1958">
          <cell r="A1958" t="str">
            <v>SC45Z</v>
          </cell>
          <cell r="B1958" t="str">
            <v>Preparation for Simple Radiotherapy with Imaging and Dosimetry</v>
          </cell>
        </row>
        <row r="1959">
          <cell r="A1959" t="str">
            <v>SC46Z</v>
          </cell>
          <cell r="B1959" t="str">
            <v>Preparation for Simple Radiotherapy with Imaging and Dosimetry, with Technical Support</v>
          </cell>
        </row>
        <row r="1960">
          <cell r="A1960" t="str">
            <v>SC47Z</v>
          </cell>
          <cell r="B1960" t="str">
            <v>Preparation for Simple Radiotherapy with Imaging and Simple Calculation</v>
          </cell>
        </row>
        <row r="1961">
          <cell r="A1961" t="str">
            <v>SC48Z</v>
          </cell>
          <cell r="B1961" t="str">
            <v>Preparation for Simple Radiotherapy with Imaging and Simple Calculation, with Technical Support</v>
          </cell>
        </row>
        <row r="1962">
          <cell r="A1962" t="str">
            <v>SC49Z</v>
          </cell>
          <cell r="B1962" t="str">
            <v>Preparation for Superficial Radiotherapy with Simple Calculation</v>
          </cell>
        </row>
        <row r="1963">
          <cell r="A1963" t="str">
            <v>SC50Z</v>
          </cell>
          <cell r="B1963" t="str">
            <v>Preparation for Superficial Radiotherapy with Simple Calculation, with Technical Support</v>
          </cell>
        </row>
        <row r="1964">
          <cell r="A1964" t="str">
            <v>SC51Z</v>
          </cell>
          <cell r="B1964" t="str">
            <v>Preparation for Complex Conformal Radiotherapy</v>
          </cell>
        </row>
        <row r="1965">
          <cell r="A1965" t="str">
            <v>SC52Z</v>
          </cell>
          <cell r="B1965" t="str">
            <v>Preparation for Complex Conformal Radiotherapy, with Technical Support</v>
          </cell>
        </row>
        <row r="1966">
          <cell r="A1966" t="str">
            <v>SC53Z</v>
          </cell>
          <cell r="B1966" t="str">
            <v>Preparation for Intraluminal Brachytherapy</v>
          </cell>
        </row>
        <row r="1967">
          <cell r="A1967" t="str">
            <v>SC54Z</v>
          </cell>
          <cell r="B1967" t="str">
            <v>Preparation for Intracavitary Brachytherapy</v>
          </cell>
        </row>
        <row r="1968">
          <cell r="A1968" t="str">
            <v>SC55Z</v>
          </cell>
          <cell r="B1968" t="str">
            <v>Preparation for Interstitial Brachytherapy</v>
          </cell>
        </row>
        <row r="1969">
          <cell r="A1969" t="str">
            <v>SC56Z</v>
          </cell>
          <cell r="B1969" t="str">
            <v>Other External Beam Radiotherapy Preparation</v>
          </cell>
        </row>
        <row r="1970">
          <cell r="A1970" t="str">
            <v>SC57Z</v>
          </cell>
          <cell r="B1970" t="str">
            <v>Other Brachytherapy Preparation</v>
          </cell>
        </row>
        <row r="1971">
          <cell r="A1971" t="str">
            <v>SC97Z</v>
          </cell>
          <cell r="B1971" t="str">
            <v>Same Day External Beam Radiotherapy Admission or Attendance</v>
          </cell>
        </row>
        <row r="1972">
          <cell r="A1972" t="str">
            <v>SD01A</v>
          </cell>
          <cell r="B1972" t="str">
            <v>Inpatient Specialist Palliative Care, 19 years and over</v>
          </cell>
        </row>
        <row r="1973">
          <cell r="A1973" t="str">
            <v>SD01B</v>
          </cell>
          <cell r="B1973" t="str">
            <v>Inpatient Specialist Palliative Care, 18 years and under</v>
          </cell>
        </row>
        <row r="1974">
          <cell r="A1974" t="str">
            <v>SD02A</v>
          </cell>
          <cell r="B1974" t="str">
            <v>Inpatient Specialist Palliative Care, Same Day, 19 years and over</v>
          </cell>
        </row>
        <row r="1975">
          <cell r="A1975" t="str">
            <v>SD02B</v>
          </cell>
          <cell r="B1975" t="str">
            <v>Inpatient Specialist Palliative Care, Same Day, 18 years and under</v>
          </cell>
        </row>
        <row r="1976">
          <cell r="A1976" t="str">
            <v>SD03A</v>
          </cell>
          <cell r="B1976" t="str">
            <v>Hospital Specialist Palliative Care Support, 19 years and over</v>
          </cell>
        </row>
        <row r="1977">
          <cell r="A1977" t="str">
            <v>SD03B</v>
          </cell>
          <cell r="B1977" t="str">
            <v>Hospital Specialist Palliative Care Support, 18 years and under</v>
          </cell>
        </row>
        <row r="1978">
          <cell r="A1978" t="str">
            <v>SD04A</v>
          </cell>
          <cell r="B1978" t="str">
            <v>Medical Specialist Palliative Care Attendance, 19 years and over</v>
          </cell>
        </row>
        <row r="1979">
          <cell r="A1979" t="str">
            <v>SD04B</v>
          </cell>
          <cell r="B1979" t="str">
            <v>Medical Specialist Palliative Care Attendance, 18 years and under</v>
          </cell>
        </row>
        <row r="1980">
          <cell r="A1980" t="str">
            <v>SD05A</v>
          </cell>
          <cell r="B1980" t="str">
            <v>Non-Medical Specialist Palliative Care Attendance, 19 years and over</v>
          </cell>
        </row>
        <row r="1981">
          <cell r="A1981" t="str">
            <v>SD05B</v>
          </cell>
          <cell r="B1981" t="str">
            <v>Non-Medical Specialist Palliative Care Attendance, 18 years and under</v>
          </cell>
        </row>
        <row r="1982">
          <cell r="A1982" t="str">
            <v>UZ01Z</v>
          </cell>
          <cell r="B1982" t="str">
            <v>Data Invalid for Grouping</v>
          </cell>
        </row>
        <row r="1983">
          <cell r="A1983" t="str">
            <v>VA10A</v>
          </cell>
          <cell r="B1983" t="str">
            <v>Multiple Trauma with Diagnosis Score &lt;=23, with No Interventions</v>
          </cell>
        </row>
        <row r="1984">
          <cell r="A1984" t="str">
            <v>VA10B</v>
          </cell>
          <cell r="B1984" t="str">
            <v>Multiple Trauma with Diagnosis Score 24-32, with No Interventions</v>
          </cell>
        </row>
        <row r="1985">
          <cell r="A1985" t="str">
            <v>VA10C</v>
          </cell>
          <cell r="B1985" t="str">
            <v>Multiple Trauma with Diagnosis Score 33-50, with No Interventions</v>
          </cell>
        </row>
        <row r="1986">
          <cell r="A1986" t="str">
            <v>VA10D</v>
          </cell>
          <cell r="B1986" t="str">
            <v>Multiple Trauma with Diagnosis Score &gt;=51, with No Interventions</v>
          </cell>
        </row>
        <row r="1987">
          <cell r="A1987" t="str">
            <v>VA11A</v>
          </cell>
          <cell r="B1987" t="str">
            <v>Multiple Trauma with Diagnosis Score &lt;=23, with Intervention Score 1-8</v>
          </cell>
        </row>
        <row r="1988">
          <cell r="A1988" t="str">
            <v>VA11B</v>
          </cell>
          <cell r="B1988" t="str">
            <v>Multiple Trauma with Diagnosis Score 24-32, with Intervention Score 1-8</v>
          </cell>
        </row>
        <row r="1989">
          <cell r="A1989" t="str">
            <v>VA11C</v>
          </cell>
          <cell r="B1989" t="str">
            <v>Multiple Trauma with Diagnosis Score 33-50, with Intervention Score 1-8</v>
          </cell>
        </row>
        <row r="1990">
          <cell r="A1990" t="str">
            <v>VA11D</v>
          </cell>
          <cell r="B1990" t="str">
            <v>Multiple Trauma with Diagnosis Score &gt;=51, with Intervention Score 1-8</v>
          </cell>
        </row>
        <row r="1991">
          <cell r="A1991" t="str">
            <v>VA12A</v>
          </cell>
          <cell r="B1991" t="str">
            <v>Multiple Trauma with Diagnosis Score &lt;=23, with Intervention Score 9-18</v>
          </cell>
        </row>
        <row r="1992">
          <cell r="A1992" t="str">
            <v>VA12B</v>
          </cell>
          <cell r="B1992" t="str">
            <v>Multiple Trauma with Diagnosis Score 24-32, with Intervention Score 9-18</v>
          </cell>
        </row>
        <row r="1993">
          <cell r="A1993" t="str">
            <v>VA12C</v>
          </cell>
          <cell r="B1993" t="str">
            <v>Multiple Trauma with Diagnosis Score 33-50, with Intervention Score 9-18</v>
          </cell>
        </row>
        <row r="1994">
          <cell r="A1994" t="str">
            <v>VA12D</v>
          </cell>
          <cell r="B1994" t="str">
            <v>Multiple Trauma with Diagnosis Score &gt;=51, with Intervention Score 9-18</v>
          </cell>
        </row>
        <row r="1995">
          <cell r="A1995" t="str">
            <v>VA13A</v>
          </cell>
          <cell r="B1995" t="str">
            <v>Multiple Trauma with Diagnosis Score &lt;=23, with Intervention Score 19-29</v>
          </cell>
        </row>
        <row r="1996">
          <cell r="A1996" t="str">
            <v>VA13B</v>
          </cell>
          <cell r="B1996" t="str">
            <v>Multiple Trauma with Diagnosis Score 24-32, with Intervention Score 19-29</v>
          </cell>
        </row>
        <row r="1997">
          <cell r="A1997" t="str">
            <v>VA13C</v>
          </cell>
          <cell r="B1997" t="str">
            <v>Multiple Trauma with Diagnosis Score 33-50, with Intervention Score 19-29</v>
          </cell>
        </row>
        <row r="1998">
          <cell r="A1998" t="str">
            <v>VA13D</v>
          </cell>
          <cell r="B1998" t="str">
            <v>Multiple Trauma with Diagnosis Score &gt;=51, with Intervention Score 19-29</v>
          </cell>
        </row>
        <row r="1999">
          <cell r="A1999" t="str">
            <v>VA14A</v>
          </cell>
          <cell r="B1999" t="str">
            <v>Multiple Trauma with Diagnosis Score &lt;=23, with Intervention Score 30-44</v>
          </cell>
        </row>
        <row r="2000">
          <cell r="A2000" t="str">
            <v>VA14B</v>
          </cell>
          <cell r="B2000" t="str">
            <v>Multiple Trauma with Diagnosis Score 24-32, with Intervention Score 30-44</v>
          </cell>
        </row>
        <row r="2001">
          <cell r="A2001" t="str">
            <v>VA14C</v>
          </cell>
          <cell r="B2001" t="str">
            <v>Multiple Trauma with Diagnosis Score 33-50, with Intervention Score 30-44</v>
          </cell>
        </row>
        <row r="2002">
          <cell r="A2002" t="str">
            <v>VA14D</v>
          </cell>
          <cell r="B2002" t="str">
            <v>Multiple Trauma with Diagnosis Score &gt;=51, with Intervention Score 30-44</v>
          </cell>
        </row>
        <row r="2003">
          <cell r="A2003" t="str">
            <v>VA15A</v>
          </cell>
          <cell r="B2003" t="str">
            <v>Multiple Trauma with Diagnosis Score &lt;=23, with Intervention Score &gt;=45</v>
          </cell>
        </row>
        <row r="2004">
          <cell r="A2004" t="str">
            <v>VA15B</v>
          </cell>
          <cell r="B2004" t="str">
            <v>Multiple Trauma with Diagnosis Score 24-32, with Intervention Score &gt;=45</v>
          </cell>
        </row>
        <row r="2005">
          <cell r="A2005" t="str">
            <v>VA15C</v>
          </cell>
          <cell r="B2005" t="str">
            <v>Multiple Trauma with Diagnosis Score 33-50, with Intervention Score &gt;=45</v>
          </cell>
        </row>
        <row r="2006">
          <cell r="A2006" t="str">
            <v>VA15D</v>
          </cell>
          <cell r="B2006" t="str">
            <v>Multiple Trauma with Diagnosis Score &gt;=51, with Intervention Score &gt;=45</v>
          </cell>
        </row>
        <row r="2007">
          <cell r="A2007" t="str">
            <v>VB01Z</v>
          </cell>
          <cell r="B2007" t="str">
            <v>Emergency Medicine, Any Investigation with Category 5 Treatment</v>
          </cell>
        </row>
        <row r="2008">
          <cell r="A2008" t="str">
            <v>VB02Z</v>
          </cell>
          <cell r="B2008" t="str">
            <v>Emergency Medicine, Category 3 Investigation with Category 4 Treatment</v>
          </cell>
        </row>
        <row r="2009">
          <cell r="A2009" t="str">
            <v>VB03Z</v>
          </cell>
          <cell r="B2009" t="str">
            <v>Emergency Medicine, Category 3 Investigation with Category 1-3 Treatment</v>
          </cell>
        </row>
        <row r="2010">
          <cell r="A2010" t="str">
            <v>VB04Z</v>
          </cell>
          <cell r="B2010" t="str">
            <v>Emergency Medicine, Category 2 Investigation with Category 4 Treatment</v>
          </cell>
        </row>
        <row r="2011">
          <cell r="A2011" t="str">
            <v>VB05Z</v>
          </cell>
          <cell r="B2011" t="str">
            <v>Emergency Medicine, Category 2 Investigation with Category 3 Treatment</v>
          </cell>
        </row>
        <row r="2012">
          <cell r="A2012" t="str">
            <v>VB06Z</v>
          </cell>
          <cell r="B2012" t="str">
            <v>Emergency Medicine, Category 1 Investigation with Category 3-4 Treatment</v>
          </cell>
        </row>
        <row r="2013">
          <cell r="A2013" t="str">
            <v>VB07Z</v>
          </cell>
          <cell r="B2013" t="str">
            <v>Emergency Medicine, Category 2 Investigation with Category 2 Treatment</v>
          </cell>
        </row>
        <row r="2014">
          <cell r="A2014" t="str">
            <v>VB08Z</v>
          </cell>
          <cell r="B2014" t="str">
            <v>Emergency Medicine, Category 2 Investigation with Category 1 Treatment</v>
          </cell>
        </row>
        <row r="2015">
          <cell r="A2015" t="str">
            <v>VB09Z</v>
          </cell>
          <cell r="B2015" t="str">
            <v>Emergency Medicine, Category 1 Investigation with Category 1-2 Treatment</v>
          </cell>
        </row>
        <row r="2016">
          <cell r="A2016" t="str">
            <v>VB10Z</v>
          </cell>
          <cell r="B2016" t="str">
            <v>Emergency Medicine, Dental Care</v>
          </cell>
        </row>
        <row r="2017">
          <cell r="A2017" t="str">
            <v>VB11Z</v>
          </cell>
          <cell r="B2017" t="str">
            <v>Emergency Medicine, No Investigation with No Significant Treatment</v>
          </cell>
        </row>
        <row r="2018">
          <cell r="A2018" t="str">
            <v>VC01Z</v>
          </cell>
          <cell r="B2018" t="str">
            <v>Assessment for Rehabilitation, Unidisciplinary</v>
          </cell>
        </row>
        <row r="2019">
          <cell r="A2019" t="str">
            <v>VC02Z</v>
          </cell>
          <cell r="B2019" t="str">
            <v>Assessment for Rehabilitation, Multidisciplinary, Non-Specialist</v>
          </cell>
        </row>
        <row r="2020">
          <cell r="A2020" t="str">
            <v>VC03Z</v>
          </cell>
          <cell r="B2020" t="str">
            <v>Assessment for Rehabilitation, Multidisciplinary, Specialist</v>
          </cell>
        </row>
        <row r="2021">
          <cell r="A2021" t="str">
            <v>VC04Z</v>
          </cell>
          <cell r="B2021" t="str">
            <v>Rehabilitation for Stroke</v>
          </cell>
        </row>
        <row r="2022">
          <cell r="A2022" t="str">
            <v>VC06Z</v>
          </cell>
          <cell r="B2022" t="str">
            <v>Rehabilitation for Brain Injuries</v>
          </cell>
        </row>
        <row r="2023">
          <cell r="A2023" t="str">
            <v>VC08Z</v>
          </cell>
          <cell r="B2023" t="str">
            <v>Rehabilitation for Spinal Cord Injuries</v>
          </cell>
        </row>
        <row r="2024">
          <cell r="A2024" t="str">
            <v>VC10Z</v>
          </cell>
          <cell r="B2024" t="str">
            <v>Rehabilitation for Pain Syndromes</v>
          </cell>
        </row>
        <row r="2025">
          <cell r="A2025" t="str">
            <v>VC12Z</v>
          </cell>
          <cell r="B2025" t="str">
            <v>Rehabilitation for Other Neurological Disorders</v>
          </cell>
        </row>
        <row r="2026">
          <cell r="A2026" t="str">
            <v>VC14Z</v>
          </cell>
          <cell r="B2026" t="str">
            <v>Rehabilitation for Amputation of Limb</v>
          </cell>
        </row>
        <row r="2027">
          <cell r="A2027" t="str">
            <v>VC16Z</v>
          </cell>
          <cell r="B2027" t="str">
            <v>Rehabilitation for Hip Fracture</v>
          </cell>
        </row>
        <row r="2028">
          <cell r="A2028" t="str">
            <v>VC18Z</v>
          </cell>
          <cell r="B2028" t="str">
            <v>Rehabilitation for Joint Replacement</v>
          </cell>
        </row>
        <row r="2029">
          <cell r="A2029" t="str">
            <v>VC20Z</v>
          </cell>
          <cell r="B2029" t="str">
            <v>Rehabilitation for Inflammatory Arthritis</v>
          </cell>
        </row>
        <row r="2030">
          <cell r="A2030" t="str">
            <v>VC22Z</v>
          </cell>
          <cell r="B2030" t="str">
            <v>Rehabilitation for Non-Inflammatory Arthritis</v>
          </cell>
        </row>
        <row r="2031">
          <cell r="A2031" t="str">
            <v>VC24Z</v>
          </cell>
          <cell r="B2031" t="str">
            <v>Rehabilitation for Other Musculoskeletal Disorders</v>
          </cell>
        </row>
        <row r="2032">
          <cell r="A2032" t="str">
            <v>VC26Z</v>
          </cell>
          <cell r="B2032" t="str">
            <v>Rehabilitation for Drug or Alcohol Addiction</v>
          </cell>
        </row>
        <row r="2033">
          <cell r="A2033" t="str">
            <v>VC28Z</v>
          </cell>
          <cell r="B2033" t="str">
            <v>Rehabilitation for Other Psychiatric Disorders</v>
          </cell>
        </row>
        <row r="2034">
          <cell r="A2034" t="str">
            <v>VC30Z</v>
          </cell>
          <cell r="B2034" t="str">
            <v>Rehabilitation for Burns</v>
          </cell>
        </row>
        <row r="2035">
          <cell r="A2035" t="str">
            <v>VC32Z</v>
          </cell>
          <cell r="B2035" t="str">
            <v>Rehabilitation following Head and Neck Reconstructive Surgery</v>
          </cell>
        </row>
        <row r="2036">
          <cell r="A2036" t="str">
            <v>VC34Z</v>
          </cell>
          <cell r="B2036" t="str">
            <v>Rehabilitation following Other Reconstructive Surgery</v>
          </cell>
        </row>
        <row r="2037">
          <cell r="A2037" t="str">
            <v>VC36Z</v>
          </cell>
          <cell r="B2037" t="str">
            <v>Rehabilitation for Other Trauma</v>
          </cell>
        </row>
        <row r="2038">
          <cell r="A2038" t="str">
            <v>VC38Z</v>
          </cell>
          <cell r="B2038" t="str">
            <v>Rehabilitation for Acute Myocardial Infarction or Other Cardiac Disorders</v>
          </cell>
        </row>
        <row r="2039">
          <cell r="A2039" t="str">
            <v>VC40Z</v>
          </cell>
          <cell r="B2039" t="str">
            <v>Rehabilitation for Respiratory Disorders</v>
          </cell>
        </row>
        <row r="2040">
          <cell r="A2040" t="str">
            <v>VC42Z</v>
          </cell>
          <cell r="B2040" t="str">
            <v>Rehabilitation for Other Disorders</v>
          </cell>
        </row>
        <row r="2041">
          <cell r="A2041" t="str">
            <v>WA01W</v>
          </cell>
          <cell r="B2041" t="str">
            <v>Manifestations of HIV or AIDS, with CC Score of 1+</v>
          </cell>
        </row>
        <row r="2042">
          <cell r="A2042" t="str">
            <v>WA01Y</v>
          </cell>
          <cell r="B2042" t="str">
            <v>Manifestations of HIV or AIDS, with CC Score of 0</v>
          </cell>
        </row>
        <row r="2043">
          <cell r="A2043" t="str">
            <v>WA02Z</v>
          </cell>
          <cell r="B2043" t="str">
            <v>Disorders of Immunity without HIV or AIDS</v>
          </cell>
        </row>
        <row r="2044">
          <cell r="A2044" t="str">
            <v>WA03A</v>
          </cell>
          <cell r="B2044" t="str">
            <v>Septicaemia with CC Score 4+</v>
          </cell>
        </row>
        <row r="2045">
          <cell r="A2045" t="str">
            <v>WA03B</v>
          </cell>
          <cell r="B2045" t="str">
            <v>Septicaemia with CC Score 2-3</v>
          </cell>
        </row>
        <row r="2046">
          <cell r="A2046" t="str">
            <v>WA03C</v>
          </cell>
          <cell r="B2046" t="str">
            <v>Septicaemia with CC Score 0-1</v>
          </cell>
        </row>
        <row r="2047">
          <cell r="A2047" t="str">
            <v>WA04Z</v>
          </cell>
          <cell r="B2047" t="str">
            <v>Acute Febrile Illness with length of stay 4 days or less</v>
          </cell>
        </row>
        <row r="2048">
          <cell r="A2048" t="str">
            <v>WA05Z</v>
          </cell>
          <cell r="B2048" t="str">
            <v>Pyrexia of Unknown Origin with length of stay 5 days or more</v>
          </cell>
        </row>
        <row r="2049">
          <cell r="A2049" t="str">
            <v>WA06A</v>
          </cell>
          <cell r="B2049" t="str">
            <v>Other Viral Illness with CC Score 2+</v>
          </cell>
        </row>
        <row r="2050">
          <cell r="A2050" t="str">
            <v>WA06B</v>
          </cell>
          <cell r="B2050" t="str">
            <v>Other Viral Illness with CC Score 1</v>
          </cell>
        </row>
        <row r="2051">
          <cell r="A2051" t="str">
            <v>WA06C</v>
          </cell>
          <cell r="B2051" t="str">
            <v>Other Viral Illness with CC Score 0</v>
          </cell>
        </row>
        <row r="2052">
          <cell r="A2052" t="str">
            <v>WA07Z</v>
          </cell>
          <cell r="B2052" t="str">
            <v>Complex Infectious Diseases</v>
          </cell>
        </row>
        <row r="2053">
          <cell r="A2053" t="str">
            <v>WA08Z</v>
          </cell>
          <cell r="B2053" t="str">
            <v>Malaria</v>
          </cell>
        </row>
        <row r="2054">
          <cell r="A2054" t="str">
            <v>WA09A</v>
          </cell>
          <cell r="B2054" t="str">
            <v>Other Non-Viral Infections with CC Score 3+</v>
          </cell>
        </row>
        <row r="2055">
          <cell r="A2055" t="str">
            <v>WA09B</v>
          </cell>
          <cell r="B2055" t="str">
            <v>Other Non-Viral Infections with CC Score 1-2</v>
          </cell>
        </row>
        <row r="2056">
          <cell r="A2056" t="str">
            <v>WA09C</v>
          </cell>
          <cell r="B2056" t="str">
            <v>Other Non-Viral Infections with CC Score 0</v>
          </cell>
        </row>
        <row r="2057">
          <cell r="A2057" t="str">
            <v>WA10Z</v>
          </cell>
          <cell r="B2057" t="str">
            <v>Other Infections (Genito-Urinary Medicine)</v>
          </cell>
        </row>
        <row r="2058">
          <cell r="A2058" t="str">
            <v>WA11A</v>
          </cell>
          <cell r="B2058" t="str">
            <v>Poisoning, Toxic, Environmental or Unspecified Effects, with CC Score 4+</v>
          </cell>
        </row>
        <row r="2059">
          <cell r="A2059" t="str">
            <v>WA11B</v>
          </cell>
          <cell r="B2059" t="str">
            <v>Poisoning, Toxic, Environmental or Unspecified Effects, with CC Score 2-3</v>
          </cell>
        </row>
        <row r="2060">
          <cell r="A2060" t="str">
            <v>WA11C</v>
          </cell>
          <cell r="B2060" t="str">
            <v>Poisoning, Toxic, Environmental or Unspecified Effects, with CC Score 0-1</v>
          </cell>
        </row>
        <row r="2061">
          <cell r="A2061" t="str">
            <v>WA12A</v>
          </cell>
          <cell r="B2061" t="str">
            <v>Complications of Procedures, with CC Score 3+</v>
          </cell>
        </row>
        <row r="2062">
          <cell r="A2062" t="str">
            <v>WA12B</v>
          </cell>
          <cell r="B2062" t="str">
            <v>Complications of Procedures, with CC Score 2</v>
          </cell>
        </row>
        <row r="2063">
          <cell r="A2063" t="str">
            <v>WA12C</v>
          </cell>
          <cell r="B2063" t="str">
            <v>Complications of Procedures, with CC Score 1</v>
          </cell>
        </row>
        <row r="2064">
          <cell r="A2064" t="str">
            <v>WA12D</v>
          </cell>
          <cell r="B2064" t="str">
            <v>Complications of Procedures, with CC Score 0</v>
          </cell>
        </row>
        <row r="2065">
          <cell r="A2065" t="str">
            <v>WA14A</v>
          </cell>
          <cell r="B2065" t="str">
            <v>Procedure Not Carried Out for Medical or Patient Reasons</v>
          </cell>
        </row>
        <row r="2066">
          <cell r="A2066" t="str">
            <v>WA14B</v>
          </cell>
          <cell r="B2066" t="str">
            <v>Procedure Not Carried Out for Other or Unspecified Reasons</v>
          </cell>
        </row>
        <row r="2067">
          <cell r="A2067" t="str">
            <v>WA15A</v>
          </cell>
          <cell r="B2067" t="str">
            <v>Respite Care with length of stay 9 days or more</v>
          </cell>
        </row>
        <row r="2068">
          <cell r="A2068" t="str">
            <v>WA15B</v>
          </cell>
          <cell r="B2068" t="str">
            <v>Respite Care with length of stay between 5 and 8 days</v>
          </cell>
        </row>
        <row r="2069">
          <cell r="A2069" t="str">
            <v>WA15V</v>
          </cell>
          <cell r="B2069" t="str">
            <v>Respite Care with length of stay 4 days or less</v>
          </cell>
        </row>
        <row r="2070">
          <cell r="A2070" t="str">
            <v>WA16W</v>
          </cell>
          <cell r="B2070" t="str">
            <v>Shock or Anaphylaxis, with CC Score of 1+</v>
          </cell>
        </row>
        <row r="2071">
          <cell r="A2071" t="str">
            <v>WA16Y</v>
          </cell>
          <cell r="B2071" t="str">
            <v>Shock or Anaphylaxis, with CC Score of 0</v>
          </cell>
        </row>
        <row r="2072">
          <cell r="A2072" t="str">
            <v>WA17A</v>
          </cell>
          <cell r="B2072" t="str">
            <v>Neoplasm Related Admission with CC Score 3+</v>
          </cell>
        </row>
        <row r="2073">
          <cell r="A2073" t="str">
            <v>WA17B</v>
          </cell>
          <cell r="B2073" t="str">
            <v>Neoplasm Related Admission with CC Score 2</v>
          </cell>
        </row>
        <row r="2074">
          <cell r="A2074" t="str">
            <v>WA17C</v>
          </cell>
          <cell r="B2074" t="str">
            <v>Neoplasm Related Admission with CC Score 1</v>
          </cell>
        </row>
        <row r="2075">
          <cell r="A2075" t="str">
            <v>WA17D</v>
          </cell>
          <cell r="B2075" t="str">
            <v>Neoplasm Related Admission with CC Score 0</v>
          </cell>
        </row>
        <row r="2076">
          <cell r="A2076" t="str">
            <v>WA18A</v>
          </cell>
          <cell r="B2076" t="str">
            <v>Admission for Unexplained Symptoms with Interventions, with CC Score 2+</v>
          </cell>
        </row>
        <row r="2077">
          <cell r="A2077" t="str">
            <v>WA18B</v>
          </cell>
          <cell r="B2077" t="str">
            <v>Admission for Unexplained Symptoms with Interventions, with CC Score 0-1</v>
          </cell>
        </row>
        <row r="2078">
          <cell r="A2078" t="str">
            <v>WA18C</v>
          </cell>
          <cell r="B2078" t="str">
            <v>Admission for Unexplained Symptoms without Interventions, with CC Score 5+</v>
          </cell>
        </row>
        <row r="2079">
          <cell r="A2079" t="str">
            <v>WA18D</v>
          </cell>
          <cell r="B2079" t="str">
            <v>Admission for Unexplained Symptoms without Interventions, with CC Score 3-4</v>
          </cell>
        </row>
        <row r="2080">
          <cell r="A2080" t="str">
            <v>WA18E</v>
          </cell>
          <cell r="B2080" t="str">
            <v>Admission for Unexplained Symptoms without Interventions, with CC Score 1-2</v>
          </cell>
        </row>
        <row r="2081">
          <cell r="A2081" t="str">
            <v>WA18F</v>
          </cell>
          <cell r="B2081" t="str">
            <v>Admission for Unexplained Symptoms without Interventions, with CC Score 0</v>
          </cell>
        </row>
        <row r="2082">
          <cell r="A2082" t="str">
            <v>WA19Z</v>
          </cell>
          <cell r="B2082" t="str">
            <v>Abnormal Findings without Diagnosis</v>
          </cell>
        </row>
        <row r="2083">
          <cell r="A2083" t="str">
            <v>WA20Z</v>
          </cell>
          <cell r="B2083" t="str">
            <v>Examination, Follow-Up or Special Screening</v>
          </cell>
        </row>
        <row r="2084">
          <cell r="A2084" t="str">
            <v>WA21Z</v>
          </cell>
          <cell r="B2084" t="str">
            <v>Other Procedures or Health Care Problems</v>
          </cell>
        </row>
        <row r="2085">
          <cell r="A2085" t="str">
            <v>WA22A</v>
          </cell>
          <cell r="B2085" t="str">
            <v>Other Specified Admissions or Counselling, with CC Score 4+</v>
          </cell>
        </row>
        <row r="2086">
          <cell r="A2086" t="str">
            <v>WA22B</v>
          </cell>
          <cell r="B2086" t="str">
            <v>Other Specified Admissions or Counselling, with CC Score 2-3</v>
          </cell>
        </row>
        <row r="2087">
          <cell r="A2087" t="str">
            <v>WA22C</v>
          </cell>
          <cell r="B2087" t="str">
            <v>Other Specified Admissions or Counselling, with CC Score 0-1</v>
          </cell>
        </row>
        <row r="2088">
          <cell r="A2088" t="str">
            <v>WA23A</v>
          </cell>
          <cell r="B2088" t="str">
            <v>Falls without Specific Cause, with CC Score 4+</v>
          </cell>
        </row>
        <row r="2089">
          <cell r="A2089" t="str">
            <v>WA23B</v>
          </cell>
          <cell r="B2089" t="str">
            <v>Falls without Specific Cause, with CC Score 2-3</v>
          </cell>
        </row>
        <row r="2090">
          <cell r="A2090" t="str">
            <v>WA23C</v>
          </cell>
          <cell r="B2090" t="str">
            <v>Falls without Specific Cause, with CC Score 0-1</v>
          </cell>
        </row>
        <row r="2091">
          <cell r="A2091" t="str">
            <v>WA24A</v>
          </cell>
          <cell r="B2091" t="str">
            <v>Procedures on the Lymphatic System with CC Score 1+</v>
          </cell>
        </row>
        <row r="2092">
          <cell r="A2092" t="str">
            <v>WA24B</v>
          </cell>
          <cell r="B2092" t="str">
            <v>Procedures on the Lymphatic System with CC Score 0</v>
          </cell>
        </row>
        <row r="2093">
          <cell r="A2093" t="str">
            <v>WD11Z</v>
          </cell>
          <cell r="B2093" t="str">
            <v>All patients 70 years and older with a Mental Health Primary Diagnosis, treated by a Non-Specialist Mental Health Service Provider</v>
          </cell>
        </row>
        <row r="2094">
          <cell r="A2094" t="str">
            <v>WD22Z</v>
          </cell>
          <cell r="B2094" t="str">
            <v>All patients between 19 and 69 years with a Mental Health Primary Diagnosis, treated by a Non-Specialist Mental Health Service Provider</v>
          </cell>
        </row>
        <row r="2095">
          <cell r="A2095" t="str">
            <v>WD33Z</v>
          </cell>
          <cell r="B2095" t="str">
            <v>All patients 18 years and younger with a Mental Health Primary Diagnosis, treated by a Non-Specialist Mental Health Service Provider</v>
          </cell>
        </row>
        <row r="2096">
          <cell r="A2096" t="str">
            <v>WF01A</v>
          </cell>
          <cell r="B2096" t="str">
            <v>Non-Admitted Face to Face Attendance, Follow-Up</v>
          </cell>
        </row>
        <row r="2097">
          <cell r="A2097" t="str">
            <v>WF01B</v>
          </cell>
          <cell r="B2097" t="str">
            <v>Non-Admitted Face to Face Attendance, First</v>
          </cell>
        </row>
        <row r="2098">
          <cell r="A2098" t="str">
            <v>WF01C</v>
          </cell>
          <cell r="B2098" t="str">
            <v>Non-Admitted Non-Face to Face Attendance, Follow-Up</v>
          </cell>
        </row>
        <row r="2099">
          <cell r="A2099" t="str">
            <v>WF01D</v>
          </cell>
          <cell r="B2099" t="str">
            <v>Non-Admitted Non-Face to Face Attendance, First</v>
          </cell>
        </row>
        <row r="2100">
          <cell r="A2100" t="str">
            <v>WF02A</v>
          </cell>
          <cell r="B2100" t="str">
            <v>Multiprofessional Non-Admitted Face to Face Attendance, Follow-Up</v>
          </cell>
        </row>
        <row r="2101">
          <cell r="A2101" t="str">
            <v>WF02B</v>
          </cell>
          <cell r="B2101" t="str">
            <v>Multiprofessional Non-Admitted Face to Face Attendance, First</v>
          </cell>
        </row>
        <row r="2102">
          <cell r="A2102" t="str">
            <v>WF02C</v>
          </cell>
          <cell r="B2102" t="str">
            <v>Multiprofessional Non-Admitted Non Face to Face Attendance, Follow-Up</v>
          </cell>
        </row>
        <row r="2103">
          <cell r="A2103" t="str">
            <v>WF02D</v>
          </cell>
          <cell r="B2103" t="str">
            <v>Multiprofessional Non-Admitted Non Face to Face Attendance, First</v>
          </cell>
        </row>
        <row r="2104">
          <cell r="A2104" t="str">
            <v>XA01Z</v>
          </cell>
          <cell r="B2104" t="str">
            <v>Neonatal Critical Care, Intensive Care</v>
          </cell>
        </row>
        <row r="2105">
          <cell r="A2105" t="str">
            <v>XA02Z</v>
          </cell>
          <cell r="B2105" t="str">
            <v>Neonatal Critical Care, High Dependency</v>
          </cell>
        </row>
        <row r="2106">
          <cell r="A2106" t="str">
            <v>XA03Z</v>
          </cell>
          <cell r="B2106" t="str">
            <v>Neonatal Critical Care, Special Care, without External Carer</v>
          </cell>
        </row>
        <row r="2107">
          <cell r="A2107" t="str">
            <v>XA04Z</v>
          </cell>
          <cell r="B2107" t="str">
            <v>Neonatal Critical Care, Special Care, with External Carer</v>
          </cell>
        </row>
        <row r="2108">
          <cell r="A2108" t="str">
            <v>XA05Z</v>
          </cell>
          <cell r="B2108" t="str">
            <v>Neonatal Critical Care, Normal Care</v>
          </cell>
        </row>
        <row r="2109">
          <cell r="A2109" t="str">
            <v>XA06Z</v>
          </cell>
          <cell r="B2109" t="str">
            <v>Neonatal Critical Care, Transportation</v>
          </cell>
        </row>
        <row r="2110">
          <cell r="A2110" t="str">
            <v>XB01Z</v>
          </cell>
          <cell r="B2110" t="str">
            <v>Paediatric Critical Care, Advanced Critical Care 5</v>
          </cell>
        </row>
        <row r="2111">
          <cell r="A2111" t="str">
            <v>XB02Z</v>
          </cell>
          <cell r="B2111" t="str">
            <v>Paediatric Critical Care, Advanced Critical Care 4</v>
          </cell>
        </row>
        <row r="2112">
          <cell r="A2112" t="str">
            <v>XB03Z</v>
          </cell>
          <cell r="B2112" t="str">
            <v>Paediatric Critical Care, Advanced Critical Care 3</v>
          </cell>
        </row>
        <row r="2113">
          <cell r="A2113" t="str">
            <v>XB04Z</v>
          </cell>
          <cell r="B2113" t="str">
            <v>Paediatric Critical Care, Advanced Critical Care 2</v>
          </cell>
        </row>
        <row r="2114">
          <cell r="A2114" t="str">
            <v>XB05Z</v>
          </cell>
          <cell r="B2114" t="str">
            <v>Paediatric Critical Care, Advanced Critical Care 1</v>
          </cell>
        </row>
        <row r="2115">
          <cell r="A2115" t="str">
            <v>XB06Z</v>
          </cell>
          <cell r="B2115" t="str">
            <v>Paediatric Critical Care, Intermediate Critical Care</v>
          </cell>
        </row>
        <row r="2116">
          <cell r="A2116" t="str">
            <v>XB07Z</v>
          </cell>
          <cell r="B2116" t="str">
            <v>Paediatric Critical Care, Basic Critical Care</v>
          </cell>
        </row>
        <row r="2117">
          <cell r="A2117" t="str">
            <v>XB08Z</v>
          </cell>
          <cell r="B2117" t="str">
            <v>Paediatric Critical Care, Transportation</v>
          </cell>
        </row>
        <row r="2118">
          <cell r="A2118" t="str">
            <v>XB09Z</v>
          </cell>
          <cell r="B2118" t="str">
            <v>Paediatric Critical Care, Enhanced Care</v>
          </cell>
        </row>
        <row r="2119">
          <cell r="A2119" t="str">
            <v>XC01Z</v>
          </cell>
          <cell r="B2119" t="str">
            <v>Adult Critical Care, 6 or more Organs Supported</v>
          </cell>
        </row>
        <row r="2120">
          <cell r="A2120" t="str">
            <v>XC02Z</v>
          </cell>
          <cell r="B2120" t="str">
            <v>Adult Critical Care, 5 Organs Supported</v>
          </cell>
        </row>
        <row r="2121">
          <cell r="A2121" t="str">
            <v>XC03Z</v>
          </cell>
          <cell r="B2121" t="str">
            <v>Adult Critical Care, 4 Organs Supported</v>
          </cell>
        </row>
        <row r="2122">
          <cell r="A2122" t="str">
            <v>XC04Z</v>
          </cell>
          <cell r="B2122" t="str">
            <v>Adult Critical Care, 3 Organs Supported</v>
          </cell>
        </row>
        <row r="2123">
          <cell r="A2123" t="str">
            <v>XC05Z</v>
          </cell>
          <cell r="B2123" t="str">
            <v>Adult Critical Care, 2 Organs Supported</v>
          </cell>
        </row>
        <row r="2124">
          <cell r="A2124" t="str">
            <v>XC06Z</v>
          </cell>
          <cell r="B2124" t="str">
            <v>Adult Critical Care, 1 Organ Supported</v>
          </cell>
        </row>
        <row r="2125">
          <cell r="A2125" t="str">
            <v>XC07Z</v>
          </cell>
          <cell r="B2125" t="str">
            <v>Adult Critical Care, 0 Organs Supported</v>
          </cell>
        </row>
        <row r="2126">
          <cell r="A2126" t="str">
            <v>XD01Z</v>
          </cell>
          <cell r="B2126" t="str">
            <v>Primary Pulmonary Hypertension Drugs, Band 1</v>
          </cell>
        </row>
        <row r="2127">
          <cell r="A2127" t="str">
            <v>XD02Z</v>
          </cell>
          <cell r="B2127" t="str">
            <v>Primary Pulmonary Hypertension Drugs, Band 2</v>
          </cell>
        </row>
        <row r="2128">
          <cell r="A2128" t="str">
            <v>XD03Z</v>
          </cell>
          <cell r="B2128" t="str">
            <v>Primary Pulmonary Hypertension Drugs, Band 3</v>
          </cell>
        </row>
        <row r="2129">
          <cell r="A2129" t="str">
            <v>XD04Z</v>
          </cell>
          <cell r="B2129" t="str">
            <v>Primary Pulmonary Hypertension Drugs, Band 4</v>
          </cell>
        </row>
        <row r="2130">
          <cell r="A2130" t="str">
            <v>XD05Z</v>
          </cell>
          <cell r="B2130" t="str">
            <v>Blood Products, Band 1</v>
          </cell>
        </row>
        <row r="2131">
          <cell r="A2131" t="str">
            <v>XD06Z</v>
          </cell>
          <cell r="B2131" t="str">
            <v>Blood Products, Band 2</v>
          </cell>
        </row>
        <row r="2132">
          <cell r="A2132" t="str">
            <v>XD07Z</v>
          </cell>
          <cell r="B2132" t="str">
            <v>Fibrinolytic Drugs, Band 1</v>
          </cell>
        </row>
        <row r="2133">
          <cell r="A2133" t="str">
            <v>XD08Z</v>
          </cell>
          <cell r="B2133" t="str">
            <v>Medical Gases, Band 1</v>
          </cell>
        </row>
        <row r="2134">
          <cell r="A2134" t="str">
            <v>XD09Z</v>
          </cell>
          <cell r="B2134" t="str">
            <v>Torsion Dystonias and Other Involuntary Movements Drugs, Band 1</v>
          </cell>
        </row>
        <row r="2135">
          <cell r="A2135" t="str">
            <v>XD10Z</v>
          </cell>
          <cell r="B2135" t="str">
            <v>Amyotrophic Lateral Sclerosis Drugs, Band 1</v>
          </cell>
        </row>
        <row r="2136">
          <cell r="A2136" t="str">
            <v>XD11Z</v>
          </cell>
          <cell r="B2136" t="str">
            <v>Anti Fungal Drugs, Band 1</v>
          </cell>
        </row>
        <row r="2137">
          <cell r="A2137" t="str">
            <v>XD12Z</v>
          </cell>
          <cell r="B2137" t="str">
            <v>Anti Fungal Drugs, Band 2</v>
          </cell>
        </row>
        <row r="2138">
          <cell r="A2138" t="str">
            <v>XD13Z</v>
          </cell>
          <cell r="B2138" t="str">
            <v>Hepatitis B Treatment Drugs, Band 1</v>
          </cell>
        </row>
        <row r="2139">
          <cell r="A2139" t="str">
            <v>XD14Z</v>
          </cell>
          <cell r="B2139" t="str">
            <v>Respiratory Syncytial Virus Treatment and Hepatitis C Treatment Drugs, Band 1</v>
          </cell>
        </row>
        <row r="2140">
          <cell r="A2140" t="str">
            <v>XD15Z</v>
          </cell>
          <cell r="B2140" t="str">
            <v>Respiratory Syncytial Virus Prevention Drugs, Band 1</v>
          </cell>
        </row>
        <row r="2141">
          <cell r="A2141" t="str">
            <v>XD16Z</v>
          </cell>
          <cell r="B2141" t="str">
            <v>Growth Hormone Receptor Antagonist Drugs, Band 1</v>
          </cell>
        </row>
        <row r="2142">
          <cell r="A2142" t="str">
            <v>XD17Z</v>
          </cell>
          <cell r="B2142" t="str">
            <v>Growth Hormone Analogue Drugs, Band 1</v>
          </cell>
        </row>
        <row r="2143">
          <cell r="A2143" t="str">
            <v>XD18Z</v>
          </cell>
          <cell r="B2143" t="str">
            <v>Bone Metabolism Drugs, Band 1</v>
          </cell>
        </row>
        <row r="2144">
          <cell r="A2144" t="str">
            <v>XD19Z</v>
          </cell>
          <cell r="B2144" t="str">
            <v>Monoclonal Antibodies, Band 1</v>
          </cell>
        </row>
        <row r="2145">
          <cell r="A2145" t="str">
            <v>XD20Z</v>
          </cell>
          <cell r="B2145" t="str">
            <v>Monoclonal Antibodies, Band 2</v>
          </cell>
        </row>
        <row r="2146">
          <cell r="A2146" t="str">
            <v>XD21Z</v>
          </cell>
          <cell r="B2146" t="str">
            <v>Immunomodulating Drugs, Band 1</v>
          </cell>
        </row>
        <row r="2147">
          <cell r="A2147" t="str">
            <v>XD22Z</v>
          </cell>
          <cell r="B2147" t="str">
            <v>Somatostatin Analogues, Band 1</v>
          </cell>
        </row>
        <row r="2148">
          <cell r="A2148" t="str">
            <v>XD23Z</v>
          </cell>
          <cell r="B2148" t="str">
            <v>Hypoplastic Haemolytic and Renal Anaemia Drugs, Band 1</v>
          </cell>
        </row>
        <row r="2149">
          <cell r="A2149" t="str">
            <v>XD24Z</v>
          </cell>
          <cell r="B2149" t="str">
            <v>Hypoplastic Haemolytic and Renal Anaemia Drugs, Band 2</v>
          </cell>
        </row>
        <row r="2150">
          <cell r="A2150" t="str">
            <v>XD25Z</v>
          </cell>
          <cell r="B2150" t="str">
            <v>Neutropenia Drugs, Band 1</v>
          </cell>
        </row>
        <row r="2151">
          <cell r="A2151" t="str">
            <v>XD26Z</v>
          </cell>
          <cell r="B2151" t="str">
            <v>Intravenous Nutrition, Band 1</v>
          </cell>
        </row>
        <row r="2152">
          <cell r="A2152" t="str">
            <v>XD27Z</v>
          </cell>
          <cell r="B2152" t="str">
            <v>Metabolic Disorder Drugs, Band 1</v>
          </cell>
        </row>
        <row r="2153">
          <cell r="A2153" t="str">
            <v>XD28Z</v>
          </cell>
          <cell r="B2153" t="str">
            <v>Metabolic Disorder Drugs, Band 2</v>
          </cell>
        </row>
        <row r="2154">
          <cell r="A2154" t="str">
            <v>XD29Z</v>
          </cell>
          <cell r="B2154" t="str">
            <v>Metabolic Disorder Drugs, Band 3</v>
          </cell>
        </row>
        <row r="2155">
          <cell r="A2155" t="str">
            <v>XD30Z</v>
          </cell>
          <cell r="B2155" t="str">
            <v>Metabolic Disorder Drugs, Band 4</v>
          </cell>
        </row>
        <row r="2156">
          <cell r="A2156" t="str">
            <v>XD31Z</v>
          </cell>
          <cell r="B2156" t="str">
            <v>Cytokine Inhibitor Drugs, Band 1</v>
          </cell>
        </row>
        <row r="2157">
          <cell r="A2157" t="str">
            <v>XD32Z</v>
          </cell>
          <cell r="B2157" t="str">
            <v>Hyperuricaemia Drugs, Band 1</v>
          </cell>
        </row>
        <row r="2158">
          <cell r="A2158" t="str">
            <v>XD33Z</v>
          </cell>
          <cell r="B2158" t="str">
            <v>Immune Response Drugs, Band 1</v>
          </cell>
        </row>
        <row r="2159">
          <cell r="A2159" t="str">
            <v>XD34Z</v>
          </cell>
          <cell r="B2159" t="str">
            <v>Immunoglobulins, Band 1</v>
          </cell>
        </row>
        <row r="2160">
          <cell r="A2160" t="str">
            <v>XD37Z</v>
          </cell>
          <cell r="B2160" t="str">
            <v>Pulmonary Surfactant Drugs, Band 1</v>
          </cell>
        </row>
        <row r="2161">
          <cell r="A2161" t="str">
            <v>XD38Z</v>
          </cell>
          <cell r="B2161" t="str">
            <v>Antiretroviral Drugs, Band 1</v>
          </cell>
        </row>
        <row r="2162">
          <cell r="A2162" t="str">
            <v>XD39Z</v>
          </cell>
          <cell r="B2162" t="str">
            <v>Mucolytic Drugs, Band 1</v>
          </cell>
        </row>
        <row r="2163">
          <cell r="A2163" t="str">
            <v>XD40Z</v>
          </cell>
          <cell r="B2163" t="str">
            <v>Hypnotic Drugs, Band 1</v>
          </cell>
        </row>
        <row r="2164">
          <cell r="A2164" t="str">
            <v>XD41Z</v>
          </cell>
          <cell r="B2164" t="str">
            <v>Analgesic Drugs, Band 1</v>
          </cell>
        </row>
        <row r="2165">
          <cell r="A2165" t="str">
            <v>XD42Z</v>
          </cell>
          <cell r="B2165" t="str">
            <v>Cytomegalovirus Drugs, Band 1</v>
          </cell>
        </row>
        <row r="2166">
          <cell r="A2166" t="str">
            <v>XD43Z</v>
          </cell>
          <cell r="B2166" t="str">
            <v>Platelet Disorder Drugs, Band 1</v>
          </cell>
        </row>
        <row r="2167">
          <cell r="A2167" t="str">
            <v>XD44Z</v>
          </cell>
          <cell r="B2167" t="str">
            <v>Protein Tyrosine Kinase Inhibitors, Band 1</v>
          </cell>
        </row>
        <row r="2168">
          <cell r="A2168" t="str">
            <v>XD45Z</v>
          </cell>
          <cell r="B2168" t="str">
            <v>Bone Morphogenetic Proteins, Band 1</v>
          </cell>
        </row>
        <row r="2169">
          <cell r="A2169" t="str">
            <v>XD46Z</v>
          </cell>
          <cell r="B2169" t="str">
            <v>Subfoveal Choroidal Neovascularisation Drugs, Band 1</v>
          </cell>
        </row>
        <row r="2170">
          <cell r="A2170" t="str">
            <v>XD47Z</v>
          </cell>
          <cell r="B2170" t="str">
            <v>Neurodegenerative Condition Drugs, Band 1</v>
          </cell>
        </row>
        <row r="2171">
          <cell r="A2171" t="str">
            <v>XD48Z</v>
          </cell>
          <cell r="B2171" t="str">
            <v>Vasopressin Antagonist Drugs, Band 1</v>
          </cell>
        </row>
        <row r="2172">
          <cell r="A2172" t="str">
            <v>XD49Z</v>
          </cell>
          <cell r="B2172" t="str">
            <v>Allergic Emergency Drugs, Band 1</v>
          </cell>
        </row>
        <row r="2173">
          <cell r="A2173" t="str">
            <v>XD50Z</v>
          </cell>
          <cell r="B2173" t="str">
            <v>Myelodysplastic Syndrome Drugs, Band 1</v>
          </cell>
        </row>
        <row r="2174">
          <cell r="A2174" t="str">
            <v>XD51Z</v>
          </cell>
          <cell r="B2174" t="str">
            <v>Allergen Immunotherapy Drugs, Band 1</v>
          </cell>
        </row>
        <row r="2175">
          <cell r="A2175" t="str">
            <v>XD52Z</v>
          </cell>
          <cell r="B2175" t="str">
            <v>Poison Management Drugs, Band 1</v>
          </cell>
        </row>
        <row r="2176">
          <cell r="A2176" t="str">
            <v>YQ01A</v>
          </cell>
          <cell r="B2176" t="str">
            <v>Multiple or Revisional, Open Repair of Abdominal or Thoracoabdominal Aortic Aneurysm, with CC Score 6+</v>
          </cell>
        </row>
        <row r="2177">
          <cell r="A2177" t="str">
            <v>YQ01B</v>
          </cell>
          <cell r="B2177" t="str">
            <v>Multiple or Revisional, Open Repair of Abdominal or Thoracoabdominal Aortic Aneurysm, with CC Score 0-5</v>
          </cell>
        </row>
        <row r="2178">
          <cell r="A2178" t="str">
            <v>YQ02Z</v>
          </cell>
          <cell r="B2178" t="str">
            <v>Open Repair of Thoracoabdominal Aortic Aneurysm</v>
          </cell>
        </row>
        <row r="2179">
          <cell r="A2179" t="str">
            <v>YQ03A</v>
          </cell>
          <cell r="B2179" t="str">
            <v>Open Repair of Abdominal Aortic Aneurysm with CC Score 6+</v>
          </cell>
        </row>
        <row r="2180">
          <cell r="A2180" t="str">
            <v>YQ03B</v>
          </cell>
          <cell r="B2180" t="str">
            <v>Open Repair of Abdominal Aortic Aneurysm with CC Score 0-5</v>
          </cell>
        </row>
        <row r="2181">
          <cell r="A2181" t="str">
            <v>YQ04A</v>
          </cell>
          <cell r="B2181" t="str">
            <v>Multiple Open Procedures on Aorta or Abdominal Blood Vessels, with CC Score 4+</v>
          </cell>
        </row>
        <row r="2182">
          <cell r="A2182" t="str">
            <v>YQ04B</v>
          </cell>
          <cell r="B2182" t="str">
            <v>Multiple Open Procedures on Aorta or Abdominal Blood Vessels, with CC Score 0-3</v>
          </cell>
        </row>
        <row r="2183">
          <cell r="A2183" t="str">
            <v>YQ05A</v>
          </cell>
          <cell r="B2183" t="str">
            <v>Single Open Procedure on Aorta or Abdominal Blood Vessel, with CC Score 4+</v>
          </cell>
        </row>
        <row r="2184">
          <cell r="A2184" t="str">
            <v>YQ05B</v>
          </cell>
          <cell r="B2184" t="str">
            <v>Single Open Procedure on Aorta or Abdominal Blood Vessel, with CC Score 0-3</v>
          </cell>
        </row>
        <row r="2185">
          <cell r="A2185" t="str">
            <v>YQ10A</v>
          </cell>
          <cell r="B2185" t="str">
            <v>Multiple Open Procedures on Blood Vessels of Lower Limbs with CC Score 11+</v>
          </cell>
        </row>
        <row r="2186">
          <cell r="A2186" t="str">
            <v>YQ10B</v>
          </cell>
          <cell r="B2186" t="str">
            <v>Multiple Open Procedures on Blood Vessels of Lower Limbs with CC Score 7-10</v>
          </cell>
        </row>
        <row r="2187">
          <cell r="A2187" t="str">
            <v>YQ10C</v>
          </cell>
          <cell r="B2187" t="str">
            <v>Multiple Open Procedures on Blood Vessels of Lower Limbs with CC Score 4-6</v>
          </cell>
        </row>
        <row r="2188">
          <cell r="A2188" t="str">
            <v>YQ10D</v>
          </cell>
          <cell r="B2188" t="str">
            <v>Multiple Open Procedures on Blood Vessels of Lower Limbs with CC Score 0-3</v>
          </cell>
        </row>
        <row r="2189">
          <cell r="A2189" t="str">
            <v>YQ11A</v>
          </cell>
          <cell r="B2189" t="str">
            <v>Single Open Procedure on Blood Vessel of Lower Limb with Imaging Intervention, with CC Score 7+</v>
          </cell>
        </row>
        <row r="2190">
          <cell r="A2190" t="str">
            <v>YQ11B</v>
          </cell>
          <cell r="B2190" t="str">
            <v>Single Open Procedure on Blood Vessel of Lower Limb with Imaging Intervention, with CC Score 4-6</v>
          </cell>
        </row>
        <row r="2191">
          <cell r="A2191" t="str">
            <v>YQ11C</v>
          </cell>
          <cell r="B2191" t="str">
            <v>Single Open Procedure on Blood Vessel of Lower Limb with Imaging Intervention, with CC Score 0-3</v>
          </cell>
        </row>
        <row r="2192">
          <cell r="A2192" t="str">
            <v>YQ12A</v>
          </cell>
          <cell r="B2192" t="str">
            <v>Single Open Procedure on Blood Vessel of Lower Limb with CC Score 11+</v>
          </cell>
        </row>
        <row r="2193">
          <cell r="A2193" t="str">
            <v>YQ12B</v>
          </cell>
          <cell r="B2193" t="str">
            <v>Single Open Procedure on Blood Vessel of Lower Limb with CC Score 7-10</v>
          </cell>
        </row>
        <row r="2194">
          <cell r="A2194" t="str">
            <v>YQ12C</v>
          </cell>
          <cell r="B2194" t="str">
            <v>Single Open Procedure on Blood Vessel of Lower Limb with CC Score 4-6</v>
          </cell>
        </row>
        <row r="2195">
          <cell r="A2195" t="str">
            <v>YQ12D</v>
          </cell>
          <cell r="B2195" t="str">
            <v>Single Open Procedure on Blood Vessel of Lower Limb with CC Score 0-3</v>
          </cell>
        </row>
        <row r="2196">
          <cell r="A2196" t="str">
            <v>YQ13A</v>
          </cell>
          <cell r="B2196" t="str">
            <v>Bypass to Tibial Arteries with CC Score 7+</v>
          </cell>
        </row>
        <row r="2197">
          <cell r="A2197" t="str">
            <v>YQ13B</v>
          </cell>
          <cell r="B2197" t="str">
            <v>Bypass to Tibial Arteries with CC Score 0-6</v>
          </cell>
        </row>
        <row r="2198">
          <cell r="A2198" t="str">
            <v>YQ14Z</v>
          </cell>
          <cell r="B2198" t="str">
            <v>Open Treatment of Primary or Recurrent, Bilateral Varicose Veins</v>
          </cell>
        </row>
        <row r="2199">
          <cell r="A2199" t="str">
            <v>YQ15Z</v>
          </cell>
          <cell r="B2199" t="str">
            <v>Open Treatment of Recurrent Unilateral Varicose Veins</v>
          </cell>
        </row>
        <row r="2200">
          <cell r="A2200" t="str">
            <v>YQ16Z</v>
          </cell>
          <cell r="B2200" t="str">
            <v>Open Treatment of Primary Unilateral Varicose Veins</v>
          </cell>
        </row>
        <row r="2201">
          <cell r="A2201" t="str">
            <v>YQ20A</v>
          </cell>
          <cell r="B2201" t="str">
            <v>Amputation of Multiple Limbs with CC Score 10+</v>
          </cell>
        </row>
        <row r="2202">
          <cell r="A2202" t="str">
            <v>YQ20B</v>
          </cell>
          <cell r="B2202" t="str">
            <v>Amputation of Multiple Limbs with CC Score 0-9</v>
          </cell>
        </row>
        <row r="2203">
          <cell r="A2203" t="str">
            <v>YQ21A</v>
          </cell>
          <cell r="B2203" t="str">
            <v>Amputation of Single Limb with Other Blood Vessel Procedure, with CC Score 10+</v>
          </cell>
        </row>
        <row r="2204">
          <cell r="A2204" t="str">
            <v>YQ21B</v>
          </cell>
          <cell r="B2204" t="str">
            <v>Amputation of Single Limb with Other Blood Vessel Procedure, with CC Score 0-9</v>
          </cell>
        </row>
        <row r="2205">
          <cell r="A2205" t="str">
            <v>YQ22A</v>
          </cell>
          <cell r="B2205" t="str">
            <v>Amputation of Single Limb with CC Score 10+</v>
          </cell>
        </row>
        <row r="2206">
          <cell r="A2206" t="str">
            <v>YQ22B</v>
          </cell>
          <cell r="B2206" t="str">
            <v>Amputation of Single Limb with CC Score 0-9</v>
          </cell>
        </row>
        <row r="2207">
          <cell r="A2207" t="str">
            <v>YQ23A</v>
          </cell>
          <cell r="B2207" t="str">
            <v>Multiple Amputation Stump or Partial Foot Amputation Procedures, for Diabetes or Arterial Disease, with CC Score 8+</v>
          </cell>
        </row>
        <row r="2208">
          <cell r="A2208" t="str">
            <v>YQ23B</v>
          </cell>
          <cell r="B2208" t="str">
            <v>Multiple Amputation Stump or Partial Foot Amputation Procedures, for Diabetes or Arterial Disease, with CC Score 0-7</v>
          </cell>
        </row>
        <row r="2209">
          <cell r="A2209" t="str">
            <v>YQ24A</v>
          </cell>
          <cell r="B2209" t="str">
            <v>Single Amputation Stump or Partial Foot Amputation Procedure, for Diabetes or Arterial Disease, with Other Open Blood Vessel Procedure, with CC Score 8+</v>
          </cell>
        </row>
        <row r="2210">
          <cell r="A2210" t="str">
            <v>YQ24B</v>
          </cell>
          <cell r="B2210" t="str">
            <v>Single Amputation Stump or Partial Foot Amputation Procedure, for Diabetes or Arterial Disease, with Other Open Blood Vessel Procedure, with CC Score 0-7</v>
          </cell>
        </row>
        <row r="2211">
          <cell r="A2211" t="str">
            <v>YQ25A</v>
          </cell>
          <cell r="B2211" t="str">
            <v>Single Amputation Stump or Partial Foot Amputation Procedure, for Diabetes or Arterial Disease, with Imaging Intervention, with CC Score 8+</v>
          </cell>
        </row>
        <row r="2212">
          <cell r="A2212" t="str">
            <v>YQ25B</v>
          </cell>
          <cell r="B2212" t="str">
            <v>Single Amputation Stump or Partial Foot Amputation Procedure, for Diabetes or Arterial Disease, with Imaging Intervention, with CC Score 0-7</v>
          </cell>
        </row>
        <row r="2213">
          <cell r="A2213" t="str">
            <v>YQ26A</v>
          </cell>
          <cell r="B2213" t="str">
            <v>Single Amputation Stump or Partial Foot Amputation Procedure, for Diabetes or Arterial Disease, with CC Score 8+</v>
          </cell>
        </row>
        <row r="2214">
          <cell r="A2214" t="str">
            <v>YQ26B</v>
          </cell>
          <cell r="B2214" t="str">
            <v>Single Amputation Stump or Partial Foot Amputation Procedure, for Diabetes or Arterial Disease, with CC Score 5-7</v>
          </cell>
        </row>
        <row r="2215">
          <cell r="A2215" t="str">
            <v>YQ26C</v>
          </cell>
          <cell r="B2215" t="str">
            <v>Single Amputation Stump or Partial Foot Amputation Procedure, for Diabetes or Arterial Disease, with CC Score 0-4</v>
          </cell>
        </row>
        <row r="2216">
          <cell r="A2216" t="str">
            <v>YQ30Z</v>
          </cell>
          <cell r="B2216" t="str">
            <v>Multiple Open Procedures on Carotid Artery or Blood Vessels of Upper Limbs</v>
          </cell>
        </row>
        <row r="2217">
          <cell r="A2217" t="str">
            <v>YQ31A</v>
          </cell>
          <cell r="B2217" t="str">
            <v>Single Open Procedure on Carotid Artery with CC Score 5+</v>
          </cell>
        </row>
        <row r="2218">
          <cell r="A2218" t="str">
            <v>YQ31B</v>
          </cell>
          <cell r="B2218" t="str">
            <v>Single Open Procedure on Carotid Artery with CC Score 0-4</v>
          </cell>
        </row>
        <row r="2219">
          <cell r="A2219" t="str">
            <v>YQ32A</v>
          </cell>
          <cell r="B2219" t="str">
            <v>Single Open Procedure on Blood Vessel or Upper Limb with CC Score 5+</v>
          </cell>
        </row>
        <row r="2220">
          <cell r="A2220" t="str">
            <v>YQ32B</v>
          </cell>
          <cell r="B2220" t="str">
            <v>Single Open Procedure on Blood Vessel or Upper Limb with CC Score 0-4</v>
          </cell>
        </row>
        <row r="2221">
          <cell r="A2221" t="str">
            <v>YQ40Z</v>
          </cell>
          <cell r="B2221" t="str">
            <v>Sympathectomy</v>
          </cell>
        </row>
        <row r="2222">
          <cell r="A2222" t="str">
            <v>YQ41Z</v>
          </cell>
          <cell r="B2222" t="str">
            <v>Open Operations on Other or Unspecified Blood Vessels</v>
          </cell>
        </row>
        <row r="2223">
          <cell r="A2223" t="str">
            <v>YQ42Z</v>
          </cell>
          <cell r="B2223" t="str">
            <v>Open Arteriovenous Fistula, Graft or Shunt Procedures</v>
          </cell>
        </row>
        <row r="2224">
          <cell r="A2224" t="str">
            <v>YQ50A</v>
          </cell>
          <cell r="B2224" t="str">
            <v>Peripheral Vascular Disorders with CC Score 15+</v>
          </cell>
        </row>
        <row r="2225">
          <cell r="A2225" t="str">
            <v>YQ50B</v>
          </cell>
          <cell r="B2225" t="str">
            <v>Peripheral Vascular Disorders with CC Score 11-14</v>
          </cell>
        </row>
        <row r="2226">
          <cell r="A2226" t="str">
            <v>YQ50C</v>
          </cell>
          <cell r="B2226" t="str">
            <v>Peripheral Vascular Disorders with CC Score 8-10</v>
          </cell>
        </row>
        <row r="2227">
          <cell r="A2227" t="str">
            <v>YQ50D</v>
          </cell>
          <cell r="B2227" t="str">
            <v>Peripheral Vascular Disorders with CC Score 5-7</v>
          </cell>
        </row>
        <row r="2228">
          <cell r="A2228" t="str">
            <v>YQ50E</v>
          </cell>
          <cell r="B2228" t="str">
            <v>Peripheral Vascular Disorders with CC Score 2-4</v>
          </cell>
        </row>
        <row r="2229">
          <cell r="A2229" t="str">
            <v>YQ50F</v>
          </cell>
          <cell r="B2229" t="str">
            <v>Peripheral Vascular Disorders with CC Score 0-1</v>
          </cell>
        </row>
        <row r="2230">
          <cell r="A2230" t="str">
            <v>YQ51A</v>
          </cell>
          <cell r="B2230" t="str">
            <v>Deep Vein Thrombosis with CC Score 12+</v>
          </cell>
        </row>
        <row r="2231">
          <cell r="A2231" t="str">
            <v>YQ51B</v>
          </cell>
          <cell r="B2231" t="str">
            <v>Deep Vein Thrombosis with CC Score 9-11</v>
          </cell>
        </row>
        <row r="2232">
          <cell r="A2232" t="str">
            <v>YQ51C</v>
          </cell>
          <cell r="B2232" t="str">
            <v>Deep Vein Thrombosis with CC Score 6-8</v>
          </cell>
        </row>
        <row r="2233">
          <cell r="A2233" t="str">
            <v>YQ51D</v>
          </cell>
          <cell r="B2233" t="str">
            <v>Deep Vein Thrombosis with CC Score 3-5</v>
          </cell>
        </row>
        <row r="2234">
          <cell r="A2234" t="str">
            <v>YQ51E</v>
          </cell>
          <cell r="B2234" t="str">
            <v>Deep Vein Thrombosis with CC Score 0-2</v>
          </cell>
        </row>
        <row r="2235">
          <cell r="A2235" t="str">
            <v>YR01Z</v>
          </cell>
          <cell r="B2235" t="str">
            <v>Complex Endovascular Repair of Thoracoabdominal Aortic Aneurysm</v>
          </cell>
        </row>
        <row r="2236">
          <cell r="A2236" t="str">
            <v>YR02Z</v>
          </cell>
          <cell r="B2236" t="str">
            <v>Endovascular Repair of Thoracoabdominal Aortic Aneurysm</v>
          </cell>
        </row>
        <row r="2237">
          <cell r="A2237" t="str">
            <v>YR03Z</v>
          </cell>
          <cell r="B2237" t="str">
            <v>Complex Endovascular Repair of Abdominal Aortic Aneurysm</v>
          </cell>
        </row>
        <row r="2238">
          <cell r="A2238" t="str">
            <v>YR04Z</v>
          </cell>
          <cell r="B2238" t="str">
            <v>Endovascular Repair of Abdominal Aortic Aneurysm</v>
          </cell>
        </row>
        <row r="2239">
          <cell r="A2239" t="str">
            <v>YR10A</v>
          </cell>
          <cell r="B2239" t="str">
            <v>Percutaneous Transluminal Angioplasty of Multiple Blood Vessels with CC Score 6+</v>
          </cell>
        </row>
        <row r="2240">
          <cell r="A2240" t="str">
            <v>YR10B</v>
          </cell>
          <cell r="B2240" t="str">
            <v>Percutaneous Transluminal Angioplasty of Multiple Blood Vessels with CC Score 3-5</v>
          </cell>
        </row>
        <row r="2241">
          <cell r="A2241" t="str">
            <v>YR10C</v>
          </cell>
          <cell r="B2241" t="str">
            <v>Percutaneous Transluminal Angioplasty of Multiple Blood Vessels with CC Score 0-2</v>
          </cell>
        </row>
        <row r="2242">
          <cell r="A2242" t="str">
            <v>YR11A</v>
          </cell>
          <cell r="B2242" t="str">
            <v>Percutaneous Transluminal Angioplasty of Single Blood Vessel with CC Score 9+</v>
          </cell>
        </row>
        <row r="2243">
          <cell r="A2243" t="str">
            <v>YR11B</v>
          </cell>
          <cell r="B2243" t="str">
            <v>Percutaneous Transluminal Angioplasty of Single Blood Vessel with CC Score 6-8</v>
          </cell>
        </row>
        <row r="2244">
          <cell r="A2244" t="str">
            <v>YR11C</v>
          </cell>
          <cell r="B2244" t="str">
            <v>Percutaneous Transluminal Angioplasty of Single Blood Vessel with CC Score 3-5</v>
          </cell>
        </row>
        <row r="2245">
          <cell r="A2245" t="str">
            <v>YR11D</v>
          </cell>
          <cell r="B2245" t="str">
            <v>Percutaneous Transluminal Angioplasty of Single Blood Vessel with CC Score 0-2</v>
          </cell>
        </row>
        <row r="2246">
          <cell r="A2246" t="str">
            <v>YR12Z</v>
          </cell>
          <cell r="B2246" t="str">
            <v>Percutaneous Transluminal Angioplasty with Insertion of Stent Graft into Peripheral Blood Vessel</v>
          </cell>
        </row>
        <row r="2247">
          <cell r="A2247" t="str">
            <v>YR13Z</v>
          </cell>
          <cell r="B2247" t="str">
            <v>Percutaneous Transluminal Angioplasty with Insertion of Drug-Eluting, Coated or Embolic Protection Stent, into Peripheral Blood Vessel</v>
          </cell>
        </row>
        <row r="2248">
          <cell r="A2248" t="str">
            <v>YR14A</v>
          </cell>
          <cell r="B2248" t="str">
            <v>Percutaneous Transluminal Angioplasty with Insertion of Multiple Metal Stents into Peripheral Blood Vessels, with CC Score 3+</v>
          </cell>
        </row>
        <row r="2249">
          <cell r="A2249" t="str">
            <v>YR14B</v>
          </cell>
          <cell r="B2249" t="str">
            <v>Percutaneous Transluminal Angioplasty with Insertion of Multiple Metal Stents into Peripheral Blood Vessels, with CC Score 0-2</v>
          </cell>
        </row>
        <row r="2250">
          <cell r="A2250" t="str">
            <v>YR15A</v>
          </cell>
          <cell r="B2250" t="str">
            <v>Percutaneous Transluminal Angioplasty with Insertion of Single Metal Stent into Peripheral Blood Vessel, with CC Score 6+</v>
          </cell>
        </row>
        <row r="2251">
          <cell r="A2251" t="str">
            <v>YR15B</v>
          </cell>
          <cell r="B2251" t="str">
            <v>Percutaneous Transluminal Angioplasty with Insertion of Single Metal Stent into Peripheral Blood Vessel, with CC Score 3-5</v>
          </cell>
        </row>
        <row r="2252">
          <cell r="A2252" t="str">
            <v>YR15C</v>
          </cell>
          <cell r="B2252" t="str">
            <v>Percutaneous Transluminal Angioplasty with Insertion of Single Metal Stent into Peripheral Blood Vessel, with CC Score 0-2</v>
          </cell>
        </row>
        <row r="2253">
          <cell r="A2253" t="str">
            <v>YR20Z</v>
          </cell>
          <cell r="B2253" t="str">
            <v>Percutaneous Transluminal Embolisation of Aneurysm of Blood Vessel</v>
          </cell>
        </row>
        <row r="2254">
          <cell r="A2254" t="str">
            <v>YR21A</v>
          </cell>
          <cell r="B2254" t="str">
            <v>Percutaneous Transluminal Embolisation of Blood Vessel with CC Score 3+</v>
          </cell>
        </row>
        <row r="2255">
          <cell r="A2255" t="str">
            <v>YR21B</v>
          </cell>
          <cell r="B2255" t="str">
            <v>Percutaneous Transluminal Embolisation of Blood Vessel with CC Score 0-2</v>
          </cell>
        </row>
        <row r="2256">
          <cell r="A2256" t="str">
            <v>YR22A</v>
          </cell>
          <cell r="B2256" t="str">
            <v>Inferior Vena Cava Filter Procedures with CC Score 7+</v>
          </cell>
        </row>
        <row r="2257">
          <cell r="A2257" t="str">
            <v>YR22B</v>
          </cell>
          <cell r="B2257" t="str">
            <v>Inferior Vena Cava Filter Procedures with CC Score 3-6</v>
          </cell>
        </row>
        <row r="2258">
          <cell r="A2258" t="str">
            <v>YR22C</v>
          </cell>
          <cell r="B2258" t="str">
            <v>Inferior Vena Cava Filter Procedures with CC Score 0-2</v>
          </cell>
        </row>
        <row r="2259">
          <cell r="A2259" t="str">
            <v>YR23A</v>
          </cell>
          <cell r="B2259" t="str">
            <v>Percutaneous Transluminal, Embolectomy or Thrombolysis, of Blood Vessel, with CC Score 5+</v>
          </cell>
        </row>
        <row r="2260">
          <cell r="A2260" t="str">
            <v>YR23B</v>
          </cell>
          <cell r="B2260" t="str">
            <v>Percutaneous Transluminal, Embolectomy or Thrombolysis, of Blood Vessel, with CC Score 0-4</v>
          </cell>
        </row>
        <row r="2261">
          <cell r="A2261" t="str">
            <v>YR24A</v>
          </cell>
          <cell r="B2261" t="str">
            <v>Percutaneous Transluminal Other Procedures on Blood Vessel with CC Score 2+</v>
          </cell>
        </row>
        <row r="2262">
          <cell r="A2262" t="str">
            <v>YR24B</v>
          </cell>
          <cell r="B2262" t="str">
            <v>Percutaneous Transluminal Other Procedures on Blood Vessel with CC Score 0-1</v>
          </cell>
        </row>
        <row r="2263">
          <cell r="A2263" t="str">
            <v>YR25Z</v>
          </cell>
          <cell r="B2263" t="str">
            <v>Arteriography</v>
          </cell>
        </row>
        <row r="2264">
          <cell r="A2264" t="str">
            <v>YR26Z</v>
          </cell>
          <cell r="B2264" t="str">
            <v>Venography</v>
          </cell>
        </row>
        <row r="2265">
          <cell r="A2265" t="str">
            <v>YR30Z</v>
          </cell>
          <cell r="B2265" t="str">
            <v>Percutaneous Transluminal, Laser or Radiofrequency Ablation, of Bilateral Varicose Veins</v>
          </cell>
        </row>
        <row r="2266">
          <cell r="A2266" t="str">
            <v>YR31Z</v>
          </cell>
          <cell r="B2266" t="str">
            <v>Percutaneous Transluminal, Laser or Radiofrequency Ablation, of Unilateral Varicose Veins</v>
          </cell>
        </row>
        <row r="2267">
          <cell r="A2267" t="str">
            <v>YR32Z</v>
          </cell>
          <cell r="B2267" t="str">
            <v>Sclerotherapy of Bilateral Varicose Veins</v>
          </cell>
        </row>
        <row r="2268">
          <cell r="A2268" t="str">
            <v>YR33Z</v>
          </cell>
          <cell r="B2268" t="str">
            <v>Sclerotherapy of Unilateral Varicose Veins</v>
          </cell>
        </row>
        <row r="2269">
          <cell r="A2269" t="str">
            <v>YR40A</v>
          </cell>
          <cell r="B2269" t="str">
            <v>Insertion of Non-Tunnelled Central Venous Catheter, 19 years and over</v>
          </cell>
        </row>
        <row r="2270">
          <cell r="A2270" t="str">
            <v>YR40B</v>
          </cell>
          <cell r="B2270" t="str">
            <v>Insertion of Non-Tunnelled Central Venous Catheter, 18 years and under</v>
          </cell>
        </row>
        <row r="2271">
          <cell r="A2271" t="str">
            <v>YR41A</v>
          </cell>
          <cell r="B2271" t="str">
            <v>Insertion of Tunnelled Central Venous Catheter, 19 years and over</v>
          </cell>
        </row>
        <row r="2272">
          <cell r="A2272" t="str">
            <v>YR41B</v>
          </cell>
          <cell r="B2272" t="str">
            <v>Insertion of Tunnelled Central Venous Catheter, 18 years and under</v>
          </cell>
        </row>
        <row r="2273">
          <cell r="A2273" t="str">
            <v>YR42A</v>
          </cell>
          <cell r="B2273" t="str">
            <v>Peripheral Insertion of Central Venous Catheter, 19 years and over</v>
          </cell>
        </row>
        <row r="2274">
          <cell r="A2274" t="str">
            <v>YR42B</v>
          </cell>
          <cell r="B2274" t="str">
            <v>Peripheral Insertion of Central Venous Catheter, 18 years and under</v>
          </cell>
        </row>
        <row r="2275">
          <cell r="A2275" t="str">
            <v>YR43A</v>
          </cell>
          <cell r="B2275" t="str">
            <v>Attention to Central Venous Catheter, 19 years and over</v>
          </cell>
        </row>
        <row r="2276">
          <cell r="A2276" t="str">
            <v>YR43B</v>
          </cell>
          <cell r="B2276" t="str">
            <v>Attention to Central Venous Catheter, 18 years and under</v>
          </cell>
        </row>
        <row r="2277">
          <cell r="A2277" t="str">
            <v>YR44A</v>
          </cell>
          <cell r="B2277" t="str">
            <v>Removal of Central Venous Catheter, 19 years and over</v>
          </cell>
        </row>
        <row r="2278">
          <cell r="A2278" t="str">
            <v>YR44B</v>
          </cell>
          <cell r="B2278" t="str">
            <v>Removal of Central Venous Catheter, 18 years and under</v>
          </cell>
        </row>
        <row r="2279">
          <cell r="A2279" t="str">
            <v>YR45Z</v>
          </cell>
          <cell r="B2279" t="str">
            <v>Insertion of Subcutaneous Port</v>
          </cell>
        </row>
        <row r="2280">
          <cell r="A2280" t="str">
            <v>YR46Z</v>
          </cell>
          <cell r="B2280" t="str">
            <v>Attention to Subcutaneous Port</v>
          </cell>
        </row>
        <row r="2281">
          <cell r="A2281" t="str">
            <v>YR47Z</v>
          </cell>
          <cell r="B2281" t="str">
            <v>Removal of Subcutaneous Port</v>
          </cell>
        </row>
        <row r="2282">
          <cell r="A2282" t="str">
            <v>YR48Z</v>
          </cell>
          <cell r="B2282" t="str">
            <v>Attention to Arteriovenous Fistula, Graft or Shunt</v>
          </cell>
        </row>
        <row r="2283">
          <cell r="A2283" t="str">
            <v>YZ01Z</v>
          </cell>
          <cell r="B2283" t="str">
            <v>Urological Imaging Interventions</v>
          </cell>
        </row>
        <row r="2284">
          <cell r="A2284" t="str">
            <v>YZ02Z</v>
          </cell>
          <cell r="B2284" t="str">
            <v>Hepatobiliary Imaging Interventions</v>
          </cell>
        </row>
        <row r="2285">
          <cell r="A2285" t="str">
            <v>YZ03Z</v>
          </cell>
          <cell r="B2285" t="str">
            <v>Gastrointestinal Imaging Interventions</v>
          </cell>
        </row>
        <row r="2286">
          <cell r="A2286" t="str">
            <v>YZ04Z</v>
          </cell>
          <cell r="B2286" t="str">
            <v>Thoracic Imaging Interventions</v>
          </cell>
        </row>
        <row r="2287">
          <cell r="A2287" t="str">
            <v>YZ05Z</v>
          </cell>
          <cell r="B2287" t="str">
            <v>Lymphatic Imaging Interventions</v>
          </cell>
        </row>
        <row r="2288">
          <cell r="A2288" t="str">
            <v>YZ06Z</v>
          </cell>
          <cell r="B2288" t="str">
            <v>Neurological Imaging Interventions</v>
          </cell>
        </row>
        <row r="2289">
          <cell r="A2289" t="str">
            <v>YZ07Z</v>
          </cell>
          <cell r="B2289" t="str">
            <v>Obstetric or Gynaecological Imaging Interventions</v>
          </cell>
        </row>
        <row r="2290">
          <cell r="A2290" t="str">
            <v>YZ08Z</v>
          </cell>
          <cell r="B2290" t="str">
            <v>Uterine Fibroid Embolisation</v>
          </cell>
        </row>
        <row r="2291">
          <cell r="A2291" t="str">
            <v>RA69Z</v>
          </cell>
          <cell r="B2291" t="str">
            <v>Complex Computerised Tomography Scan</v>
          </cell>
        </row>
      </sheetData>
      <sheetData sheetId="25"/>
      <sheetData sheetId="26"/>
      <sheetData sheetId="27"/>
      <sheetData sheetId="28"/>
      <sheetData sheetId="2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avigation"/>
      <sheetName val="Linked Sheet"/>
      <sheetName val="Direct Access_SQL"/>
      <sheetName val="Input_Direct Access"/>
      <sheetName val="Price Adjustments"/>
      <sheetName val="APC Output for BPT"/>
      <sheetName val="APC Manual adj for Prices"/>
      <sheetName val="14-15 Other Mandatory tariff"/>
      <sheetName val="15-16 Other Mand tariff (s118)"/>
      <sheetName val="Calculation"/>
      <sheetName val="Manual Adjustments"/>
      <sheetName val="Version Control"/>
      <sheetName val="YoY Quantum"/>
    </sheetNames>
    <sheetDataSet>
      <sheetData sheetId="0"/>
      <sheetData sheetId="1"/>
      <sheetData sheetId="2">
        <row r="15">
          <cell r="B15" t="str">
            <v>FZ54Z</v>
          </cell>
        </row>
      </sheetData>
      <sheetData sheetId="3"/>
      <sheetData sheetId="4"/>
      <sheetData sheetId="5">
        <row r="4">
          <cell r="F4">
            <v>0</v>
          </cell>
        </row>
        <row r="5">
          <cell r="F5">
            <v>0</v>
          </cell>
        </row>
        <row r="6">
          <cell r="F6">
            <v>0</v>
          </cell>
        </row>
        <row r="95">
          <cell r="D95">
            <v>0</v>
          </cell>
        </row>
      </sheetData>
      <sheetData sheetId="6"/>
      <sheetData sheetId="7"/>
      <sheetData sheetId="8"/>
      <sheetData sheetId="9"/>
      <sheetData sheetId="10">
        <row r="19">
          <cell r="B19" t="str">
            <v>Flexible Sigmoidoscopy</v>
          </cell>
          <cell r="C19">
            <v>0</v>
          </cell>
          <cell r="D19">
            <v>0</v>
          </cell>
          <cell r="E19">
            <v>0</v>
          </cell>
          <cell r="F19">
            <v>0</v>
          </cell>
          <cell r="G19">
            <v>0</v>
          </cell>
          <cell r="H19">
            <v>0</v>
          </cell>
          <cell r="I19">
            <v>0</v>
          </cell>
          <cell r="J19">
            <v>0</v>
          </cell>
          <cell r="K19">
            <v>0</v>
          </cell>
          <cell r="L19">
            <v>0</v>
          </cell>
          <cell r="M19">
            <v>0</v>
          </cell>
          <cell r="N19">
            <v>0</v>
          </cell>
          <cell r="O19">
            <v>0</v>
          </cell>
        </row>
        <row r="20">
          <cell r="B20" t="str">
            <v>Currency Code</v>
          </cell>
          <cell r="C20" t="str">
            <v>Currency Name</v>
          </cell>
          <cell r="D20" t="str">
            <v>2016/17 OPROC Final Tariff 
(£)</v>
          </cell>
          <cell r="E20">
            <v>0</v>
          </cell>
          <cell r="F20">
            <v>0</v>
          </cell>
          <cell r="G20">
            <v>0</v>
          </cell>
          <cell r="H20">
            <v>0</v>
          </cell>
          <cell r="I20">
            <v>0</v>
          </cell>
          <cell r="J20">
            <v>0</v>
          </cell>
          <cell r="K20">
            <v>0</v>
          </cell>
          <cell r="L20">
            <v>0</v>
          </cell>
          <cell r="M20">
            <v>0</v>
          </cell>
          <cell r="N20">
            <v>0</v>
          </cell>
          <cell r="O20">
            <v>0</v>
          </cell>
        </row>
        <row r="21">
          <cell r="B21" t="str">
            <v>FZ54Z</v>
          </cell>
          <cell r="C21" t="str">
            <v>Diagnostic Flexible Sigmoidoscopy, 19 years and over</v>
          </cell>
          <cell r="D21">
            <v>147.9798210385546</v>
          </cell>
          <cell r="E21">
            <v>0</v>
          </cell>
          <cell r="F21">
            <v>0</v>
          </cell>
          <cell r="G21">
            <v>0</v>
          </cell>
          <cell r="H21">
            <v>0</v>
          </cell>
          <cell r="I21">
            <v>0</v>
          </cell>
          <cell r="J21">
            <v>0</v>
          </cell>
          <cell r="K21">
            <v>0</v>
          </cell>
          <cell r="L21">
            <v>0</v>
          </cell>
          <cell r="M21">
            <v>0</v>
          </cell>
          <cell r="N21">
            <v>0</v>
          </cell>
          <cell r="O21">
            <v>0</v>
          </cell>
        </row>
        <row r="22">
          <cell r="B22" t="str">
            <v>FZ55Z</v>
          </cell>
          <cell r="C22" t="str">
            <v>Diagnostic Flexible Sigmoidoscopy with Biopsy, 19 years and over</v>
          </cell>
          <cell r="D22">
            <v>182.42688688627334</v>
          </cell>
          <cell r="E22">
            <v>0</v>
          </cell>
          <cell r="F22">
            <v>0</v>
          </cell>
          <cell r="G22">
            <v>0</v>
          </cell>
          <cell r="H22">
            <v>0</v>
          </cell>
          <cell r="I22">
            <v>0</v>
          </cell>
          <cell r="J22">
            <v>0</v>
          </cell>
          <cell r="K22">
            <v>0</v>
          </cell>
          <cell r="L22">
            <v>0</v>
          </cell>
          <cell r="M22">
            <v>0</v>
          </cell>
          <cell r="N22">
            <v>0</v>
          </cell>
          <cell r="O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row>
        <row r="24">
          <cell r="B24" t="str">
            <v>Airflow Studies</v>
          </cell>
          <cell r="C24">
            <v>0</v>
          </cell>
          <cell r="D24" t="str">
            <v>Data Pull</v>
          </cell>
          <cell r="E24">
            <v>0</v>
          </cell>
          <cell r="F24" t="str">
            <v>Calculation</v>
          </cell>
          <cell r="G24">
            <v>0</v>
          </cell>
          <cell r="H24" t="str">
            <v>Additional Adjustments</v>
          </cell>
          <cell r="I24">
            <v>0</v>
          </cell>
          <cell r="J24">
            <v>0</v>
          </cell>
          <cell r="K24">
            <v>0</v>
          </cell>
          <cell r="L24">
            <v>0</v>
          </cell>
          <cell r="M24">
            <v>0</v>
          </cell>
          <cell r="N24">
            <v>0</v>
          </cell>
          <cell r="O24">
            <v>0</v>
          </cell>
        </row>
        <row r="25">
          <cell r="B25" t="str">
            <v>Currency Code</v>
          </cell>
          <cell r="C25" t="str">
            <v>Currency Name</v>
          </cell>
          <cell r="D25" t="str">
            <v>Total Activity</v>
          </cell>
          <cell r="E25" t="str">
            <v>Total Cost 
(£)</v>
          </cell>
          <cell r="F25" t="str">
            <v>Unit Cost 
(£)</v>
          </cell>
          <cell r="G25">
            <v>0</v>
          </cell>
          <cell r="H25" t="str">
            <v>Inflation and Efficiency (total adjustment) 2014/15 &amp; 2015/16</v>
          </cell>
          <cell r="I25" t="str">
            <v>CNST
2014/15 &amp; 2015/16</v>
          </cell>
          <cell r="J25" t="str">
            <v>Total Adjustment</v>
          </cell>
          <cell r="K25">
            <v>0</v>
          </cell>
          <cell r="L25" t="str">
            <v>Modelled Tariff 
(£)</v>
          </cell>
          <cell r="M25" t="str">
            <v>Quantum Adjustment (QR1)</v>
          </cell>
          <cell r="N25">
            <v>0</v>
          </cell>
          <cell r="O25" t="str">
            <v>Modelled Tariff with QR1 (£)</v>
          </cell>
        </row>
        <row r="26">
          <cell r="B26" t="str">
            <v>DZ55Z</v>
          </cell>
          <cell r="C26" t="str">
            <v>Bronchodilator Studies</v>
          </cell>
          <cell r="D26">
            <v>2424</v>
          </cell>
          <cell r="E26">
            <v>71119.276669814499</v>
          </cell>
          <cell r="F26">
            <v>29.339635589857465</v>
          </cell>
          <cell r="G26">
            <v>0</v>
          </cell>
          <cell r="H26">
            <v>-3.1174571652793026E-2</v>
          </cell>
          <cell r="I26">
            <v>0</v>
          </cell>
          <cell r="J26">
            <v>-3.1174571652793026E-2</v>
          </cell>
          <cell r="K26">
            <v>0</v>
          </cell>
          <cell r="L26">
            <v>28.424985017894617</v>
          </cell>
          <cell r="M26">
            <v>0</v>
          </cell>
          <cell r="N26">
            <v>0</v>
          </cell>
          <cell r="O26">
            <v>28.424985017894617</v>
          </cell>
        </row>
        <row r="27">
          <cell r="B27" t="str">
            <v>DZ59Z</v>
          </cell>
          <cell r="C27" t="str">
            <v>Airflow Studies</v>
          </cell>
          <cell r="D27">
            <v>1540</v>
          </cell>
          <cell r="E27">
            <v>64847.615147055098</v>
          </cell>
          <cell r="F27">
            <v>42.10884100458123</v>
          </cell>
          <cell r="G27">
            <v>0</v>
          </cell>
          <cell r="H27">
            <v>-3.1174571652793026E-2</v>
          </cell>
          <cell r="I27">
            <v>0</v>
          </cell>
          <cell r="J27">
            <v>-3.1174571652793026E-2</v>
          </cell>
          <cell r="K27">
            <v>0</v>
          </cell>
          <cell r="L27">
            <v>40.796115923467845</v>
          </cell>
          <cell r="M27">
            <v>0</v>
          </cell>
          <cell r="N27">
            <v>0</v>
          </cell>
          <cell r="O27">
            <v>40.796115923467845</v>
          </cell>
        </row>
      </sheetData>
      <sheetData sheetId="1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ract 2020"/>
      <sheetName val="Summary"/>
      <sheetName val="Maps"/>
      <sheetName val="CCG"/>
      <sheetName val="STP"/>
      <sheetName val="Trust"/>
      <sheetName val="Type"/>
      <sheetName val="PROCESSED DATA&gt;&gt;"/>
      <sheetName val="PIVOT"/>
      <sheetName val="Graph"/>
      <sheetName val="Sort"/>
      <sheetName val="Threshold"/>
      <sheetName val="T-STP"/>
      <sheetName val="T-CCG"/>
      <sheetName val="T-Trust"/>
      <sheetName val="RAW DATA&gt;&gt;"/>
      <sheetName val="Contract 1920"/>
      <sheetName val="Ambulance"/>
      <sheetName val="Blended"/>
      <sheetName val="Old"/>
      <sheetName val="LOOKUPS&gt;&gt;"/>
      <sheetName val="ccg_hosp_2019"/>
      <sheetName val="ccg_hosp_2020"/>
      <sheetName val="map2ccg20"/>
      <sheetName val="STPpartner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H2">
            <v>618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ract 2020"/>
      <sheetName val="Summary"/>
      <sheetName val="Maps"/>
      <sheetName val="CCG"/>
      <sheetName val="STP"/>
      <sheetName val="Trust"/>
      <sheetName val="Type"/>
      <sheetName val="PROCESSED DATA&gt;&gt;"/>
      <sheetName val="PIVOT"/>
      <sheetName val="Graph"/>
      <sheetName val="Sort"/>
      <sheetName val="Threshold"/>
      <sheetName val="T-STP"/>
      <sheetName val="T-CCG"/>
      <sheetName val="T-Trust"/>
      <sheetName val="RAW DATA&gt;&gt;"/>
      <sheetName val="Contract 1920"/>
      <sheetName val="Ambulance"/>
      <sheetName val="Blended"/>
      <sheetName val="Old"/>
      <sheetName val="LOOKUPS&gt;&gt;"/>
      <sheetName val="ccg_hosp_2019"/>
      <sheetName val="ccg_hosp_2020"/>
      <sheetName val="map2ccg20"/>
      <sheetName val="STPpartner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H2">
            <v>618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Allocations"/>
      <sheetName val="Baselines"/>
      <sheetName val="Sources"/>
      <sheetName val="HCHS"/>
      <sheetName val="HCHS_MH"/>
      <sheetName val="Prescribing"/>
      <sheetName val="Primary"/>
      <sheetName val="Unified"/>
      <sheetName val="Criteria"/>
      <sheetName val="POC"/>
      <sheetName val="PoC_Chart"/>
      <sheetName val="Change in DFTs"/>
      <sheetName val="DFTs_Charts"/>
      <sheetName val="Weights"/>
      <sheetName val="HCHSMFF"/>
      <sheetName val="PMSMFF"/>
      <sheetName val="MFF"/>
      <sheetName val="PPM"/>
      <sheetName val="MH_age_weights"/>
      <sheetName val="Glossary"/>
      <sheetName val="Org_Lookups"/>
    </sheetNames>
    <sheetDataSet>
      <sheetData sheetId="0">
        <row r="1">
          <cell r="B1" t="str">
            <v>[2012ExpoBook_A.xls]</v>
          </cell>
        </row>
      </sheetData>
      <sheetData sheetId="1"/>
      <sheetData sheetId="2">
        <row r="6">
          <cell r="B6" t="str">
            <v>5ND</v>
          </cell>
        </row>
      </sheetData>
      <sheetData sheetId="3"/>
      <sheetData sheetId="4"/>
      <sheetData sheetId="5">
        <row r="8">
          <cell r="B8" t="str">
            <v>5ND</v>
          </cell>
        </row>
      </sheetData>
      <sheetData sheetId="6"/>
      <sheetData sheetId="7"/>
      <sheetData sheetId="8"/>
      <sheetData sheetId="9">
        <row r="8">
          <cell r="B8" t="str">
            <v>5ND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Version Control"/>
      <sheetName val="Guidance"/>
      <sheetName val="Linked sheet"/>
      <sheetName val="All Trusts"/>
      <sheetName val="Base MFF calcs"/>
      <sheetName val="PCT data"/>
      <sheetName val="Staff data"/>
      <sheetName val="M&amp;D data"/>
      <sheetName val="Buildings data"/>
      <sheetName val="Land data"/>
      <sheetName val="Other corrections needed"/>
      <sheetName val="Mergers &gt;&gt;"/>
      <sheetName val="Merged Trusts and MFF year"/>
      <sheetName val="Mergers &amp; new Provs to 2013-14"/>
      <sheetName val="Mergers for 2014-15 &gt;&gt;"/>
      <sheetName val="1.Summary"/>
      <sheetName val="Queen Mary to Oxleas"/>
      <sheetName val="QMS &amp; QE to Lewisham"/>
      <sheetName val="QMS to GSTT"/>
      <sheetName val="QMS to Dartford"/>
      <sheetName val="QMS &amp; PRUH to Kings"/>
      <sheetName val="Index values"/>
      <sheetName val="Mergers for 2015-16 &gt;&gt;"/>
      <sheetName val="Royal Free + Barnet|Chase Farm"/>
      <sheetName val="Mid Staff|Royal Wolverhampton"/>
      <sheetName val="Mid Staff|UHNS"/>
      <sheetName val="Frimley + Heatherwood|Wexham"/>
      <sheetName val="London North West Trust"/>
      <sheetName val="RUH Bath + RNHRD"/>
      <sheetName val="RJD ERIC 2008|09"/>
      <sheetName val="Mergers for 2016-17 &gt;&gt;"/>
      <sheetName val="Chelsea Westminster+West Midsx"/>
      <sheetName val="South Devon + Torbay|Sthn Devon"/>
      <sheetName val="Mergers for 2017-18 &gt;&gt;"/>
      <sheetName val="Sherwood Forest + NUH"/>
      <sheetName val="Peterborough + Hinchingbrooke"/>
      <sheetName val="Calderstones + Mersey Care"/>
      <sheetName val="Bham Women's + Children's"/>
      <sheetName val="Manchester GMWMH + MMH"/>
      <sheetName val="2014-15 MFF Payment values"/>
      <sheetName val="2016-17 MFF Payment values"/>
    </sheetNames>
    <sheetDataSet>
      <sheetData sheetId="0"/>
      <sheetData sheetId="1"/>
      <sheetData sheetId="2"/>
      <sheetData sheetId="3"/>
      <sheetData sheetId="4">
        <row r="3">
          <cell r="D3">
            <v>0.92632450882387185</v>
          </cell>
        </row>
      </sheetData>
      <sheetData sheetId="5">
        <row r="4">
          <cell r="E4">
            <v>0.54914759484508857</v>
          </cell>
        </row>
      </sheetData>
      <sheetData sheetId="6">
        <row r="3">
          <cell r="D3">
            <v>506914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A3" t="str">
            <v>Provider Code</v>
          </cell>
        </row>
      </sheetData>
      <sheetData sheetId="41">
        <row r="3">
          <cell r="A3" t="str">
            <v>Provider Code</v>
          </cell>
          <cell r="B3" t="str">
            <v>Provider Name</v>
          </cell>
          <cell r="C3" t="str">
            <v>Type</v>
          </cell>
          <cell r="D3" t="str">
            <v>Payment index value for 2016-17</v>
          </cell>
        </row>
        <row r="4">
          <cell r="A4" t="str">
            <v>R1A</v>
          </cell>
          <cell r="B4" t="str">
            <v>WORCESTERSHIRE HEALTH AND CARE NHS TRUST</v>
          </cell>
          <cell r="C4" t="str">
            <v>Trust</v>
          </cell>
          <cell r="D4">
            <v>1.0363910000000001</v>
          </cell>
        </row>
        <row r="5">
          <cell r="A5" t="str">
            <v>R1C</v>
          </cell>
          <cell r="B5" t="str">
            <v>SOLENT NHS TRUST</v>
          </cell>
          <cell r="C5" t="str">
            <v>Trust</v>
          </cell>
          <cell r="D5">
            <v>1.0921650000000001</v>
          </cell>
        </row>
        <row r="6">
          <cell r="A6" t="str">
            <v>R1D</v>
          </cell>
          <cell r="B6" t="str">
            <v>SHROPSHIRE COMMUNITY HEALTH NHS TRUST</v>
          </cell>
          <cell r="C6" t="str">
            <v>Trust</v>
          </cell>
          <cell r="D6">
            <v>1.032492</v>
          </cell>
        </row>
        <row r="7">
          <cell r="A7" t="str">
            <v>R1E</v>
          </cell>
          <cell r="B7" t="str">
            <v>STAFFORDSHIRE AND STOKE ON TRENT PARTNERSHIP NHS TRUST</v>
          </cell>
          <cell r="C7" t="str">
            <v>Trust</v>
          </cell>
          <cell r="D7">
            <v>1.032675</v>
          </cell>
        </row>
        <row r="8">
          <cell r="A8" t="str">
            <v>R1F</v>
          </cell>
          <cell r="B8" t="str">
            <v>ISLE OF WIGHT NHS TRUST</v>
          </cell>
          <cell r="C8" t="str">
            <v>Trust</v>
          </cell>
          <cell r="D8">
            <v>1.0510729999999999</v>
          </cell>
        </row>
        <row r="9">
          <cell r="A9" t="str">
            <v>R1H</v>
          </cell>
          <cell r="B9" t="str">
            <v>BARTS HEALTH NHS TRUST</v>
          </cell>
          <cell r="C9" t="str">
            <v>Trust</v>
          </cell>
          <cell r="D9">
            <v>1.2128019999999999</v>
          </cell>
        </row>
        <row r="10">
          <cell r="A10" t="str">
            <v>R1J</v>
          </cell>
          <cell r="B10" t="str">
            <v>GLOUCESTERSHIRE CARE SERVICES NHS TRUST</v>
          </cell>
          <cell r="C10" t="str">
            <v>Trust</v>
          </cell>
          <cell r="D10">
            <v>1.0619609999999999</v>
          </cell>
        </row>
        <row r="11">
          <cell r="A11" t="str">
            <v>R1K</v>
          </cell>
          <cell r="B11" t="str">
            <v>LONDON NORTH WEST HEALTHCARE NHS TRUST</v>
          </cell>
          <cell r="C11" t="str">
            <v>Trust</v>
          </cell>
          <cell r="D11">
            <v>1.1958759999999999</v>
          </cell>
        </row>
        <row r="12">
          <cell r="A12" t="str">
            <v>RA2</v>
          </cell>
          <cell r="B12" t="str">
            <v>ROYAL SURREY COUNTY HOSPITAL NHS FOUNDATION TRUST</v>
          </cell>
          <cell r="C12" t="str">
            <v>Trust</v>
          </cell>
          <cell r="D12">
            <v>1.1599820000000001</v>
          </cell>
        </row>
        <row r="13">
          <cell r="A13" t="str">
            <v>RA3</v>
          </cell>
          <cell r="B13" t="str">
            <v>WESTON AREA HEALTH NHS TRUST</v>
          </cell>
          <cell r="C13" t="str">
            <v>Trust</v>
          </cell>
          <cell r="D13">
            <v>1.053007</v>
          </cell>
        </row>
        <row r="14">
          <cell r="A14" t="str">
            <v>RA4</v>
          </cell>
          <cell r="B14" t="str">
            <v>YEOVIL DISTRICT HOSPITAL NHS FOUNDATION TRUST</v>
          </cell>
          <cell r="C14" t="str">
            <v>Trust</v>
          </cell>
          <cell r="D14">
            <v>1.035644</v>
          </cell>
        </row>
        <row r="15">
          <cell r="A15" t="str">
            <v>RA7</v>
          </cell>
          <cell r="B15" t="str">
            <v>UNIVERSITY HOSPITALS BRISTOL NHS FOUNDATION TRUST</v>
          </cell>
          <cell r="C15" t="str">
            <v>Trust</v>
          </cell>
          <cell r="D15">
            <v>1.0840689999999999</v>
          </cell>
        </row>
        <row r="16">
          <cell r="A16" t="str">
            <v>RA9</v>
          </cell>
          <cell r="B16" t="str">
            <v>TORBAY AND SOUTH DEVON NHS FOUNDATION TRUST</v>
          </cell>
          <cell r="C16" t="str">
            <v>Trust</v>
          </cell>
          <cell r="D16">
            <v>1.013242</v>
          </cell>
        </row>
        <row r="17">
          <cell r="A17" t="str">
            <v>RAE</v>
          </cell>
          <cell r="B17" t="str">
            <v>BRADFORD TEACHING HOSPITALS NHS FOUNDATION TRUST</v>
          </cell>
          <cell r="C17" t="str">
            <v>Trust</v>
          </cell>
          <cell r="D17">
            <v>1.0336920000000001</v>
          </cell>
        </row>
        <row r="18">
          <cell r="A18" t="str">
            <v>RAJ</v>
          </cell>
          <cell r="B18" t="str">
            <v>SOUTHEND UNIVERSITY HOSPITAL NHS FOUNDATION TRUST</v>
          </cell>
          <cell r="C18" t="str">
            <v>Trust</v>
          </cell>
          <cell r="D18">
            <v>1.078193</v>
          </cell>
        </row>
        <row r="19">
          <cell r="A19" t="str">
            <v>RAL</v>
          </cell>
          <cell r="B19" t="str">
            <v>ROYAL FREE LONDON NHS FOUNDATION TRUST</v>
          </cell>
          <cell r="C19" t="str">
            <v>Trust</v>
          </cell>
          <cell r="D19">
            <v>1.219624</v>
          </cell>
        </row>
        <row r="20">
          <cell r="A20" t="str">
            <v>RAN</v>
          </cell>
          <cell r="B20" t="str">
            <v>ROYAL NATIONAL ORTHOPAEDIC HOSPITAL NHS TRUST</v>
          </cell>
          <cell r="C20" t="str">
            <v>Trust</v>
          </cell>
          <cell r="D20">
            <v>1.179951</v>
          </cell>
        </row>
        <row r="21">
          <cell r="A21" t="str">
            <v>RAP</v>
          </cell>
          <cell r="B21" t="str">
            <v>NORTH MIDDLESEX UNIVERSITY HOSPITAL NHS TRUST</v>
          </cell>
          <cell r="C21" t="str">
            <v>Trust</v>
          </cell>
          <cell r="D21">
            <v>1.201214</v>
          </cell>
        </row>
        <row r="22">
          <cell r="A22" t="str">
            <v>RAS</v>
          </cell>
          <cell r="B22" t="str">
            <v>THE HILLINGDON HOSPITALS NHS FOUNDATION TRUST</v>
          </cell>
          <cell r="C22" t="str">
            <v>Trust</v>
          </cell>
          <cell r="D22">
            <v>1.183046</v>
          </cell>
        </row>
        <row r="23">
          <cell r="A23" t="str">
            <v>RAT</v>
          </cell>
          <cell r="B23" t="str">
            <v>NORTH EAST LONDON NHS FOUNDATION TRUST</v>
          </cell>
          <cell r="C23" t="str">
            <v>Trust</v>
          </cell>
          <cell r="D23">
            <v>1.1728689999999999</v>
          </cell>
        </row>
        <row r="24">
          <cell r="A24" t="str">
            <v>RAX</v>
          </cell>
          <cell r="B24" t="str">
            <v>KINGSTON HOSPITAL NHS FOUNDATION TRUST</v>
          </cell>
          <cell r="C24" t="str">
            <v>Trust</v>
          </cell>
          <cell r="D24">
            <v>1.207517</v>
          </cell>
        </row>
        <row r="25">
          <cell r="A25" t="str">
            <v>RBA</v>
          </cell>
          <cell r="B25" t="str">
            <v>TAUNTON AND SOMERSET NHS FOUNDATION TRUST</v>
          </cell>
          <cell r="C25" t="str">
            <v>Trust</v>
          </cell>
          <cell r="D25">
            <v>1.02973</v>
          </cell>
        </row>
        <row r="26">
          <cell r="A26" t="str">
            <v>RBD</v>
          </cell>
          <cell r="B26" t="str">
            <v>DORSET COUNTY HOSPITAL NHS FOUNDATION TRUST</v>
          </cell>
          <cell r="C26" t="str">
            <v>Trust</v>
          </cell>
          <cell r="D26">
            <v>1.0473680000000001</v>
          </cell>
        </row>
        <row r="27">
          <cell r="A27" t="str">
            <v>RBK</v>
          </cell>
          <cell r="B27" t="str">
            <v>WALSALL HEALTHCARE NHS TRUST</v>
          </cell>
          <cell r="C27" t="str">
            <v>Trust</v>
          </cell>
          <cell r="D27">
            <v>1.034403</v>
          </cell>
        </row>
        <row r="28">
          <cell r="A28" t="str">
            <v>RBL</v>
          </cell>
          <cell r="B28" t="str">
            <v>WIRRAL UNIVERSITY TEACHING HOSPITAL NHS FOUNDATION TRUST</v>
          </cell>
          <cell r="C28" t="str">
            <v>Trust</v>
          </cell>
          <cell r="D28">
            <v>1.038864</v>
          </cell>
        </row>
        <row r="29">
          <cell r="A29" t="str">
            <v>RBN</v>
          </cell>
          <cell r="B29" t="str">
            <v>ST HELENS AND KNOWSLEY HOSPITAL SERVICES NHS TRUST</v>
          </cell>
          <cell r="C29" t="str">
            <v>Trust</v>
          </cell>
          <cell r="D29">
            <v>1.043069</v>
          </cell>
        </row>
        <row r="30">
          <cell r="A30" t="str">
            <v>RBQ</v>
          </cell>
          <cell r="B30" t="str">
            <v>LIVERPOOL HEART AND CHEST HOSPITAL NHS FOUNDATION TRUST</v>
          </cell>
          <cell r="C30" t="str">
            <v>Trust</v>
          </cell>
          <cell r="D30">
            <v>1.0417700000000001</v>
          </cell>
        </row>
        <row r="31">
          <cell r="A31" t="str">
            <v>RBS</v>
          </cell>
          <cell r="B31" t="str">
            <v>ALDER HEY CHILDREN'S NHS FOUNDATION TRUST</v>
          </cell>
          <cell r="C31" t="str">
            <v>Trust</v>
          </cell>
          <cell r="D31">
            <v>1.039863</v>
          </cell>
        </row>
        <row r="32">
          <cell r="A32" t="str">
            <v>RBT</v>
          </cell>
          <cell r="B32" t="str">
            <v>MID CHESHIRE HOSPITALS NHS FOUNDATION TRUST</v>
          </cell>
          <cell r="C32" t="str">
            <v>Trust</v>
          </cell>
          <cell r="D32">
            <v>1.043693</v>
          </cell>
        </row>
        <row r="33">
          <cell r="A33" t="str">
            <v>RBV</v>
          </cell>
          <cell r="B33" t="str">
            <v>THE CHRISTIE NHS FOUNDATION TRUST</v>
          </cell>
          <cell r="C33" t="str">
            <v>Trust</v>
          </cell>
          <cell r="D33">
            <v>1.066837</v>
          </cell>
        </row>
        <row r="34">
          <cell r="A34" t="str">
            <v>RBZ</v>
          </cell>
          <cell r="B34" t="str">
            <v>NORTHERN DEVON HEALTHCARE NHS TRUST</v>
          </cell>
          <cell r="C34" t="str">
            <v>Trust</v>
          </cell>
          <cell r="D34">
            <v>1.019398</v>
          </cell>
        </row>
        <row r="35">
          <cell r="A35" t="str">
            <v>RC1</v>
          </cell>
          <cell r="B35" t="str">
            <v>BEDFORD HOSPITAL NHS TRUST</v>
          </cell>
          <cell r="C35" t="str">
            <v>Trust</v>
          </cell>
          <cell r="D35">
            <v>1.0886910000000001</v>
          </cell>
        </row>
        <row r="36">
          <cell r="A36" t="str">
            <v>RC9</v>
          </cell>
          <cell r="B36" t="str">
            <v>LUTON AND DUNSTABLE UNIVERSITY HOSPITAL NHS FOUNDATION TRUST</v>
          </cell>
          <cell r="C36" t="str">
            <v>Trust</v>
          </cell>
          <cell r="D36">
            <v>1.1202650000000001</v>
          </cell>
        </row>
        <row r="37">
          <cell r="A37" t="str">
            <v>RCB</v>
          </cell>
          <cell r="B37" t="str">
            <v>YORK TEACHING HOSPITAL NHS FOUNDATION TRUST</v>
          </cell>
          <cell r="C37" t="str">
            <v>Trust</v>
          </cell>
          <cell r="D37">
            <v>1.0340419999999999</v>
          </cell>
        </row>
        <row r="38">
          <cell r="A38" t="str">
            <v>RCD</v>
          </cell>
          <cell r="B38" t="str">
            <v>HARROGATE AND DISTRICT NHS FOUNDATION TRUST</v>
          </cell>
          <cell r="C38" t="str">
            <v>Trust</v>
          </cell>
          <cell r="D38">
            <v>1.0393399999999999</v>
          </cell>
        </row>
        <row r="39">
          <cell r="A39" t="str">
            <v>RCF</v>
          </cell>
          <cell r="B39" t="str">
            <v>AIREDALE NHS FOUNDATION TRUST</v>
          </cell>
          <cell r="C39" t="str">
            <v>Trust</v>
          </cell>
          <cell r="D39">
            <v>1.0304629999999999</v>
          </cell>
        </row>
        <row r="40">
          <cell r="A40" t="str">
            <v>RCU</v>
          </cell>
          <cell r="B40" t="str">
            <v>SHEFFIELD CHILDREN'S NHS FOUNDATION TRUST</v>
          </cell>
          <cell r="C40" t="str">
            <v>Trust</v>
          </cell>
          <cell r="D40">
            <v>1.032715</v>
          </cell>
        </row>
        <row r="41">
          <cell r="A41" t="str">
            <v>RCX</v>
          </cell>
          <cell r="B41" t="str">
            <v>THE QUEEN ELIZABETH HOSPITAL, KING'S LYNN, NHS FOUNDATION TRUST</v>
          </cell>
          <cell r="C41" t="str">
            <v>Trust</v>
          </cell>
          <cell r="D41">
            <v>1.025949</v>
          </cell>
        </row>
        <row r="42">
          <cell r="A42" t="str">
            <v>RD1</v>
          </cell>
          <cell r="B42" t="str">
            <v>ROYAL UNITED HOSPITALS BATH NHS FOUNDATION TRUST</v>
          </cell>
          <cell r="C42" t="str">
            <v>Trust</v>
          </cell>
          <cell r="D42">
            <v>1.0807199999999999</v>
          </cell>
        </row>
        <row r="43">
          <cell r="A43" t="str">
            <v>RD3</v>
          </cell>
          <cell r="B43" t="str">
            <v>POOLE HOSPITAL NHS FOUNDATION TRUST</v>
          </cell>
          <cell r="C43" t="str">
            <v>Trust</v>
          </cell>
          <cell r="D43">
            <v>1.0666310000000001</v>
          </cell>
        </row>
        <row r="44">
          <cell r="A44" t="str">
            <v>RD8</v>
          </cell>
          <cell r="B44" t="str">
            <v>MILTON KEYNES UNIVERSITY HOSPITAL NHS FOUNDATION TRUST</v>
          </cell>
          <cell r="C44" t="str">
            <v>Trust</v>
          </cell>
          <cell r="D44">
            <v>1.106109</v>
          </cell>
        </row>
        <row r="45">
          <cell r="A45" t="str">
            <v>RDD</v>
          </cell>
          <cell r="B45" t="str">
            <v>BASILDON AND THURROCK UNIVERSITY HOSPITALS NHS FOUNDATION TRUST</v>
          </cell>
          <cell r="C45" t="str">
            <v>Trust</v>
          </cell>
          <cell r="D45">
            <v>1.1228450000000001</v>
          </cell>
        </row>
        <row r="46">
          <cell r="A46" t="str">
            <v>RDE</v>
          </cell>
          <cell r="B46" t="str">
            <v>COLCHESTER HOSPITAL UNIVERSITY NHS FOUNDATION TRUST</v>
          </cell>
          <cell r="C46" t="str">
            <v>Trust</v>
          </cell>
          <cell r="D46">
            <v>1.0547070000000001</v>
          </cell>
        </row>
        <row r="47">
          <cell r="A47" t="str">
            <v>RDR</v>
          </cell>
          <cell r="B47" t="str">
            <v>SUSSEX COMMUNITY NHS TRUST</v>
          </cell>
          <cell r="C47" t="str">
            <v>Trust</v>
          </cell>
          <cell r="D47">
            <v>1.070317</v>
          </cell>
        </row>
        <row r="48">
          <cell r="A48" t="str">
            <v>RDU</v>
          </cell>
          <cell r="B48" t="str">
            <v>FRIMLEY HEALTH NHS FOUNDATION TRUST</v>
          </cell>
          <cell r="C48" t="str">
            <v>Trust</v>
          </cell>
          <cell r="D48">
            <v>1.1651530000000001</v>
          </cell>
        </row>
        <row r="49">
          <cell r="A49" t="str">
            <v>RDY</v>
          </cell>
          <cell r="B49" t="str">
            <v>DORSET HEALTHCARE UNIVERSITY NHS FOUNDATION TRUST</v>
          </cell>
          <cell r="C49" t="str">
            <v>Trust</v>
          </cell>
          <cell r="D49">
            <v>1.0655680000000001</v>
          </cell>
        </row>
        <row r="50">
          <cell r="A50" t="str">
            <v>RDZ</v>
          </cell>
          <cell r="B50" t="str">
            <v>THE ROYAL BOURNEMOUTH AND CHRISTCHURCH HOSPITALS NHS FOUNDATION TRUST</v>
          </cell>
          <cell r="C50" t="str">
            <v>Trust</v>
          </cell>
          <cell r="D50">
            <v>1.064683</v>
          </cell>
        </row>
        <row r="51">
          <cell r="A51" t="str">
            <v>RE9</v>
          </cell>
          <cell r="B51" t="str">
            <v>SOUTH TYNESIDE NHS FOUNDATION TRUST</v>
          </cell>
          <cell r="C51" t="str">
            <v>Trust</v>
          </cell>
          <cell r="D51">
            <v>1.0294110000000001</v>
          </cell>
        </row>
        <row r="52">
          <cell r="A52" t="str">
            <v>REF</v>
          </cell>
          <cell r="B52" t="str">
            <v>ROYAL CORNWALL HOSPITALS NHS TRUST</v>
          </cell>
          <cell r="C52" t="str">
            <v>Trust</v>
          </cell>
          <cell r="D52">
            <v>1.0031890000000001</v>
          </cell>
        </row>
        <row r="53">
          <cell r="A53" t="str">
            <v>REM</v>
          </cell>
          <cell r="B53" t="str">
            <v>AINTREE UNIVERSITY HOSPITAL NHS FOUNDATION TRUST</v>
          </cell>
          <cell r="C53" t="str">
            <v>Trust</v>
          </cell>
          <cell r="D53">
            <v>1.0387200000000001</v>
          </cell>
        </row>
        <row r="54">
          <cell r="A54" t="str">
            <v>REN</v>
          </cell>
          <cell r="B54" t="str">
            <v>THE CLATTERBRIDGE CANCER CENTRE NHS FOUNDATION TRUST</v>
          </cell>
          <cell r="C54" t="str">
            <v>Trust</v>
          </cell>
          <cell r="D54">
            <v>1.039401</v>
          </cell>
        </row>
        <row r="55">
          <cell r="A55" t="str">
            <v>REP</v>
          </cell>
          <cell r="B55" t="str">
            <v>LIVERPOOL WOMEN'S NHS FOUNDATION TRUST</v>
          </cell>
          <cell r="C55" t="str">
            <v>Trust</v>
          </cell>
          <cell r="D55">
            <v>1.0404500000000001</v>
          </cell>
        </row>
        <row r="56">
          <cell r="A56" t="str">
            <v>RET</v>
          </cell>
          <cell r="B56" t="str">
            <v>THE WALTON CENTRE NHS FOUNDATION TRUST</v>
          </cell>
          <cell r="C56" t="str">
            <v>Trust</v>
          </cell>
          <cell r="D56">
            <v>1.0403370000000001</v>
          </cell>
        </row>
        <row r="57">
          <cell r="A57" t="str">
            <v>RF4</v>
          </cell>
          <cell r="B57" t="str">
            <v>BARKING, HAVERING AND REDBRIDGE UNIVERSITY HOSPITALS NHS TRUST</v>
          </cell>
          <cell r="C57" t="str">
            <v>Trust</v>
          </cell>
          <cell r="D57">
            <v>1.1743950000000001</v>
          </cell>
        </row>
        <row r="58">
          <cell r="A58" t="str">
            <v>RFF</v>
          </cell>
          <cell r="B58" t="str">
            <v>BARNSLEY HOSPITAL NHS FOUNDATION TRUST</v>
          </cell>
          <cell r="C58" t="str">
            <v>Trust</v>
          </cell>
          <cell r="D58">
            <v>1.0323279999999999</v>
          </cell>
        </row>
        <row r="59">
          <cell r="A59" t="str">
            <v>RFR</v>
          </cell>
          <cell r="B59" t="str">
            <v>THE ROTHERHAM NHS FOUNDATION TRUST</v>
          </cell>
          <cell r="C59" t="str">
            <v>Trust</v>
          </cell>
          <cell r="D59">
            <v>1.0272030000000001</v>
          </cell>
        </row>
        <row r="60">
          <cell r="A60" t="str">
            <v>RFS</v>
          </cell>
          <cell r="B60" t="str">
            <v>CHESTERFIELD ROYAL HOSPITAL NHS FOUNDATION TRUST</v>
          </cell>
          <cell r="C60" t="str">
            <v>Trust</v>
          </cell>
          <cell r="D60">
            <v>1.0288889999999999</v>
          </cell>
        </row>
        <row r="61">
          <cell r="A61" t="str">
            <v>RGD</v>
          </cell>
          <cell r="B61" t="str">
            <v>LEEDS AND YORK PARTNERSHIP NHS FOUNDATION TRUST</v>
          </cell>
          <cell r="C61" t="str">
            <v>Trust</v>
          </cell>
          <cell r="D61">
            <v>1.0401210000000001</v>
          </cell>
        </row>
        <row r="62">
          <cell r="A62" t="str">
            <v>RGM</v>
          </cell>
          <cell r="B62" t="str">
            <v>PAPWORTH HOSPITAL NHS FOUNDATION TRUST</v>
          </cell>
          <cell r="C62" t="str">
            <v>Trust</v>
          </cell>
          <cell r="D62">
            <v>1.080171</v>
          </cell>
        </row>
        <row r="63">
          <cell r="A63" t="str">
            <v>RGN</v>
          </cell>
          <cell r="B63" t="str">
            <v>PETERBOROUGH AND STAMFORD HOSPITALS NHS FOUNDATION TRUST</v>
          </cell>
          <cell r="C63" t="str">
            <v>Trust</v>
          </cell>
          <cell r="D63">
            <v>1.060238</v>
          </cell>
        </row>
        <row r="64">
          <cell r="A64" t="str">
            <v>RGP</v>
          </cell>
          <cell r="B64" t="str">
            <v>JAMES PAGET UNIVERSITY HOSPITALS NHS FOUNDATION TRUST</v>
          </cell>
          <cell r="C64" t="str">
            <v>Trust</v>
          </cell>
          <cell r="D64">
            <v>1.018651</v>
          </cell>
        </row>
        <row r="65">
          <cell r="A65" t="str">
            <v>RGQ</v>
          </cell>
          <cell r="B65" t="str">
            <v>IPSWICH HOSPITAL NHS TRUST</v>
          </cell>
          <cell r="C65" t="str">
            <v>Trust</v>
          </cell>
          <cell r="D65">
            <v>1.04491</v>
          </cell>
        </row>
        <row r="66">
          <cell r="A66" t="str">
            <v>RGR</v>
          </cell>
          <cell r="B66" t="str">
            <v>WEST SUFFOLK NHS FOUNDATION TRUST</v>
          </cell>
          <cell r="C66" t="str">
            <v>Trust</v>
          </cell>
          <cell r="D66">
            <v>1.0437719999999999</v>
          </cell>
        </row>
        <row r="67">
          <cell r="A67" t="str">
            <v>RGT</v>
          </cell>
          <cell r="B67" t="str">
            <v>CAMBRIDGE UNIVERSITY HOSPITALS NHS FOUNDATION TRUST</v>
          </cell>
          <cell r="C67" t="str">
            <v>Trust</v>
          </cell>
          <cell r="D67">
            <v>1.088546</v>
          </cell>
        </row>
        <row r="68">
          <cell r="A68" t="str">
            <v>RH5</v>
          </cell>
          <cell r="B68" t="str">
            <v>SOMERSET PARTNERSHIP NHS FOUNDATION TRUST</v>
          </cell>
          <cell r="C68" t="str">
            <v>Trust</v>
          </cell>
          <cell r="D68">
            <v>1.035666</v>
          </cell>
        </row>
        <row r="69">
          <cell r="A69" t="str">
            <v>RH8</v>
          </cell>
          <cell r="B69" t="str">
            <v>ROYAL DEVON AND EXETER NHS FOUNDATION TRUST</v>
          </cell>
          <cell r="C69" t="str">
            <v>Trust</v>
          </cell>
          <cell r="D69">
            <v>1.0211479999999999</v>
          </cell>
        </row>
        <row r="70">
          <cell r="A70" t="str">
            <v>RHA</v>
          </cell>
          <cell r="B70" t="str">
            <v>NOTTINGHAMSHIRE HEALTHCARE NHS FOUNDATION TRUST</v>
          </cell>
          <cell r="C70" t="str">
            <v>Trust</v>
          </cell>
          <cell r="D70">
            <v>1.0324310000000001</v>
          </cell>
        </row>
        <row r="71">
          <cell r="A71" t="str">
            <v>RHM</v>
          </cell>
          <cell r="B71" t="str">
            <v>UNIVERSITY HOSPITAL SOUTHAMPTON NHS FOUNDATION TRUST</v>
          </cell>
          <cell r="C71" t="str">
            <v>Trust</v>
          </cell>
          <cell r="D71">
            <v>1.0876030000000001</v>
          </cell>
        </row>
        <row r="72">
          <cell r="A72" t="str">
            <v>RHQ</v>
          </cell>
          <cell r="B72" t="str">
            <v>SHEFFIELD TEACHING HOSPITALS NHS FOUNDATION TRUST</v>
          </cell>
          <cell r="C72" t="str">
            <v>Trust</v>
          </cell>
          <cell r="D72">
            <v>1.0294220000000001</v>
          </cell>
        </row>
        <row r="73">
          <cell r="A73" t="str">
            <v>RHU</v>
          </cell>
          <cell r="B73" t="str">
            <v>PORTSMOUTH HOSPITALS NHS TRUST</v>
          </cell>
          <cell r="C73" t="str">
            <v>Trust</v>
          </cell>
          <cell r="D73">
            <v>1.0889770000000001</v>
          </cell>
        </row>
        <row r="74">
          <cell r="A74" t="str">
            <v>RHW</v>
          </cell>
          <cell r="B74" t="str">
            <v>ROYAL BERKSHIRE NHS FOUNDATION TRUST</v>
          </cell>
          <cell r="C74" t="str">
            <v>Trust</v>
          </cell>
          <cell r="D74">
            <v>1.149759</v>
          </cell>
        </row>
        <row r="75">
          <cell r="A75" t="str">
            <v>RJ1</v>
          </cell>
          <cell r="B75" t="str">
            <v>GUY'S AND ST THOMAS' NHS FOUNDATION TRUST</v>
          </cell>
          <cell r="C75" t="str">
            <v>Trust</v>
          </cell>
          <cell r="D75">
            <v>1.277029</v>
          </cell>
        </row>
        <row r="76">
          <cell r="A76" t="str">
            <v>RJ2</v>
          </cell>
          <cell r="B76" t="str">
            <v>LEWISHAM AND GREENWICH NHS TRUST</v>
          </cell>
          <cell r="C76" t="str">
            <v>Trust</v>
          </cell>
          <cell r="D76">
            <v>1.2043010000000001</v>
          </cell>
        </row>
        <row r="77">
          <cell r="A77" t="str">
            <v>RJ6</v>
          </cell>
          <cell r="B77" t="str">
            <v>CROYDON HEALTH SERVICES NHS TRUST</v>
          </cell>
          <cell r="C77" t="str">
            <v>Trust</v>
          </cell>
          <cell r="D77">
            <v>1.2044729999999999</v>
          </cell>
        </row>
        <row r="78">
          <cell r="A78" t="str">
            <v>RJ7</v>
          </cell>
          <cell r="B78" t="str">
            <v>ST GEORGE'S UNIVERSITY HOSPITALS NHS FOUNDATION TRUST</v>
          </cell>
          <cell r="C78" t="str">
            <v>Trust</v>
          </cell>
          <cell r="D78">
            <v>1.2124539999999999</v>
          </cell>
        </row>
        <row r="79">
          <cell r="A79" t="str">
            <v>RJ8</v>
          </cell>
          <cell r="B79" t="str">
            <v>CORNWALL PARTNERSHIP NHS FOUNDATION TRUST</v>
          </cell>
          <cell r="C79" t="str">
            <v>Trust</v>
          </cell>
          <cell r="D79">
            <v>1</v>
          </cell>
        </row>
        <row r="80">
          <cell r="A80" t="str">
            <v>RJC</v>
          </cell>
          <cell r="B80" t="str">
            <v>SOUTH WARWICKSHIRE NHS FOUNDATION TRUST</v>
          </cell>
          <cell r="C80" t="str">
            <v>Trust</v>
          </cell>
          <cell r="D80">
            <v>1.0565450000000001</v>
          </cell>
        </row>
        <row r="81">
          <cell r="A81" t="str">
            <v>RJE</v>
          </cell>
          <cell r="B81" t="str">
            <v>UNIVERSITY HOSPITALS OF NORTH MIDLANDS NHS TRUST</v>
          </cell>
          <cell r="C81" t="str">
            <v>Trust</v>
          </cell>
          <cell r="D81">
            <v>1.026702</v>
          </cell>
        </row>
        <row r="82">
          <cell r="A82" t="str">
            <v>RJF</v>
          </cell>
          <cell r="B82" t="str">
            <v>BURTON HOSPITALS NHS FOUNDATION TRUST</v>
          </cell>
          <cell r="C82" t="str">
            <v>Trust</v>
          </cell>
          <cell r="D82">
            <v>1.0396590000000001</v>
          </cell>
        </row>
        <row r="83">
          <cell r="A83" t="str">
            <v>RJL</v>
          </cell>
          <cell r="B83" t="str">
            <v>NORTHERN LINCOLNSHIRE AND GOOLE NHS FOUNDATION TRUST</v>
          </cell>
          <cell r="C83" t="str">
            <v>Trust</v>
          </cell>
          <cell r="D83">
            <v>1.025093</v>
          </cell>
        </row>
        <row r="84">
          <cell r="A84" t="str">
            <v>RJN</v>
          </cell>
          <cell r="B84" t="str">
            <v>EAST CHESHIRE NHS TRUST</v>
          </cell>
          <cell r="C84" t="str">
            <v>Trust</v>
          </cell>
          <cell r="D84">
            <v>1.0493399999999999</v>
          </cell>
        </row>
        <row r="85">
          <cell r="A85" t="str">
            <v>RJR</v>
          </cell>
          <cell r="B85" t="str">
            <v>COUNTESS OF CHESTER HOSPITAL NHS FOUNDATION TRUST</v>
          </cell>
          <cell r="C85" t="str">
            <v>Trust</v>
          </cell>
          <cell r="D85">
            <v>1.0409409999999999</v>
          </cell>
        </row>
        <row r="86">
          <cell r="A86" t="str">
            <v>RJX</v>
          </cell>
          <cell r="B86" t="str">
            <v>CALDERSTONES PARTNERSHIP NHS FOUNDATION TRUST</v>
          </cell>
          <cell r="C86" t="str">
            <v>Trust</v>
          </cell>
          <cell r="D86">
            <v>1.028613</v>
          </cell>
        </row>
        <row r="87">
          <cell r="A87" t="str">
            <v>RJZ</v>
          </cell>
          <cell r="B87" t="str">
            <v>KING'S COLLEGE HOSPITAL NHS FOUNDATION TRUST</v>
          </cell>
          <cell r="C87" t="str">
            <v>Trust</v>
          </cell>
          <cell r="D87">
            <v>1.2132259999999999</v>
          </cell>
        </row>
        <row r="88">
          <cell r="A88" t="str">
            <v>RK5</v>
          </cell>
          <cell r="B88" t="str">
            <v>SHERWOOD FOREST HOSPITALS NHS FOUNDATION TRUST</v>
          </cell>
          <cell r="C88" t="str">
            <v>Trust</v>
          </cell>
          <cell r="D88">
            <v>1.031436</v>
          </cell>
        </row>
        <row r="89">
          <cell r="A89" t="str">
            <v>RK9</v>
          </cell>
          <cell r="B89" t="str">
            <v>PLYMOUTH HOSPITALS NHS TRUST</v>
          </cell>
          <cell r="C89" t="str">
            <v>Trust</v>
          </cell>
          <cell r="D89">
            <v>1.0158199999999999</v>
          </cell>
        </row>
        <row r="90">
          <cell r="A90" t="str">
            <v>RKB</v>
          </cell>
          <cell r="B90" t="str">
            <v>UNIVERSITY HOSPITALS COVENTRY AND WARWICKSHIRE NHS TRUST</v>
          </cell>
          <cell r="C90" t="str">
            <v>Trust</v>
          </cell>
          <cell r="D90">
            <v>1.0586180000000001</v>
          </cell>
        </row>
        <row r="91">
          <cell r="A91" t="str">
            <v>RKE</v>
          </cell>
          <cell r="B91" t="str">
            <v>THE WHITTINGTON HOSPITAL NHS TRUST</v>
          </cell>
          <cell r="C91" t="str">
            <v>Trust</v>
          </cell>
          <cell r="D91">
            <v>1.213371</v>
          </cell>
        </row>
        <row r="92">
          <cell r="A92" t="str">
            <v>RKL</v>
          </cell>
          <cell r="B92" t="str">
            <v>WEST LONDON MENTAL HEALTH NHS TRUST</v>
          </cell>
          <cell r="C92" t="str">
            <v>Trust</v>
          </cell>
          <cell r="D92">
            <v>1.1789160000000001</v>
          </cell>
        </row>
        <row r="93">
          <cell r="A93" t="str">
            <v>RL1</v>
          </cell>
          <cell r="B93" t="str">
            <v>THE ROBERT JONES AND AGNES HUNT ORTHOPAEDIC HOSPITAL NHS FOUNDATION TRUST</v>
          </cell>
          <cell r="C93" t="str">
            <v>Trust</v>
          </cell>
          <cell r="D93">
            <v>1.0316149999999999</v>
          </cell>
        </row>
        <row r="94">
          <cell r="A94" t="str">
            <v>RL4</v>
          </cell>
          <cell r="B94" t="str">
            <v>THE ROYAL WOLVERHAMPTON NHS TRUST</v>
          </cell>
          <cell r="C94" t="str">
            <v>Trust</v>
          </cell>
          <cell r="D94">
            <v>1.034357</v>
          </cell>
        </row>
        <row r="95">
          <cell r="A95" t="str">
            <v>RLN</v>
          </cell>
          <cell r="B95" t="str">
            <v>CITY HOSPITALS SUNDERLAND NHS FOUNDATION TRUST</v>
          </cell>
          <cell r="C95" t="str">
            <v>Trust</v>
          </cell>
          <cell r="D95">
            <v>1.02633</v>
          </cell>
        </row>
        <row r="96">
          <cell r="A96" t="str">
            <v>RLQ</v>
          </cell>
          <cell r="B96" t="str">
            <v>WYE VALLEY NHS TRUST</v>
          </cell>
          <cell r="C96" t="str">
            <v>Trust</v>
          </cell>
          <cell r="D96">
            <v>1.0245200000000001</v>
          </cell>
        </row>
        <row r="97">
          <cell r="A97" t="str">
            <v>RLT</v>
          </cell>
          <cell r="B97" t="str">
            <v>GEORGE ELIOT HOSPITAL NHS TRUST</v>
          </cell>
          <cell r="C97" t="str">
            <v>Trust</v>
          </cell>
          <cell r="D97">
            <v>1.0507359999999999</v>
          </cell>
        </row>
        <row r="98">
          <cell r="A98" t="str">
            <v>RLU</v>
          </cell>
          <cell r="B98" t="str">
            <v>BIRMINGHAM WOMEN'S NHS FOUNDATION TRUST</v>
          </cell>
          <cell r="C98" t="str">
            <v>Trust</v>
          </cell>
          <cell r="D98">
            <v>1.0439099999999999</v>
          </cell>
        </row>
        <row r="99">
          <cell r="A99" t="str">
            <v>RLY</v>
          </cell>
          <cell r="B99" t="str">
            <v>NORTH STAFFORDSHIRE COMBINED HEALTHCARE NHS TRUST</v>
          </cell>
          <cell r="C99" t="str">
            <v>Trust</v>
          </cell>
          <cell r="D99">
            <v>1.023582</v>
          </cell>
        </row>
        <row r="100">
          <cell r="A100" t="str">
            <v>RM1</v>
          </cell>
          <cell r="B100" t="str">
            <v>NORFOLK AND NORWICH UNIVERSITY HOSPITALS NHS FOUNDATION TRUST</v>
          </cell>
          <cell r="C100" t="str">
            <v>Trust</v>
          </cell>
          <cell r="D100">
            <v>1.0152650000000001</v>
          </cell>
        </row>
        <row r="101">
          <cell r="A101" t="str">
            <v>RM2</v>
          </cell>
          <cell r="B101" t="str">
            <v>UNIVERSITY HOSPITAL OF SOUTH MANCHESTER NHS FOUNDATION TRUST</v>
          </cell>
          <cell r="C101" t="str">
            <v>Trust</v>
          </cell>
          <cell r="D101">
            <v>1.059353</v>
          </cell>
        </row>
        <row r="102">
          <cell r="A102" t="str">
            <v>RM3</v>
          </cell>
          <cell r="B102" t="str">
            <v>SALFORD ROYAL NHS FOUNDATION TRUST</v>
          </cell>
          <cell r="C102" t="str">
            <v>Trust</v>
          </cell>
          <cell r="D102">
            <v>1.0559750000000001</v>
          </cell>
        </row>
        <row r="103">
          <cell r="A103" t="str">
            <v>RMC</v>
          </cell>
          <cell r="B103" t="str">
            <v>BOLTON NHS FOUNDATION TRUST</v>
          </cell>
          <cell r="C103" t="str">
            <v>Trust</v>
          </cell>
          <cell r="D103">
            <v>1.048017</v>
          </cell>
        </row>
        <row r="104">
          <cell r="A104" t="str">
            <v>RMP</v>
          </cell>
          <cell r="B104" t="str">
            <v>TAMESIDE HOSPITAL NHS FOUNDATION TRUST</v>
          </cell>
          <cell r="C104" t="str">
            <v>Trust</v>
          </cell>
          <cell r="D104">
            <v>1.0523180000000001</v>
          </cell>
        </row>
        <row r="105">
          <cell r="A105" t="str">
            <v>RMY</v>
          </cell>
          <cell r="B105" t="str">
            <v>NORFOLK AND SUFFOLK NHS FOUNDATION TRUST</v>
          </cell>
          <cell r="C105" t="str">
            <v>Trust</v>
          </cell>
          <cell r="D105">
            <v>1.0252829999999999</v>
          </cell>
        </row>
        <row r="106">
          <cell r="A106" t="str">
            <v>RN3</v>
          </cell>
          <cell r="B106" t="str">
            <v>GREAT WESTERN HOSPITALS NHS FOUNDATION TRUST</v>
          </cell>
          <cell r="C106" t="str">
            <v>Trust</v>
          </cell>
          <cell r="D106">
            <v>1.0951949999999999</v>
          </cell>
        </row>
        <row r="107">
          <cell r="A107" t="str">
            <v>RN5</v>
          </cell>
          <cell r="B107" t="str">
            <v>HAMPSHIRE HOSPITALS NHS FOUNDATION TRUST</v>
          </cell>
          <cell r="C107" t="str">
            <v>Trust</v>
          </cell>
          <cell r="D107">
            <v>1.1096060000000001</v>
          </cell>
        </row>
        <row r="108">
          <cell r="A108" t="str">
            <v>RN7</v>
          </cell>
          <cell r="B108" t="str">
            <v>DARTFORD AND GRAVESHAM NHS TRUST</v>
          </cell>
          <cell r="C108" t="str">
            <v>Trust</v>
          </cell>
          <cell r="D108">
            <v>1.157727</v>
          </cell>
        </row>
        <row r="109">
          <cell r="A109" t="str">
            <v>RNA</v>
          </cell>
          <cell r="B109" t="str">
            <v>THE DUDLEY GROUP NHS FOUNDATION TRUST</v>
          </cell>
          <cell r="C109" t="str">
            <v>Trust</v>
          </cell>
          <cell r="D109">
            <v>1.035649</v>
          </cell>
        </row>
        <row r="110">
          <cell r="A110" t="str">
            <v>RNK</v>
          </cell>
          <cell r="B110" t="str">
            <v>TAVISTOCK AND PORTMAN NHS FOUNDATION TRUST</v>
          </cell>
          <cell r="C110" t="str">
            <v>Trust</v>
          </cell>
          <cell r="D110">
            <v>1.23827</v>
          </cell>
        </row>
        <row r="111">
          <cell r="A111" t="str">
            <v>RNL</v>
          </cell>
          <cell r="B111" t="str">
            <v>NORTH CUMBRIA UNIVERSITY HOSPITALS NHS TRUST</v>
          </cell>
          <cell r="C111" t="str">
            <v>Trust</v>
          </cell>
          <cell r="D111">
            <v>1.028605</v>
          </cell>
        </row>
        <row r="112">
          <cell r="A112" t="str">
            <v>RNN</v>
          </cell>
          <cell r="B112" t="str">
            <v>CUMBRIA PARTNERSHIP NHS FOUNDATION TRUST</v>
          </cell>
          <cell r="C112" t="str">
            <v>Trust</v>
          </cell>
          <cell r="D112">
            <v>1.0265820000000001</v>
          </cell>
        </row>
        <row r="113">
          <cell r="A113" t="str">
            <v>RNQ</v>
          </cell>
          <cell r="B113" t="str">
            <v>KETTERING GENERAL HOSPITAL NHS FOUNDATION TRUST</v>
          </cell>
          <cell r="C113" t="str">
            <v>Trust</v>
          </cell>
          <cell r="D113">
            <v>1.054268</v>
          </cell>
        </row>
        <row r="114">
          <cell r="A114" t="str">
            <v>RNS</v>
          </cell>
          <cell r="B114" t="str">
            <v>NORTHAMPTON GENERAL HOSPITAL NHS TRUST</v>
          </cell>
          <cell r="C114" t="str">
            <v>Trust</v>
          </cell>
          <cell r="D114">
            <v>1.061131</v>
          </cell>
        </row>
        <row r="115">
          <cell r="A115" t="str">
            <v>RNU</v>
          </cell>
          <cell r="B115" t="str">
            <v>OXFORD HEALTH NHS FOUNDATION TRUST</v>
          </cell>
          <cell r="C115" t="str">
            <v>Trust</v>
          </cell>
          <cell r="D115">
            <v>1.1106370000000001</v>
          </cell>
        </row>
        <row r="116">
          <cell r="A116" t="str">
            <v>RNZ</v>
          </cell>
          <cell r="B116" t="str">
            <v>SALISBURY NHS FOUNDATION TRUST</v>
          </cell>
          <cell r="C116" t="str">
            <v>Trust</v>
          </cell>
          <cell r="D116">
            <v>1.070335</v>
          </cell>
        </row>
        <row r="117">
          <cell r="A117" t="str">
            <v>RP1</v>
          </cell>
          <cell r="B117" t="str">
            <v>NORTHAMPTONSHIRE HEALTHCARE NHS FOUNDATION TRUST</v>
          </cell>
          <cell r="C117" t="str">
            <v>Trust</v>
          </cell>
          <cell r="D117">
            <v>1.0575319999999999</v>
          </cell>
        </row>
        <row r="118">
          <cell r="A118" t="str">
            <v>RP4</v>
          </cell>
          <cell r="B118" t="str">
            <v>GREAT ORMOND STREET HOSPITAL FOR CHILDREN NHS FOUNDATION TRUST</v>
          </cell>
          <cell r="C118" t="str">
            <v>Trust</v>
          </cell>
          <cell r="D118">
            <v>1.2858309999999999</v>
          </cell>
        </row>
        <row r="119">
          <cell r="A119" t="str">
            <v>RP5</v>
          </cell>
          <cell r="B119" t="str">
            <v>DONCASTER AND BASSETLAW HOSPITALS NHS FOUNDATION TRUST</v>
          </cell>
          <cell r="C119" t="str">
            <v>Trust</v>
          </cell>
          <cell r="D119">
            <v>1.0358799999999999</v>
          </cell>
        </row>
        <row r="120">
          <cell r="A120" t="str">
            <v>RP6</v>
          </cell>
          <cell r="B120" t="str">
            <v>MOORFIELDS EYE HOSPITAL NHS FOUNDATION TRUST</v>
          </cell>
          <cell r="C120" t="str">
            <v>Trust</v>
          </cell>
          <cell r="D120">
            <v>1.2646409999999999</v>
          </cell>
        </row>
        <row r="121">
          <cell r="A121" t="str">
            <v>RP7</v>
          </cell>
          <cell r="B121" t="str">
            <v>LINCOLNSHIRE PARTNERSHIP NHS FOUNDATION TRUST</v>
          </cell>
          <cell r="C121" t="str">
            <v>Trust</v>
          </cell>
          <cell r="D121">
            <v>1.0160039999999999</v>
          </cell>
        </row>
        <row r="122">
          <cell r="A122" t="str">
            <v>RPA</v>
          </cell>
          <cell r="B122" t="str">
            <v>MEDWAY NHS FOUNDATION TRUST</v>
          </cell>
          <cell r="C122" t="str">
            <v>Trust</v>
          </cell>
          <cell r="D122">
            <v>1.1015969999999999</v>
          </cell>
        </row>
        <row r="123">
          <cell r="A123" t="str">
            <v>RPC</v>
          </cell>
          <cell r="B123" t="str">
            <v>QUEEN VICTORIA HOSPITAL NHS FOUNDATION TRUST</v>
          </cell>
          <cell r="C123" t="str">
            <v>Trust</v>
          </cell>
          <cell r="D123">
            <v>1.1429180000000001</v>
          </cell>
        </row>
        <row r="124">
          <cell r="A124" t="str">
            <v>RPG</v>
          </cell>
          <cell r="B124" t="str">
            <v>OXLEAS NHS FOUNDATION TRUST</v>
          </cell>
          <cell r="C124" t="str">
            <v>Trust</v>
          </cell>
          <cell r="D124">
            <v>1.177673</v>
          </cell>
        </row>
        <row r="125">
          <cell r="A125" t="str">
            <v>RPY</v>
          </cell>
          <cell r="B125" t="str">
            <v>THE ROYAL MARSDEN NHS FOUNDATION TRUST</v>
          </cell>
          <cell r="C125" t="str">
            <v>Trust</v>
          </cell>
          <cell r="D125">
            <v>1.2137370000000001</v>
          </cell>
        </row>
        <row r="126">
          <cell r="A126" t="str">
            <v>RQ3</v>
          </cell>
          <cell r="B126" t="str">
            <v>BIRMINGHAM CHILDREN'S HOSPITAL NHS FOUNDATION TRUST</v>
          </cell>
          <cell r="C126" t="str">
            <v>Trust</v>
          </cell>
          <cell r="D126">
            <v>1.0516350000000001</v>
          </cell>
        </row>
        <row r="127">
          <cell r="A127" t="str">
            <v>RQ6</v>
          </cell>
          <cell r="B127" t="str">
            <v>ROYAL LIVERPOOL AND BROADGREEN UNIVERSITY HOSPITALS NHS TRUST</v>
          </cell>
          <cell r="C127" t="str">
            <v>Trust</v>
          </cell>
          <cell r="D127">
            <v>1.042243</v>
          </cell>
        </row>
        <row r="128">
          <cell r="A128" t="str">
            <v>RQ8</v>
          </cell>
          <cell r="B128" t="str">
            <v>MID ESSEX HOSPITAL SERVICES NHS TRUST</v>
          </cell>
          <cell r="C128" t="str">
            <v>Trust</v>
          </cell>
          <cell r="D128">
            <v>1.0992230000000001</v>
          </cell>
        </row>
        <row r="129">
          <cell r="A129" t="str">
            <v>RQM</v>
          </cell>
          <cell r="B129" t="str">
            <v>CHELSEA AND WESTMINSTER HOSPITAL NHS FOUNDATION TRUST</v>
          </cell>
          <cell r="C129" t="str">
            <v>Trust</v>
          </cell>
          <cell r="D129">
            <v>1.2477339999999999</v>
          </cell>
        </row>
        <row r="130">
          <cell r="A130" t="str">
            <v>RQQ</v>
          </cell>
          <cell r="B130" t="str">
            <v>HINCHINGBROOKE HEALTH CARE NHS TRUST</v>
          </cell>
          <cell r="C130" t="str">
            <v>Trust</v>
          </cell>
          <cell r="D130">
            <v>1.0796950000000001</v>
          </cell>
        </row>
        <row r="131">
          <cell r="A131" t="str">
            <v>RQW</v>
          </cell>
          <cell r="B131" t="str">
            <v>THE PRINCESS ALEXANDRA HOSPITAL NHS TRUST</v>
          </cell>
          <cell r="C131" t="str">
            <v>Trust</v>
          </cell>
          <cell r="D131">
            <v>1.1534169999999999</v>
          </cell>
        </row>
        <row r="132">
          <cell r="A132" t="str">
            <v>RQX</v>
          </cell>
          <cell r="B132" t="str">
            <v>HOMERTON UNIVERSITY HOSPITAL NHS FOUNDATION TRUST</v>
          </cell>
          <cell r="C132" t="str">
            <v>Trust</v>
          </cell>
          <cell r="D132">
            <v>1.205155</v>
          </cell>
        </row>
        <row r="133">
          <cell r="A133" t="str">
            <v>RQY</v>
          </cell>
          <cell r="B133" t="str">
            <v>SOUTH WEST LONDON AND ST GEORGE'S MENTAL HEALTH NHS TRUST</v>
          </cell>
          <cell r="C133" t="str">
            <v>Trust</v>
          </cell>
          <cell r="D133">
            <v>1.200734</v>
          </cell>
        </row>
        <row r="134">
          <cell r="A134" t="str">
            <v>RR1</v>
          </cell>
          <cell r="B134" t="str">
            <v>HEART OF ENGLAND NHS FOUNDATION TRUST</v>
          </cell>
          <cell r="C134" t="str">
            <v>Trust</v>
          </cell>
          <cell r="D134">
            <v>1.049045</v>
          </cell>
        </row>
        <row r="135">
          <cell r="A135" t="str">
            <v>RR7</v>
          </cell>
          <cell r="B135" t="str">
            <v>GATESHEAD HEALTH NHS FOUNDATION TRUST</v>
          </cell>
          <cell r="C135" t="str">
            <v>Trust</v>
          </cell>
          <cell r="D135">
            <v>1.0282180000000001</v>
          </cell>
        </row>
        <row r="136">
          <cell r="A136" t="str">
            <v>RR8</v>
          </cell>
          <cell r="B136" t="str">
            <v>LEEDS TEACHING HOSPITALS NHS TRUST</v>
          </cell>
          <cell r="C136" t="str">
            <v>Trust</v>
          </cell>
          <cell r="D136">
            <v>1.046098</v>
          </cell>
        </row>
        <row r="137">
          <cell r="A137" t="str">
            <v>RRD</v>
          </cell>
          <cell r="B137" t="str">
            <v>NORTH ESSEX PARTNERSHIP UNIVERSITY NHS FOUNDATION TRUST</v>
          </cell>
          <cell r="C137" t="str">
            <v>Trust</v>
          </cell>
          <cell r="D137">
            <v>1.0865050000000001</v>
          </cell>
        </row>
        <row r="138">
          <cell r="A138" t="str">
            <v>RRE</v>
          </cell>
          <cell r="B138" t="str">
            <v>SOUTH STAFFORDSHIRE AND SHROPSHIRE HEALTHCARE NHS FOUNDATION TRUST</v>
          </cell>
          <cell r="C138" t="str">
            <v>Trust</v>
          </cell>
          <cell r="D138">
            <v>1.0315030000000001</v>
          </cell>
        </row>
        <row r="139">
          <cell r="A139" t="str">
            <v>RRF</v>
          </cell>
          <cell r="B139" t="str">
            <v>WRIGHTINGTON, WIGAN AND LEIGH NHS FOUNDATION TRUST</v>
          </cell>
          <cell r="C139" t="str">
            <v>Trust</v>
          </cell>
          <cell r="D139">
            <v>1.0417810000000001</v>
          </cell>
        </row>
        <row r="140">
          <cell r="A140" t="str">
            <v>RRJ</v>
          </cell>
          <cell r="B140" t="str">
            <v>THE ROYAL ORTHOPAEDIC HOSPITAL NHS FOUNDATION TRUST</v>
          </cell>
          <cell r="C140" t="str">
            <v>Trust</v>
          </cell>
          <cell r="D140">
            <v>1.0444800000000001</v>
          </cell>
        </row>
        <row r="141">
          <cell r="A141" t="str">
            <v>RRK</v>
          </cell>
          <cell r="B141" t="str">
            <v>UNIVERSITY HOSPITALS BIRMINGHAM NHS FOUNDATION TRUST</v>
          </cell>
          <cell r="C141" t="str">
            <v>Trust</v>
          </cell>
          <cell r="D141">
            <v>1.0448660000000001</v>
          </cell>
        </row>
        <row r="142">
          <cell r="A142" t="str">
            <v>RRP</v>
          </cell>
          <cell r="B142" t="str">
            <v>BARNET, ENFIELD AND HARINGEY MENTAL HEALTH NHS TRUST</v>
          </cell>
          <cell r="C142" t="str">
            <v>Trust</v>
          </cell>
          <cell r="D142">
            <v>1.2003189999999999</v>
          </cell>
        </row>
        <row r="143">
          <cell r="A143" t="str">
            <v>RRU</v>
          </cell>
          <cell r="B143" t="str">
            <v>LONDON AMBULANCE SERVICE NHS TRUST</v>
          </cell>
          <cell r="C143" t="str">
            <v>Trust</v>
          </cell>
          <cell r="D143">
            <v>1.1964870000000001</v>
          </cell>
        </row>
        <row r="144">
          <cell r="A144" t="str">
            <v>RRV</v>
          </cell>
          <cell r="B144" t="str">
            <v>UNIVERSITY COLLEGE LONDON HOSPITALS NHS FOUNDATION TRUST</v>
          </cell>
          <cell r="C144" t="str">
            <v>Trust</v>
          </cell>
          <cell r="D144">
            <v>1.297607</v>
          </cell>
        </row>
        <row r="145">
          <cell r="A145" t="str">
            <v>RT1</v>
          </cell>
          <cell r="B145" t="str">
            <v>CAMBRIDGESHIRE AND PETERBOROUGH NHS FOUNDATION TRUST</v>
          </cell>
          <cell r="C145" t="str">
            <v>Trust</v>
          </cell>
          <cell r="D145">
            <v>1.077334</v>
          </cell>
        </row>
        <row r="146">
          <cell r="A146" t="str">
            <v>RT2</v>
          </cell>
          <cell r="B146" t="str">
            <v>PENNINE CARE NHS FOUNDATION TRUST</v>
          </cell>
          <cell r="C146" t="str">
            <v>Trust</v>
          </cell>
          <cell r="D146">
            <v>1.05132</v>
          </cell>
        </row>
        <row r="147">
          <cell r="A147" t="str">
            <v>RT3</v>
          </cell>
          <cell r="B147" t="str">
            <v>ROYAL BROMPTON &amp; HAREFIELD NHS FOUNDATION TRUST</v>
          </cell>
          <cell r="C147" t="str">
            <v>Trust</v>
          </cell>
          <cell r="D147">
            <v>1.2531950000000001</v>
          </cell>
        </row>
        <row r="148">
          <cell r="A148" t="str">
            <v>RT5</v>
          </cell>
          <cell r="B148" t="str">
            <v>LEICESTERSHIRE PARTNERSHIP NHS TRUST</v>
          </cell>
          <cell r="C148" t="str">
            <v>Trust</v>
          </cell>
          <cell r="D148">
            <v>1.0432490000000001</v>
          </cell>
        </row>
        <row r="149">
          <cell r="A149" t="str">
            <v>RTD</v>
          </cell>
          <cell r="B149" t="str">
            <v>THE NEWCASTLE UPON TYNE HOSPITALS NHS FOUNDATION TRUST</v>
          </cell>
          <cell r="C149" t="str">
            <v>Trust</v>
          </cell>
          <cell r="D149">
            <v>1.035817</v>
          </cell>
        </row>
        <row r="150">
          <cell r="A150" t="str">
            <v>RTE</v>
          </cell>
          <cell r="B150" t="str">
            <v>GLOUCESTERSHIRE HOSPITALS NHS FOUNDATION TRUST</v>
          </cell>
          <cell r="C150" t="str">
            <v>Trust</v>
          </cell>
          <cell r="D150">
            <v>1.057096</v>
          </cell>
        </row>
        <row r="151">
          <cell r="A151" t="str">
            <v>RTF</v>
          </cell>
          <cell r="B151" t="str">
            <v>NORTHUMBRIA HEALTHCARE NHS FOUNDATION TRUST</v>
          </cell>
          <cell r="C151" t="str">
            <v>Trust</v>
          </cell>
          <cell r="D151">
            <v>1.030009</v>
          </cell>
        </row>
        <row r="152">
          <cell r="A152" t="str">
            <v>RTG</v>
          </cell>
          <cell r="B152" t="str">
            <v>DERBY TEACHING HOSPITALS NHS FOUNDATION TRUST</v>
          </cell>
          <cell r="C152" t="str">
            <v>Trust</v>
          </cell>
          <cell r="D152">
            <v>1.0400100000000001</v>
          </cell>
        </row>
        <row r="153">
          <cell r="A153" t="str">
            <v>RTH</v>
          </cell>
          <cell r="B153" t="str">
            <v>OXFORD UNIVERSITY HOSPITALS NHS FOUNDATION TRUST</v>
          </cell>
          <cell r="C153" t="str">
            <v>Trust</v>
          </cell>
          <cell r="D153">
            <v>1.100325</v>
          </cell>
        </row>
        <row r="154">
          <cell r="A154" t="str">
            <v>RTK</v>
          </cell>
          <cell r="B154" t="str">
            <v>ASHFORD AND ST PETER'S HOSPITALS NHS FOUNDATION TRUST</v>
          </cell>
          <cell r="C154" t="str">
            <v>Trust</v>
          </cell>
          <cell r="D154">
            <v>1.169997</v>
          </cell>
        </row>
        <row r="155">
          <cell r="A155" t="str">
            <v>RTP</v>
          </cell>
          <cell r="B155" t="str">
            <v>SURREY AND SUSSEX HEALTHCARE NHS TRUST</v>
          </cell>
          <cell r="C155" t="str">
            <v>Trust</v>
          </cell>
          <cell r="D155">
            <v>1.164693</v>
          </cell>
        </row>
        <row r="156">
          <cell r="A156" t="str">
            <v>RTQ</v>
          </cell>
          <cell r="B156" t="str">
            <v>2GETHER NHS FOUNDATION TRUST</v>
          </cell>
          <cell r="C156" t="str">
            <v>Trust</v>
          </cell>
          <cell r="D156">
            <v>1.060697</v>
          </cell>
        </row>
        <row r="157">
          <cell r="A157" t="str">
            <v>RTR</v>
          </cell>
          <cell r="B157" t="str">
            <v>SOUTH TEES HOSPITALS NHS FOUNDATION TRUST</v>
          </cell>
          <cell r="C157" t="str">
            <v>Trust</v>
          </cell>
          <cell r="D157">
            <v>1.029223</v>
          </cell>
        </row>
        <row r="158">
          <cell r="A158" t="str">
            <v>RTV</v>
          </cell>
          <cell r="B158" t="str">
            <v>5 BOROUGHS PARTNERSHIP NHS FOUNDATION TRUST</v>
          </cell>
          <cell r="C158" t="str">
            <v>Trust</v>
          </cell>
          <cell r="D158">
            <v>1.0455950000000001</v>
          </cell>
        </row>
        <row r="159">
          <cell r="A159" t="str">
            <v>RTX</v>
          </cell>
          <cell r="B159" t="str">
            <v>UNIVERSITY HOSPITALS OF MORECAMBE BAY NHS FOUNDATION TRUST</v>
          </cell>
          <cell r="C159" t="str">
            <v>Trust</v>
          </cell>
          <cell r="D159">
            <v>1.029326</v>
          </cell>
        </row>
        <row r="160">
          <cell r="A160" t="str">
            <v>RV3</v>
          </cell>
          <cell r="B160" t="str">
            <v>CENTRAL AND NORTH WEST LONDON NHS FOUNDATION TRUST</v>
          </cell>
          <cell r="C160" t="str">
            <v>Trust</v>
          </cell>
          <cell r="D160">
            <v>1.214072</v>
          </cell>
        </row>
        <row r="161">
          <cell r="A161" t="str">
            <v>RV5</v>
          </cell>
          <cell r="B161" t="str">
            <v>SOUTH LONDON AND MAUDSLEY NHS FOUNDATION TRUST</v>
          </cell>
          <cell r="C161" t="str">
            <v>Trust</v>
          </cell>
          <cell r="D161">
            <v>1.1944779999999999</v>
          </cell>
        </row>
        <row r="162">
          <cell r="A162" t="str">
            <v>RV9</v>
          </cell>
          <cell r="B162" t="str">
            <v>HUMBER NHS FOUNDATION TRUST</v>
          </cell>
          <cell r="C162" t="str">
            <v>Trust</v>
          </cell>
          <cell r="D162">
            <v>1.018732</v>
          </cell>
        </row>
        <row r="163">
          <cell r="A163" t="str">
            <v>RVJ</v>
          </cell>
          <cell r="B163" t="str">
            <v>NORTH BRISTOL NHS TRUST</v>
          </cell>
          <cell r="C163" t="str">
            <v>Trust</v>
          </cell>
          <cell r="D163">
            <v>1.0784640000000001</v>
          </cell>
        </row>
        <row r="164">
          <cell r="A164" t="str">
            <v>RVN</v>
          </cell>
          <cell r="B164" t="str">
            <v>AVON AND WILTSHIRE MENTAL HEALTH PARTNERSHIP NHS TRUST</v>
          </cell>
          <cell r="C164" t="str">
            <v>Trust</v>
          </cell>
          <cell r="D164">
            <v>1.074719</v>
          </cell>
        </row>
        <row r="165">
          <cell r="A165" t="str">
            <v>RVR</v>
          </cell>
          <cell r="B165" t="str">
            <v>EPSOM AND ST HELIER UNIVERSITY HOSPITALS NHS TRUST</v>
          </cell>
          <cell r="C165" t="str">
            <v>Trust</v>
          </cell>
          <cell r="D165">
            <v>1.1921850000000001</v>
          </cell>
        </row>
        <row r="166">
          <cell r="A166" t="str">
            <v>RVV</v>
          </cell>
          <cell r="B166" t="str">
            <v>EAST KENT HOSPITALS UNIVERSITY NHS FOUNDATION TRUST</v>
          </cell>
          <cell r="C166" t="str">
            <v>Trust</v>
          </cell>
          <cell r="D166">
            <v>1.0455019999999999</v>
          </cell>
        </row>
        <row r="167">
          <cell r="A167" t="str">
            <v>RVW</v>
          </cell>
          <cell r="B167" t="str">
            <v>NORTH TEES AND HARTLEPOOL NHS FOUNDATION TRUST</v>
          </cell>
          <cell r="C167" t="str">
            <v>Trust</v>
          </cell>
          <cell r="D167">
            <v>1.024769</v>
          </cell>
        </row>
        <row r="168">
          <cell r="A168" t="str">
            <v>RVY</v>
          </cell>
          <cell r="B168" t="str">
            <v>SOUTHPORT AND ORMSKIRK HOSPITAL NHS TRUST</v>
          </cell>
          <cell r="C168" t="str">
            <v>Trust</v>
          </cell>
          <cell r="D168">
            <v>1.0360640000000001</v>
          </cell>
        </row>
        <row r="169">
          <cell r="A169" t="str">
            <v>RW1</v>
          </cell>
          <cell r="B169" t="str">
            <v>SOUTHERN HEALTH NHS FOUNDATION TRUST</v>
          </cell>
          <cell r="C169" t="str">
            <v>Trust</v>
          </cell>
          <cell r="D169">
            <v>1.0910629999999999</v>
          </cell>
        </row>
        <row r="170">
          <cell r="A170" t="str">
            <v>RW3</v>
          </cell>
          <cell r="B170" t="str">
            <v>CENTRAL MANCHESTER UNIVERSITY HOSPITALS NHS FOUNDATION TRUST</v>
          </cell>
          <cell r="C170" t="str">
            <v>Trust</v>
          </cell>
          <cell r="D170">
            <v>1.0568010000000001</v>
          </cell>
        </row>
        <row r="171">
          <cell r="A171" t="str">
            <v>RW4</v>
          </cell>
          <cell r="B171" t="str">
            <v>MERSEY CARE NHS TRUST</v>
          </cell>
          <cell r="C171" t="str">
            <v>Trust</v>
          </cell>
          <cell r="D171">
            <v>1.038589</v>
          </cell>
        </row>
        <row r="172">
          <cell r="A172" t="str">
            <v>RW5</v>
          </cell>
          <cell r="B172" t="str">
            <v>LANCASHIRE CARE NHS FOUNDATION TRUST</v>
          </cell>
          <cell r="C172" t="str">
            <v>Trust</v>
          </cell>
          <cell r="D172">
            <v>1.0313509999999999</v>
          </cell>
        </row>
        <row r="173">
          <cell r="A173" t="str">
            <v>RW6</v>
          </cell>
          <cell r="B173" t="str">
            <v>PENNINE ACUTE HOSPITALS NHS TRUST</v>
          </cell>
          <cell r="C173" t="str">
            <v>Trust</v>
          </cell>
          <cell r="D173">
            <v>1.0489459999999999</v>
          </cell>
        </row>
        <row r="174">
          <cell r="A174" t="str">
            <v>RWA</v>
          </cell>
          <cell r="B174" t="str">
            <v>HULL AND EAST YORKSHIRE HOSPITALS NHS TRUST</v>
          </cell>
          <cell r="C174" t="str">
            <v>Trust</v>
          </cell>
          <cell r="D174">
            <v>1.015522</v>
          </cell>
        </row>
        <row r="175">
          <cell r="A175" t="str">
            <v>RWD</v>
          </cell>
          <cell r="B175" t="str">
            <v>UNITED LINCOLNSHIRE HOSPITALS NHS TRUST</v>
          </cell>
          <cell r="C175" t="str">
            <v>Trust</v>
          </cell>
          <cell r="D175">
            <v>1.014165</v>
          </cell>
        </row>
        <row r="176">
          <cell r="A176" t="str">
            <v>RWE</v>
          </cell>
          <cell r="B176" t="str">
            <v>UNIVERSITY HOSPITALS OF LEICESTER NHS TRUST</v>
          </cell>
          <cell r="C176" t="str">
            <v>Trust</v>
          </cell>
          <cell r="D176">
            <v>1.043404</v>
          </cell>
        </row>
        <row r="177">
          <cell r="A177" t="str">
            <v>RWF</v>
          </cell>
          <cell r="B177" t="str">
            <v>MAIDSTONE AND TUNBRIDGE WELLS NHS TRUST</v>
          </cell>
          <cell r="C177" t="str">
            <v>Trust</v>
          </cell>
          <cell r="D177">
            <v>1.1095079999999999</v>
          </cell>
        </row>
        <row r="178">
          <cell r="A178" t="str">
            <v>RWG</v>
          </cell>
          <cell r="B178" t="str">
            <v>WEST HERTFORDSHIRE HOSPITALS NHS TRUST</v>
          </cell>
          <cell r="C178" t="str">
            <v>Trust</v>
          </cell>
          <cell r="D178">
            <v>1.1707609999999999</v>
          </cell>
        </row>
        <row r="179">
          <cell r="A179" t="str">
            <v>RWH</v>
          </cell>
          <cell r="B179" t="str">
            <v>EAST AND NORTH HERTFORDSHIRE NHS TRUST</v>
          </cell>
          <cell r="C179" t="str">
            <v>Trust</v>
          </cell>
          <cell r="D179">
            <v>1.1404609999999999</v>
          </cell>
        </row>
        <row r="180">
          <cell r="A180" t="str">
            <v>RWJ</v>
          </cell>
          <cell r="B180" t="str">
            <v>STOCKPORT NHS FOUNDATION TRUST</v>
          </cell>
          <cell r="C180" t="str">
            <v>Trust</v>
          </cell>
          <cell r="D180">
            <v>1.057302</v>
          </cell>
        </row>
        <row r="181">
          <cell r="A181" t="str">
            <v>RWK</v>
          </cell>
          <cell r="B181" t="str">
            <v>EAST LONDON NHS FOUNDATION TRUST</v>
          </cell>
          <cell r="C181" t="str">
            <v>Trust</v>
          </cell>
          <cell r="D181">
            <v>1.217778</v>
          </cell>
        </row>
        <row r="182">
          <cell r="A182" t="str">
            <v>RWN</v>
          </cell>
          <cell r="B182" t="str">
            <v>SOUTH ESSEX PARTNERSHIP UNIVERSITY NHS FOUNDATION TRUST</v>
          </cell>
          <cell r="C182" t="str">
            <v>Trust</v>
          </cell>
          <cell r="D182">
            <v>1.1099000000000001</v>
          </cell>
        </row>
        <row r="183">
          <cell r="A183" t="str">
            <v>RWP</v>
          </cell>
          <cell r="B183" t="str">
            <v>WORCESTERSHIRE ACUTE HOSPITALS NHS TRUST</v>
          </cell>
          <cell r="C183" t="str">
            <v>Trust</v>
          </cell>
          <cell r="D183">
            <v>1.037609</v>
          </cell>
        </row>
        <row r="184">
          <cell r="A184" t="str">
            <v>RWR</v>
          </cell>
          <cell r="B184" t="str">
            <v>HERTFORDSHIRE PARTNERSHIP UNIVERSITY NHS FOUNDATION TRUST</v>
          </cell>
          <cell r="C184" t="str">
            <v>Trust</v>
          </cell>
          <cell r="D184">
            <v>1.1447780000000001</v>
          </cell>
        </row>
        <row r="185">
          <cell r="A185" t="str">
            <v>RWV</v>
          </cell>
          <cell r="B185" t="str">
            <v>DEVON PARTNERSHIP NHS TRUST</v>
          </cell>
          <cell r="C185" t="str">
            <v>Trust</v>
          </cell>
          <cell r="D185">
            <v>1.0165360000000001</v>
          </cell>
        </row>
        <row r="186">
          <cell r="A186" t="str">
            <v>RWW</v>
          </cell>
          <cell r="B186" t="str">
            <v>WARRINGTON AND HALTON HOSPITALS NHS FOUNDATION TRUST</v>
          </cell>
          <cell r="C186" t="str">
            <v>Trust</v>
          </cell>
          <cell r="D186">
            <v>1.0500339999999999</v>
          </cell>
        </row>
        <row r="187">
          <cell r="A187" t="str">
            <v>RWX</v>
          </cell>
          <cell r="B187" t="str">
            <v>BERKSHIRE HEALTHCARE NHS FOUNDATION TRUST</v>
          </cell>
          <cell r="C187" t="str">
            <v>Trust</v>
          </cell>
          <cell r="D187">
            <v>1.1504030000000001</v>
          </cell>
        </row>
        <row r="188">
          <cell r="A188" t="str">
            <v>RWY</v>
          </cell>
          <cell r="B188" t="str">
            <v>CALDERDALE AND HUDDERSFIELD NHS FOUNDATION TRUST</v>
          </cell>
          <cell r="C188" t="str">
            <v>Trust</v>
          </cell>
          <cell r="D188">
            <v>1.038861</v>
          </cell>
        </row>
        <row r="189">
          <cell r="A189" t="str">
            <v>RX1</v>
          </cell>
          <cell r="B189" t="str">
            <v>NOTTINGHAM UNIVERSITY HOSPITALS NHS TRUST</v>
          </cell>
          <cell r="C189" t="str">
            <v>Trust</v>
          </cell>
          <cell r="D189">
            <v>1.0387249999999999</v>
          </cell>
        </row>
        <row r="190">
          <cell r="A190" t="str">
            <v>RX2</v>
          </cell>
          <cell r="B190" t="str">
            <v>SUSSEX PARTNERSHIP NHS FOUNDATION TRUST</v>
          </cell>
          <cell r="C190" t="str">
            <v>Trust</v>
          </cell>
          <cell r="D190">
            <v>1.077078</v>
          </cell>
        </row>
        <row r="191">
          <cell r="A191" t="str">
            <v>RX3</v>
          </cell>
          <cell r="B191" t="str">
            <v>TEES, ESK AND WEAR VALLEYS NHS FOUNDATION TRUST</v>
          </cell>
          <cell r="C191" t="str">
            <v>Trust</v>
          </cell>
          <cell r="D191">
            <v>1.02654</v>
          </cell>
        </row>
        <row r="192">
          <cell r="A192" t="str">
            <v>RX4</v>
          </cell>
          <cell r="B192" t="str">
            <v>NORTHUMBERLAND, TYNE AND WEAR NHS FOUNDATION TRUST</v>
          </cell>
          <cell r="C192" t="str">
            <v>Trust</v>
          </cell>
          <cell r="D192">
            <v>1.0293909999999999</v>
          </cell>
        </row>
        <row r="193">
          <cell r="A193" t="str">
            <v>RX6</v>
          </cell>
          <cell r="B193" t="str">
            <v>NORTH EAST AMBULANCE SERVICE NHS FOUNDATION TRUST</v>
          </cell>
          <cell r="C193" t="str">
            <v>Trust</v>
          </cell>
          <cell r="D193">
            <v>1.0300240000000001</v>
          </cell>
        </row>
        <row r="194">
          <cell r="A194" t="str">
            <v>RX7</v>
          </cell>
          <cell r="B194" t="str">
            <v>NORTH WEST AMBULANCE SERVICE NHS TRUST</v>
          </cell>
          <cell r="C194" t="str">
            <v>Trust</v>
          </cell>
          <cell r="D194">
            <v>1.046667</v>
          </cell>
        </row>
        <row r="195">
          <cell r="A195" t="str">
            <v>RX8</v>
          </cell>
          <cell r="B195" t="str">
            <v>YORKSHIRE AMBULANCE SERVICE NHS TRUST</v>
          </cell>
          <cell r="C195" t="str">
            <v>Trust</v>
          </cell>
          <cell r="D195">
            <v>1.0407580000000001</v>
          </cell>
        </row>
        <row r="196">
          <cell r="A196" t="str">
            <v>RX9</v>
          </cell>
          <cell r="B196" t="str">
            <v>EAST MIDLANDS AMBULANCE SERVICE NHS TRUST</v>
          </cell>
          <cell r="C196" t="str">
            <v>Trust</v>
          </cell>
          <cell r="D196">
            <v>1.0406759999999999</v>
          </cell>
        </row>
        <row r="197">
          <cell r="A197" t="str">
            <v>RXA</v>
          </cell>
          <cell r="B197" t="str">
            <v>CHESHIRE AND WIRRAL PARTNERSHIP NHS FOUNDATION TRUST</v>
          </cell>
          <cell r="C197" t="str">
            <v>Trust</v>
          </cell>
          <cell r="D197">
            <v>1.042513</v>
          </cell>
        </row>
        <row r="198">
          <cell r="A198" t="str">
            <v>RXC</v>
          </cell>
          <cell r="B198" t="str">
            <v>EAST SUSSEX HEALTHCARE NHS TRUST</v>
          </cell>
          <cell r="C198" t="str">
            <v>Trust</v>
          </cell>
          <cell r="D198">
            <v>1.044089</v>
          </cell>
        </row>
        <row r="199">
          <cell r="A199" t="str">
            <v>RXE</v>
          </cell>
          <cell r="B199" t="str">
            <v>ROTHERHAM DONCASTER AND SOUTH HUMBER NHS FOUNDATION TRUST</v>
          </cell>
          <cell r="C199" t="str">
            <v>Trust</v>
          </cell>
          <cell r="D199">
            <v>1.0342530000000001</v>
          </cell>
        </row>
        <row r="200">
          <cell r="A200" t="str">
            <v>RXF</v>
          </cell>
          <cell r="B200" t="str">
            <v>MID YORKSHIRE HOSPITALS NHS TRUST</v>
          </cell>
          <cell r="C200" t="str">
            <v>Trust</v>
          </cell>
          <cell r="D200">
            <v>1.0406010000000001</v>
          </cell>
        </row>
        <row r="201">
          <cell r="A201" t="str">
            <v>RXG</v>
          </cell>
          <cell r="B201" t="str">
            <v>SOUTH WEST YORKSHIRE PARTNERSHIP NHS FOUNDATION TRUST</v>
          </cell>
          <cell r="C201" t="str">
            <v>Trust</v>
          </cell>
          <cell r="D201">
            <v>1.0371360000000001</v>
          </cell>
        </row>
        <row r="202">
          <cell r="A202" t="str">
            <v>RXH</v>
          </cell>
          <cell r="B202" t="str">
            <v>BRIGHTON AND SUSSEX UNIVERSITY HOSPITALS NHS TRUST</v>
          </cell>
          <cell r="C202" t="str">
            <v>Trust</v>
          </cell>
          <cell r="D202">
            <v>1.0743910000000001</v>
          </cell>
        </row>
        <row r="203">
          <cell r="A203" t="str">
            <v>RXK</v>
          </cell>
          <cell r="B203" t="str">
            <v>SANDWELL AND WEST BIRMINGHAM HOSPITALS NHS TRUST</v>
          </cell>
          <cell r="C203" t="str">
            <v>Trust</v>
          </cell>
          <cell r="D203">
            <v>1.040565</v>
          </cell>
        </row>
        <row r="204">
          <cell r="A204" t="str">
            <v>RXL</v>
          </cell>
          <cell r="B204" t="str">
            <v>BLACKPOOL TEACHING HOSPITALS NHS FOUNDATION TRUST</v>
          </cell>
          <cell r="C204" t="str">
            <v>Trust</v>
          </cell>
          <cell r="D204">
            <v>1.0265070000000001</v>
          </cell>
        </row>
        <row r="205">
          <cell r="A205" t="str">
            <v>RXM</v>
          </cell>
          <cell r="B205" t="str">
            <v>DERBYSHIRE HEALTHCARE NHS FOUNDATION TRUST</v>
          </cell>
          <cell r="C205" t="str">
            <v>Trust</v>
          </cell>
          <cell r="D205">
            <v>1.033263</v>
          </cell>
        </row>
        <row r="206">
          <cell r="A206" t="str">
            <v>RXN</v>
          </cell>
          <cell r="B206" t="str">
            <v>LANCASHIRE TEACHING HOSPITALS NHS FOUNDATION TRUST</v>
          </cell>
          <cell r="C206" t="str">
            <v>Trust</v>
          </cell>
          <cell r="D206">
            <v>1.0354110000000001</v>
          </cell>
        </row>
        <row r="207">
          <cell r="A207" t="str">
            <v>RXP</v>
          </cell>
          <cell r="B207" t="str">
            <v>COUNTY DURHAM AND DARLINGTON NHS FOUNDATION TRUST</v>
          </cell>
          <cell r="C207" t="str">
            <v>Trust</v>
          </cell>
          <cell r="D207">
            <v>1.027841</v>
          </cell>
        </row>
        <row r="208">
          <cell r="A208" t="str">
            <v>RXQ</v>
          </cell>
          <cell r="B208" t="str">
            <v>BUCKINGHAMSHIRE HEALTHCARE NHS TRUST</v>
          </cell>
          <cell r="C208" t="str">
            <v>Trust</v>
          </cell>
          <cell r="D208">
            <v>1.144177</v>
          </cell>
        </row>
        <row r="209">
          <cell r="A209" t="str">
            <v>RXR</v>
          </cell>
          <cell r="B209" t="str">
            <v>EAST LANCASHIRE HOSPITALS NHS TRUST</v>
          </cell>
          <cell r="C209" t="str">
            <v>Trust</v>
          </cell>
          <cell r="D209">
            <v>1.0324979999999999</v>
          </cell>
        </row>
        <row r="210">
          <cell r="A210" t="str">
            <v>RXT</v>
          </cell>
          <cell r="B210" t="str">
            <v>BIRMINGHAM AND SOLIHULL MENTAL HEALTH NHS FOUNDATION TRUST</v>
          </cell>
          <cell r="C210" t="str">
            <v>Trust</v>
          </cell>
          <cell r="D210">
            <v>1.0453330000000001</v>
          </cell>
        </row>
        <row r="211">
          <cell r="A211" t="str">
            <v>RXV</v>
          </cell>
          <cell r="B211" t="str">
            <v>GREATER MANCHESTER WEST MENTAL HEALTH NHS FOUNDATION TRUST</v>
          </cell>
          <cell r="C211" t="str">
            <v>Trust</v>
          </cell>
          <cell r="D211">
            <v>1.0502480000000001</v>
          </cell>
        </row>
        <row r="212">
          <cell r="A212" t="str">
            <v>RXW</v>
          </cell>
          <cell r="B212" t="str">
            <v>SHREWSBURY AND TELFORD HOSPITAL NHS TRUST</v>
          </cell>
          <cell r="C212" t="str">
            <v>Trust</v>
          </cell>
          <cell r="D212">
            <v>1.0262500000000001</v>
          </cell>
        </row>
        <row r="213">
          <cell r="A213" t="str">
            <v>RXX</v>
          </cell>
          <cell r="B213" t="str">
            <v>SURREY AND BORDERS PARTNERSHIP NHS FOUNDATION TRUST</v>
          </cell>
          <cell r="C213" t="str">
            <v>Trust</v>
          </cell>
          <cell r="D213">
            <v>1.171362</v>
          </cell>
        </row>
        <row r="214">
          <cell r="A214" t="str">
            <v>RXY</v>
          </cell>
          <cell r="B214" t="str">
            <v>KENT AND MEDWAY NHS AND SOCIAL CARE PARTNERSHIP TRUST</v>
          </cell>
          <cell r="C214" t="str">
            <v>Trust</v>
          </cell>
          <cell r="D214">
            <v>1.0973949999999999</v>
          </cell>
        </row>
        <row r="215">
          <cell r="A215" t="str">
            <v>RY1</v>
          </cell>
          <cell r="B215" t="str">
            <v>LIVERPOOL COMMUNITY HEALTH NHS TRUST</v>
          </cell>
          <cell r="C215" t="str">
            <v>Trust</v>
          </cell>
          <cell r="D215">
            <v>1.0439719999999999</v>
          </cell>
        </row>
        <row r="216">
          <cell r="A216" t="str">
            <v>RY2</v>
          </cell>
          <cell r="B216" t="str">
            <v>BRIDGEWATER COMMUNITY HEALTHCARE NHS FOUNDATION TRUST</v>
          </cell>
          <cell r="C216" t="str">
            <v>Trust</v>
          </cell>
          <cell r="D216">
            <v>1.0410710000000001</v>
          </cell>
        </row>
        <row r="217">
          <cell r="A217" t="str">
            <v>RY3</v>
          </cell>
          <cell r="B217" t="str">
            <v>NORFOLK COMMUNITY HEALTH AND CARE NHS TRUST</v>
          </cell>
          <cell r="C217" t="str">
            <v>Trust</v>
          </cell>
          <cell r="D217">
            <v>1.0192870000000001</v>
          </cell>
        </row>
        <row r="218">
          <cell r="A218" t="str">
            <v>RY4</v>
          </cell>
          <cell r="B218" t="str">
            <v>HERTFORDSHIRE COMMUNITY NHS TRUST</v>
          </cell>
          <cell r="C218" t="str">
            <v>Trust</v>
          </cell>
          <cell r="D218">
            <v>1.1349210000000001</v>
          </cell>
        </row>
        <row r="219">
          <cell r="A219" t="str">
            <v>RY5</v>
          </cell>
          <cell r="B219" t="str">
            <v>LINCOLNSHIRE COMMUNITY HEALTH SERVICES NHS TRUST</v>
          </cell>
          <cell r="C219" t="str">
            <v>Trust</v>
          </cell>
          <cell r="D219">
            <v>1.015523</v>
          </cell>
        </row>
        <row r="220">
          <cell r="A220" t="str">
            <v>RY6</v>
          </cell>
          <cell r="B220" t="str">
            <v>LEEDS COMMUNITY HEALTHCARE NHS TRUST</v>
          </cell>
          <cell r="C220" t="str">
            <v>Trust</v>
          </cell>
          <cell r="D220">
            <v>1.0503279999999999</v>
          </cell>
        </row>
        <row r="221">
          <cell r="A221" t="str">
            <v>RY7</v>
          </cell>
          <cell r="B221" t="str">
            <v>WIRRAL COMMUNITY NHS TRUST</v>
          </cell>
          <cell r="C221" t="str">
            <v>Trust</v>
          </cell>
          <cell r="D221">
            <v>1.039936</v>
          </cell>
        </row>
        <row r="222">
          <cell r="A222" t="str">
            <v>RY8</v>
          </cell>
          <cell r="B222" t="str">
            <v>DERBYSHIRE COMMUNITY HEALTH SERVICES NHS FOUNDATION TRUST</v>
          </cell>
          <cell r="C222" t="str">
            <v>Trust</v>
          </cell>
          <cell r="D222">
            <v>1.0320549999999999</v>
          </cell>
        </row>
        <row r="223">
          <cell r="A223" t="str">
            <v>RY9</v>
          </cell>
          <cell r="B223" t="str">
            <v>HOUNSLOW AND RICHMOND COMMUNITY HEALTHCARE NHS TRUST</v>
          </cell>
          <cell r="C223" t="str">
            <v>Trust</v>
          </cell>
          <cell r="D223">
            <v>1.179365</v>
          </cell>
        </row>
        <row r="224">
          <cell r="A224" t="str">
            <v>RYA</v>
          </cell>
          <cell r="B224" t="str">
            <v>WEST MIDLANDS AMBULANCE SERVICE NHS FOUNDATION TRUST</v>
          </cell>
          <cell r="C224" t="str">
            <v>Trust</v>
          </cell>
          <cell r="D224">
            <v>1.040278</v>
          </cell>
        </row>
        <row r="225">
          <cell r="A225" t="str">
            <v>RYC</v>
          </cell>
          <cell r="B225" t="str">
            <v>EAST OF ENGLAND AMBULANCE SERVICE NHS TRUST</v>
          </cell>
          <cell r="C225" t="str">
            <v>Trust</v>
          </cell>
          <cell r="D225">
            <v>1.078589</v>
          </cell>
        </row>
        <row r="226">
          <cell r="A226" t="str">
            <v>RYD</v>
          </cell>
          <cell r="B226" t="str">
            <v>SOUTH EAST COAST AMBULANCE SERVICE NHS FOUNDATION TRUST</v>
          </cell>
          <cell r="C226" t="str">
            <v>Trust</v>
          </cell>
          <cell r="D226">
            <v>1.094557</v>
          </cell>
        </row>
        <row r="227">
          <cell r="A227" t="str">
            <v>RYE</v>
          </cell>
          <cell r="B227" t="str">
            <v>SOUTH CENTRAL AMBULANCE SERVICE NHS FOUNDATION TRUST</v>
          </cell>
          <cell r="C227" t="str">
            <v>Trust</v>
          </cell>
          <cell r="D227">
            <v>1.1182989999999999</v>
          </cell>
        </row>
        <row r="228">
          <cell r="A228" t="str">
            <v>RYF</v>
          </cell>
          <cell r="B228" t="str">
            <v>SOUTH WESTERN AMBULANCE SERVICE NHS FOUNDATION TRUST</v>
          </cell>
          <cell r="C228" t="str">
            <v>Trust</v>
          </cell>
          <cell r="D228">
            <v>1.048556</v>
          </cell>
        </row>
        <row r="229">
          <cell r="A229" t="str">
            <v>RYG</v>
          </cell>
          <cell r="B229" t="str">
            <v>COVENTRY AND WARWICKSHIRE PARTNERSHIP NHS TRUST</v>
          </cell>
          <cell r="C229" t="str">
            <v>Trust</v>
          </cell>
          <cell r="D229">
            <v>1.054529</v>
          </cell>
        </row>
        <row r="230">
          <cell r="A230" t="str">
            <v>RYJ</v>
          </cell>
          <cell r="B230" t="str">
            <v>IMPERIAL COLLEGE HEALTHCARE NHS TRUST</v>
          </cell>
          <cell r="C230" t="str">
            <v>Trust</v>
          </cell>
          <cell r="D230">
            <v>1.241725</v>
          </cell>
        </row>
        <row r="231">
          <cell r="A231" t="str">
            <v>RYK</v>
          </cell>
          <cell r="B231" t="str">
            <v>DUDLEY AND WALSALL MENTAL HEALTH PARTNERSHIP NHS TRUST</v>
          </cell>
          <cell r="C231" t="str">
            <v>Trust</v>
          </cell>
          <cell r="D231">
            <v>1.0368900000000001</v>
          </cell>
        </row>
        <row r="232">
          <cell r="A232" t="str">
            <v>RYR</v>
          </cell>
          <cell r="B232" t="str">
            <v>WESTERN SUSSEX HOSPITALS NHS FOUNDATION TRUST</v>
          </cell>
          <cell r="C232" t="str">
            <v>Trust</v>
          </cell>
          <cell r="D232">
            <v>1.080908</v>
          </cell>
        </row>
        <row r="233">
          <cell r="A233" t="str">
            <v>RYV</v>
          </cell>
          <cell r="B233" t="str">
            <v>CAMBRIDGESHIRE COMMUNITY SERVICES NHS TRUST</v>
          </cell>
          <cell r="C233" t="str">
            <v>Trust</v>
          </cell>
          <cell r="D233">
            <v>1.0927450000000001</v>
          </cell>
        </row>
        <row r="234">
          <cell r="A234" t="str">
            <v>RYW</v>
          </cell>
          <cell r="B234" t="str">
            <v>BIRMINGHAM COMMUNITY HEALTHCARE NHS TRUST</v>
          </cell>
          <cell r="C234" t="str">
            <v>Trust</v>
          </cell>
          <cell r="D234">
            <v>1.0566899999999999</v>
          </cell>
        </row>
        <row r="235">
          <cell r="A235" t="str">
            <v>RYX</v>
          </cell>
          <cell r="B235" t="str">
            <v>CENTRAL LONDON COMMUNITY HEALTHCARE NHS TRUST</v>
          </cell>
          <cell r="C235" t="str">
            <v>Trust</v>
          </cell>
          <cell r="D235">
            <v>1.231257</v>
          </cell>
        </row>
        <row r="236">
          <cell r="A236" t="str">
            <v>RYY</v>
          </cell>
          <cell r="B236" t="str">
            <v>KENT COMMUNITY HEALTH NHS FOUNDATION TRUST</v>
          </cell>
          <cell r="C236" t="str">
            <v>Trust</v>
          </cell>
          <cell r="D236">
            <v>1.0733189999999999</v>
          </cell>
        </row>
        <row r="237">
          <cell r="A237" t="str">
            <v>TAD</v>
          </cell>
          <cell r="B237" t="str">
            <v>BRADFORD DISTRICT CARE NHS FOUNDATION TRUST</v>
          </cell>
          <cell r="C237" t="str">
            <v>Trust</v>
          </cell>
          <cell r="D237">
            <v>1.033892</v>
          </cell>
        </row>
        <row r="238">
          <cell r="A238" t="str">
            <v>TAE</v>
          </cell>
          <cell r="B238" t="str">
            <v>MANCHESTER MENTAL HEALTH AND SOCIAL CARE TRUST</v>
          </cell>
          <cell r="C238" t="str">
            <v>Trust</v>
          </cell>
          <cell r="D238">
            <v>1.0565420000000001</v>
          </cell>
        </row>
        <row r="239">
          <cell r="A239" t="str">
            <v>TAF</v>
          </cell>
          <cell r="B239" t="str">
            <v>CAMDEN AND ISLINGTON NHS FOUNDATION TRUST</v>
          </cell>
          <cell r="C239" t="str">
            <v>Trust</v>
          </cell>
          <cell r="D239">
            <v>1.2232270000000001</v>
          </cell>
        </row>
        <row r="240">
          <cell r="A240" t="str">
            <v>TAH</v>
          </cell>
          <cell r="B240" t="str">
            <v>SHEFFIELD HEALTH &amp; SOCIAL CARE NHS FOUNDATION TRUST</v>
          </cell>
          <cell r="C240" t="str">
            <v>Trust</v>
          </cell>
          <cell r="D240">
            <v>1.0305</v>
          </cell>
        </row>
        <row r="241">
          <cell r="A241" t="str">
            <v>TAJ</v>
          </cell>
          <cell r="B241" t="str">
            <v>BLACK COUNTRY PARTNERSHIP NHS FOUNDATION TRUST</v>
          </cell>
          <cell r="C241" t="str">
            <v>Trust</v>
          </cell>
          <cell r="D241">
            <v>1.0391919999999999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rojected CCG Populations"/>
      <sheetName val="Cartogram Maps"/>
      <sheetName val="SCRAP---&gt;"/>
      <sheetName val="CCG19"/>
      <sheetName val="ONS Population Projections OLD"/>
    </sheetNames>
    <sheetDataSet>
      <sheetData sheetId="0" refreshError="1"/>
      <sheetData sheetId="1">
        <row r="7">
          <cell r="E7">
            <v>108354.66748046875</v>
          </cell>
          <cell r="G7">
            <v>108392.1875</v>
          </cell>
          <cell r="H7">
            <v>108449.640625</v>
          </cell>
          <cell r="I7">
            <v>108477.078125</v>
          </cell>
          <cell r="J7">
            <v>108490.84375</v>
          </cell>
          <cell r="K7">
            <v>108475.96875</v>
          </cell>
        </row>
        <row r="8">
          <cell r="E8">
            <v>292189.83605957031</v>
          </cell>
          <cell r="G8">
            <v>293122.5</v>
          </cell>
          <cell r="H8">
            <v>294087.8125</v>
          </cell>
          <cell r="I8">
            <v>295084.125</v>
          </cell>
          <cell r="J8">
            <v>296002.53125</v>
          </cell>
          <cell r="K8">
            <v>296842.9375</v>
          </cell>
        </row>
        <row r="9">
          <cell r="E9">
            <v>259367.9208984375</v>
          </cell>
          <cell r="G9">
            <v>260056.4375</v>
          </cell>
          <cell r="H9">
            <v>260704.78125</v>
          </cell>
          <cell r="I9">
            <v>261174</v>
          </cell>
          <cell r="J9">
            <v>261762.296875</v>
          </cell>
          <cell r="K9">
            <v>262460.8125</v>
          </cell>
        </row>
        <row r="10">
          <cell r="E10">
            <v>297298.9188079834</v>
          </cell>
          <cell r="G10">
            <v>298132.21875</v>
          </cell>
          <cell r="H10">
            <v>298891.875</v>
          </cell>
          <cell r="I10">
            <v>299587.75</v>
          </cell>
          <cell r="J10">
            <v>300221.375</v>
          </cell>
          <cell r="K10">
            <v>300764.21875</v>
          </cell>
        </row>
        <row r="11">
          <cell r="E11">
            <v>325418</v>
          </cell>
          <cell r="G11">
            <v>325474.59375</v>
          </cell>
          <cell r="H11">
            <v>325564.0625</v>
          </cell>
          <cell r="I11">
            <v>325652.125</v>
          </cell>
          <cell r="J11">
            <v>325740.3125</v>
          </cell>
          <cell r="K11">
            <v>325781.3125</v>
          </cell>
        </row>
        <row r="12">
          <cell r="E12">
            <v>296987.75262069702</v>
          </cell>
          <cell r="G12">
            <v>297279.8125</v>
          </cell>
          <cell r="H12">
            <v>297414.375</v>
          </cell>
          <cell r="I12">
            <v>297457.03125</v>
          </cell>
          <cell r="J12">
            <v>297528.96875</v>
          </cell>
          <cell r="K12">
            <v>297502.90625</v>
          </cell>
        </row>
        <row r="13">
          <cell r="E13">
            <v>157204.24853515625</v>
          </cell>
          <cell r="G13">
            <v>157356.140625</v>
          </cell>
          <cell r="H13">
            <v>157527.421875</v>
          </cell>
          <cell r="I13">
            <v>157706.65625</v>
          </cell>
          <cell r="J13">
            <v>157875.640625</v>
          </cell>
          <cell r="K13">
            <v>158029.90625</v>
          </cell>
        </row>
        <row r="14">
          <cell r="E14">
            <v>284072.08127784729</v>
          </cell>
          <cell r="G14">
            <v>284309.3125</v>
          </cell>
          <cell r="H14">
            <v>284521.125</v>
          </cell>
          <cell r="I14">
            <v>284736.65625</v>
          </cell>
          <cell r="J14">
            <v>284950.625</v>
          </cell>
          <cell r="K14">
            <v>285102.71875</v>
          </cell>
        </row>
        <row r="15">
          <cell r="E15">
            <v>175120.75170898438</v>
          </cell>
          <cell r="G15">
            <v>175157.515625</v>
          </cell>
          <cell r="H15">
            <v>175171.625</v>
          </cell>
          <cell r="I15">
            <v>175123.546875</v>
          </cell>
          <cell r="J15">
            <v>175059.828125</v>
          </cell>
          <cell r="K15">
            <v>174947.40625</v>
          </cell>
        </row>
        <row r="16">
          <cell r="E16">
            <v>173468.50117397308</v>
          </cell>
          <cell r="G16">
            <v>173096.546875</v>
          </cell>
          <cell r="H16">
            <v>172778.25</v>
          </cell>
          <cell r="I16">
            <v>172451.375</v>
          </cell>
          <cell r="J16">
            <v>172164.8125</v>
          </cell>
          <cell r="K16">
            <v>171872.28125</v>
          </cell>
        </row>
        <row r="17">
          <cell r="E17">
            <v>309358.24694824219</v>
          </cell>
          <cell r="G17">
            <v>310601.6875</v>
          </cell>
          <cell r="H17">
            <v>311766.75</v>
          </cell>
          <cell r="I17">
            <v>312848.8125</v>
          </cell>
          <cell r="J17">
            <v>313833.6875</v>
          </cell>
          <cell r="K17">
            <v>314693.71875</v>
          </cell>
        </row>
        <row r="18">
          <cell r="E18">
            <v>204179.50073242188</v>
          </cell>
          <cell r="G18">
            <v>204868.28125</v>
          </cell>
          <cell r="H18">
            <v>205557.65625</v>
          </cell>
          <cell r="I18">
            <v>206201.6875</v>
          </cell>
          <cell r="J18">
            <v>206811.75</v>
          </cell>
          <cell r="K18">
            <v>207373.1875</v>
          </cell>
        </row>
        <row r="19">
          <cell r="E19">
            <v>183604.58435058594</v>
          </cell>
          <cell r="G19">
            <v>184909.5625</v>
          </cell>
          <cell r="H19">
            <v>186178.53125</v>
          </cell>
          <cell r="I19">
            <v>187455.0625</v>
          </cell>
          <cell r="J19">
            <v>188646.0625</v>
          </cell>
          <cell r="K19">
            <v>189732.125</v>
          </cell>
        </row>
        <row r="20">
          <cell r="E20">
            <v>255302.4150390625</v>
          </cell>
          <cell r="G20">
            <v>256758.234375</v>
          </cell>
          <cell r="H20">
            <v>258134.734375</v>
          </cell>
          <cell r="I20">
            <v>259393.0625</v>
          </cell>
          <cell r="J20">
            <v>260564.6875</v>
          </cell>
          <cell r="K20">
            <v>261632.890625</v>
          </cell>
        </row>
        <row r="21">
          <cell r="E21">
            <v>382164.08624267578</v>
          </cell>
          <cell r="G21">
            <v>382499.5625</v>
          </cell>
          <cell r="H21">
            <v>382833.375</v>
          </cell>
          <cell r="I21">
            <v>383179.65625</v>
          </cell>
          <cell r="J21">
            <v>383372.625</v>
          </cell>
          <cell r="K21">
            <v>383509.125</v>
          </cell>
        </row>
        <row r="22">
          <cell r="E22">
            <v>208597.41194677353</v>
          </cell>
          <cell r="G22">
            <v>209256.765625</v>
          </cell>
          <cell r="H22">
            <v>209983.75</v>
          </cell>
          <cell r="I22">
            <v>210671.90625</v>
          </cell>
          <cell r="J22">
            <v>211367.828125</v>
          </cell>
          <cell r="K22">
            <v>211983.75</v>
          </cell>
        </row>
        <row r="23">
          <cell r="E23">
            <v>233537.333984375</v>
          </cell>
          <cell r="G23">
            <v>234477.703125</v>
          </cell>
          <cell r="H23">
            <v>235364.390625</v>
          </cell>
          <cell r="I23">
            <v>236209.796875</v>
          </cell>
          <cell r="J23">
            <v>236985.09375</v>
          </cell>
          <cell r="K23">
            <v>237655.25</v>
          </cell>
        </row>
        <row r="24">
          <cell r="E24">
            <v>209211.58392333984</v>
          </cell>
          <cell r="G24">
            <v>209249.015625</v>
          </cell>
          <cell r="H24">
            <v>209231.71875</v>
          </cell>
          <cell r="I24">
            <v>209111.484375</v>
          </cell>
          <cell r="J24">
            <v>209021.90625</v>
          </cell>
          <cell r="K24">
            <v>208953.40625</v>
          </cell>
        </row>
        <row r="25">
          <cell r="E25">
            <v>131379.166015625</v>
          </cell>
          <cell r="G25">
            <v>131605.6875</v>
          </cell>
          <cell r="H25">
            <v>131833.640625</v>
          </cell>
          <cell r="I25">
            <v>132053.203125</v>
          </cell>
          <cell r="J25">
            <v>132256.265625</v>
          </cell>
          <cell r="K25">
            <v>132445.78125</v>
          </cell>
        </row>
        <row r="26">
          <cell r="E26">
            <v>272953.16479492188</v>
          </cell>
          <cell r="G26">
            <v>275610.5</v>
          </cell>
          <cell r="H26">
            <v>278114.5</v>
          </cell>
          <cell r="I26">
            <v>280451.75</v>
          </cell>
          <cell r="J26">
            <v>282634.25</v>
          </cell>
          <cell r="K26">
            <v>284661.875</v>
          </cell>
        </row>
        <row r="27">
          <cell r="E27">
            <v>324183.16345214844</v>
          </cell>
          <cell r="G27">
            <v>323764.0625</v>
          </cell>
          <cell r="H27">
            <v>323354.90625</v>
          </cell>
          <cell r="I27">
            <v>322940.9375</v>
          </cell>
          <cell r="J27">
            <v>322521.5</v>
          </cell>
          <cell r="K27">
            <v>322059.09375</v>
          </cell>
        </row>
        <row r="28">
          <cell r="E28">
            <v>165151.58276367188</v>
          </cell>
          <cell r="G28">
            <v>165618.96875</v>
          </cell>
          <cell r="H28">
            <v>166135.671875</v>
          </cell>
          <cell r="I28">
            <v>166636.78125</v>
          </cell>
          <cell r="J28">
            <v>167131.125</v>
          </cell>
          <cell r="K28">
            <v>167623.1875</v>
          </cell>
        </row>
        <row r="29">
          <cell r="E29">
            <v>345955.67114257813</v>
          </cell>
          <cell r="G29">
            <v>346843</v>
          </cell>
          <cell r="H29">
            <v>347573.9375</v>
          </cell>
          <cell r="I29">
            <v>348167.625</v>
          </cell>
          <cell r="J29">
            <v>348893.9375</v>
          </cell>
          <cell r="K29">
            <v>349661.28125</v>
          </cell>
        </row>
        <row r="30">
          <cell r="E30">
            <v>185925.41552734375</v>
          </cell>
          <cell r="G30">
            <v>186311.0625</v>
          </cell>
          <cell r="H30">
            <v>186706.96875</v>
          </cell>
          <cell r="I30">
            <v>187151.71875</v>
          </cell>
          <cell r="J30">
            <v>187566.8125</v>
          </cell>
          <cell r="K30">
            <v>187958.15625</v>
          </cell>
        </row>
        <row r="31">
          <cell r="E31">
            <v>155093.08374023438</v>
          </cell>
          <cell r="G31">
            <v>155182.25</v>
          </cell>
          <cell r="H31">
            <v>155277.4375</v>
          </cell>
          <cell r="I31">
            <v>155438.515625</v>
          </cell>
          <cell r="J31">
            <v>155548.953125</v>
          </cell>
          <cell r="K31">
            <v>155685.9375</v>
          </cell>
        </row>
        <row r="32">
          <cell r="E32">
            <v>125038.33166503906</v>
          </cell>
          <cell r="G32">
            <v>125268.4765625</v>
          </cell>
          <cell r="H32">
            <v>125542.484375</v>
          </cell>
          <cell r="I32">
            <v>125805.15625</v>
          </cell>
          <cell r="J32">
            <v>126104.796875</v>
          </cell>
          <cell r="K32">
            <v>126395.96875</v>
          </cell>
        </row>
        <row r="33">
          <cell r="E33">
            <v>312021.74751663208</v>
          </cell>
          <cell r="G33">
            <v>313465.75</v>
          </cell>
          <cell r="H33">
            <v>314968.75</v>
          </cell>
          <cell r="I33">
            <v>316512.0625</v>
          </cell>
          <cell r="J33">
            <v>318037.1875</v>
          </cell>
          <cell r="K33">
            <v>319476.125</v>
          </cell>
        </row>
        <row r="34">
          <cell r="E34">
            <v>197589.50048828125</v>
          </cell>
          <cell r="G34">
            <v>198154.4375</v>
          </cell>
          <cell r="H34">
            <v>198715.859375</v>
          </cell>
          <cell r="I34">
            <v>199263.546875</v>
          </cell>
          <cell r="J34">
            <v>199834.59375</v>
          </cell>
          <cell r="K34">
            <v>200353.046875</v>
          </cell>
        </row>
        <row r="35">
          <cell r="E35">
            <v>247904.74877929688</v>
          </cell>
          <cell r="G35">
            <v>248556.28125</v>
          </cell>
          <cell r="H35">
            <v>249223.8125</v>
          </cell>
          <cell r="I35">
            <v>249879.5625</v>
          </cell>
          <cell r="J35">
            <v>250518.5625</v>
          </cell>
          <cell r="K35">
            <v>251105.359375</v>
          </cell>
        </row>
        <row r="36">
          <cell r="E36">
            <v>242027.00146484375</v>
          </cell>
          <cell r="G36">
            <v>243556.875</v>
          </cell>
          <cell r="H36">
            <v>245133.5625</v>
          </cell>
          <cell r="I36">
            <v>246695.3125</v>
          </cell>
          <cell r="J36">
            <v>248209.3125</v>
          </cell>
          <cell r="K36">
            <v>249686.25</v>
          </cell>
        </row>
        <row r="37">
          <cell r="E37">
            <v>107018.25</v>
          </cell>
          <cell r="G37">
            <v>107292.4375</v>
          </cell>
          <cell r="H37">
            <v>107566.421875</v>
          </cell>
          <cell r="I37">
            <v>107859.390625</v>
          </cell>
          <cell r="J37">
            <v>108122.484375</v>
          </cell>
          <cell r="K37">
            <v>108345.4375</v>
          </cell>
        </row>
        <row r="38">
          <cell r="E38">
            <v>218209.00561523438</v>
          </cell>
          <cell r="G38">
            <v>219281.65625</v>
          </cell>
          <cell r="H38">
            <v>220369.640625</v>
          </cell>
          <cell r="I38">
            <v>221421.6875</v>
          </cell>
          <cell r="J38">
            <v>222454</v>
          </cell>
          <cell r="K38">
            <v>223407.53125</v>
          </cell>
        </row>
        <row r="39">
          <cell r="E39">
            <v>263907.41619873047</v>
          </cell>
          <cell r="G39">
            <v>264776.84375</v>
          </cell>
          <cell r="H39">
            <v>265597.6875</v>
          </cell>
          <cell r="I39">
            <v>266357.6875</v>
          </cell>
          <cell r="J39">
            <v>267133.375</v>
          </cell>
          <cell r="K39">
            <v>267887.4375</v>
          </cell>
        </row>
        <row r="40">
          <cell r="E40">
            <v>113598.50024414063</v>
          </cell>
          <cell r="G40">
            <v>113720.625</v>
          </cell>
          <cell r="H40">
            <v>113877.375</v>
          </cell>
          <cell r="I40">
            <v>114012.53125</v>
          </cell>
          <cell r="J40">
            <v>114212.703125</v>
          </cell>
          <cell r="K40">
            <v>114388.2109375</v>
          </cell>
        </row>
        <row r="41">
          <cell r="E41">
            <v>327903.66906738281</v>
          </cell>
          <cell r="G41">
            <v>328789.4375</v>
          </cell>
          <cell r="H41">
            <v>329583.8125</v>
          </cell>
          <cell r="I41">
            <v>330294.3125</v>
          </cell>
          <cell r="J41">
            <v>330954.25</v>
          </cell>
          <cell r="K41">
            <v>331514.75</v>
          </cell>
        </row>
        <row r="42">
          <cell r="E42">
            <v>177596.66862010956</v>
          </cell>
          <cell r="G42">
            <v>178249.3125</v>
          </cell>
          <cell r="H42">
            <v>178955.03125</v>
          </cell>
          <cell r="I42">
            <v>179679.0625</v>
          </cell>
          <cell r="J42">
            <v>180360.34375</v>
          </cell>
          <cell r="K42">
            <v>181031.734375</v>
          </cell>
        </row>
        <row r="43">
          <cell r="E43">
            <v>159178.16723632813</v>
          </cell>
          <cell r="G43">
            <v>159702.5</v>
          </cell>
          <cell r="H43">
            <v>160223.21875</v>
          </cell>
          <cell r="I43">
            <v>160710.53125</v>
          </cell>
          <cell r="J43">
            <v>161179.25</v>
          </cell>
          <cell r="K43">
            <v>161620.40625</v>
          </cell>
        </row>
        <row r="44">
          <cell r="E44">
            <v>260349.66607666016</v>
          </cell>
          <cell r="G44">
            <v>262230.9375</v>
          </cell>
          <cell r="H44">
            <v>264060.15625</v>
          </cell>
          <cell r="I44">
            <v>265800.34375</v>
          </cell>
          <cell r="J44">
            <v>267480.9375</v>
          </cell>
          <cell r="K44">
            <v>269068.4375</v>
          </cell>
        </row>
        <row r="45">
          <cell r="E45">
            <v>117382.6669921875</v>
          </cell>
          <cell r="G45">
            <v>117732.3671875</v>
          </cell>
          <cell r="H45">
            <v>118099.2578125</v>
          </cell>
          <cell r="I45">
            <v>118456.671875</v>
          </cell>
          <cell r="J45">
            <v>118797.6484375</v>
          </cell>
          <cell r="K45">
            <v>119119.7421875</v>
          </cell>
        </row>
        <row r="46">
          <cell r="E46">
            <v>333179.24963378906</v>
          </cell>
          <cell r="G46">
            <v>334130.3125</v>
          </cell>
          <cell r="H46">
            <v>334984.21875</v>
          </cell>
          <cell r="I46">
            <v>335719.3125</v>
          </cell>
          <cell r="J46">
            <v>336312.5</v>
          </cell>
          <cell r="K46">
            <v>336869.125</v>
          </cell>
        </row>
        <row r="47">
          <cell r="E47">
            <v>220614.66503953934</v>
          </cell>
          <cell r="G47">
            <v>221396.0625</v>
          </cell>
          <cell r="H47">
            <v>222195.15625</v>
          </cell>
          <cell r="I47">
            <v>222935.90625</v>
          </cell>
          <cell r="J47">
            <v>223652.9375</v>
          </cell>
          <cell r="K47">
            <v>224282.46875</v>
          </cell>
        </row>
        <row r="48">
          <cell r="E48">
            <v>140422.67003250122</v>
          </cell>
          <cell r="G48">
            <v>140352.578125</v>
          </cell>
          <cell r="H48">
            <v>140252.546875</v>
          </cell>
          <cell r="I48">
            <v>140106.984375</v>
          </cell>
          <cell r="J48">
            <v>139954.5</v>
          </cell>
          <cell r="K48">
            <v>139737.625</v>
          </cell>
        </row>
        <row r="49">
          <cell r="E49">
            <v>320731.41687011719</v>
          </cell>
          <cell r="G49">
            <v>321430.5625</v>
          </cell>
          <cell r="H49">
            <v>322119.46875</v>
          </cell>
          <cell r="I49">
            <v>322742.1875</v>
          </cell>
          <cell r="J49">
            <v>323321.6875</v>
          </cell>
          <cell r="K49">
            <v>323822.3125</v>
          </cell>
        </row>
        <row r="50">
          <cell r="E50">
            <v>304284.99792480469</v>
          </cell>
          <cell r="G50">
            <v>304863.65625</v>
          </cell>
          <cell r="H50">
            <v>305466.34375</v>
          </cell>
          <cell r="I50">
            <v>306030.75</v>
          </cell>
          <cell r="J50">
            <v>306600.3125</v>
          </cell>
          <cell r="K50">
            <v>307151.28125</v>
          </cell>
        </row>
        <row r="51">
          <cell r="E51">
            <v>248802.74963378906</v>
          </cell>
          <cell r="G51">
            <v>249965.9375</v>
          </cell>
          <cell r="H51">
            <v>251006.78125</v>
          </cell>
          <cell r="I51">
            <v>251959.515625</v>
          </cell>
          <cell r="J51">
            <v>252882.71875</v>
          </cell>
          <cell r="K51">
            <v>253765.15625</v>
          </cell>
        </row>
        <row r="52">
          <cell r="E52">
            <v>144071.99926757813</v>
          </cell>
          <cell r="G52">
            <v>144023.375</v>
          </cell>
          <cell r="H52">
            <v>144107.09375</v>
          </cell>
          <cell r="I52">
            <v>144141.25</v>
          </cell>
          <cell r="J52">
            <v>144168.25</v>
          </cell>
          <cell r="K52">
            <v>144181.875</v>
          </cell>
        </row>
        <row r="53">
          <cell r="E53">
            <v>163132.0810546875</v>
          </cell>
          <cell r="G53">
            <v>163245.0625</v>
          </cell>
          <cell r="H53">
            <v>163361.4375</v>
          </cell>
          <cell r="I53">
            <v>163420</v>
          </cell>
          <cell r="J53">
            <v>163457.59375</v>
          </cell>
          <cell r="K53">
            <v>163536.34375</v>
          </cell>
        </row>
        <row r="54">
          <cell r="E54">
            <v>299081.3346862793</v>
          </cell>
          <cell r="G54">
            <v>299668.03125</v>
          </cell>
          <cell r="H54">
            <v>300221.8125</v>
          </cell>
          <cell r="I54">
            <v>300771.90625</v>
          </cell>
          <cell r="J54">
            <v>301211.5</v>
          </cell>
          <cell r="K54">
            <v>301602.59375</v>
          </cell>
        </row>
        <row r="55">
          <cell r="E55">
            <v>169648.75170898438</v>
          </cell>
          <cell r="G55">
            <v>169562.078125</v>
          </cell>
          <cell r="H55">
            <v>169500.15625</v>
          </cell>
          <cell r="I55">
            <v>169391.1875</v>
          </cell>
          <cell r="J55">
            <v>169266.1875</v>
          </cell>
          <cell r="K55">
            <v>169122.828125</v>
          </cell>
        </row>
        <row r="56">
          <cell r="E56">
            <v>193733.75102114677</v>
          </cell>
          <cell r="G56">
            <v>194611.96875</v>
          </cell>
          <cell r="H56">
            <v>195498.4375</v>
          </cell>
          <cell r="I56">
            <v>196266.046875</v>
          </cell>
          <cell r="J56">
            <v>196989.609375</v>
          </cell>
          <cell r="K56">
            <v>197670.6875</v>
          </cell>
        </row>
        <row r="57">
          <cell r="E57">
            <v>177178.1650390625</v>
          </cell>
          <cell r="G57">
            <v>177652.984375</v>
          </cell>
          <cell r="H57">
            <v>178117.21875</v>
          </cell>
          <cell r="I57">
            <v>178564.71875</v>
          </cell>
          <cell r="J57">
            <v>178958.21875</v>
          </cell>
          <cell r="K57">
            <v>179307.4375</v>
          </cell>
        </row>
        <row r="58">
          <cell r="E58">
            <v>263162.83093261719</v>
          </cell>
          <cell r="G58">
            <v>263993.09375</v>
          </cell>
          <cell r="H58">
            <v>264819.25</v>
          </cell>
          <cell r="I58">
            <v>265637.28125</v>
          </cell>
          <cell r="J58">
            <v>266398.0625</v>
          </cell>
          <cell r="K58">
            <v>267122.5625</v>
          </cell>
        </row>
        <row r="59">
          <cell r="E59">
            <v>120479.5810546875</v>
          </cell>
          <cell r="G59">
            <v>120626.71875</v>
          </cell>
          <cell r="H59">
            <v>120801.65625</v>
          </cell>
          <cell r="I59">
            <v>120953.375</v>
          </cell>
          <cell r="J59">
            <v>121109.2734375</v>
          </cell>
          <cell r="K59">
            <v>121247.1875</v>
          </cell>
        </row>
        <row r="60">
          <cell r="E60">
            <v>601173.15856933594</v>
          </cell>
          <cell r="G60">
            <v>604647.125</v>
          </cell>
          <cell r="H60">
            <v>607792.6875</v>
          </cell>
          <cell r="I60">
            <v>610593</v>
          </cell>
          <cell r="J60">
            <v>613445.25</v>
          </cell>
          <cell r="K60">
            <v>616304.875</v>
          </cell>
        </row>
        <row r="61">
          <cell r="E61">
            <v>357151.74291992188</v>
          </cell>
          <cell r="G61">
            <v>358916.4375</v>
          </cell>
          <cell r="H61">
            <v>360500</v>
          </cell>
          <cell r="I61">
            <v>361942.90625</v>
          </cell>
          <cell r="J61">
            <v>363417.84375</v>
          </cell>
          <cell r="K61">
            <v>364988.4375</v>
          </cell>
        </row>
        <row r="62">
          <cell r="E62">
            <v>373747.33666992188</v>
          </cell>
          <cell r="G62">
            <v>375745.53125</v>
          </cell>
          <cell r="H62">
            <v>377694.125</v>
          </cell>
          <cell r="I62">
            <v>379592.1875</v>
          </cell>
          <cell r="J62">
            <v>381399.6875</v>
          </cell>
          <cell r="K62">
            <v>383065.875</v>
          </cell>
        </row>
        <row r="63">
          <cell r="E63">
            <v>250451.33483886719</v>
          </cell>
          <cell r="G63">
            <v>251486.8125</v>
          </cell>
          <cell r="H63">
            <v>252526.296875</v>
          </cell>
          <cell r="I63">
            <v>253605.703125</v>
          </cell>
          <cell r="J63">
            <v>254547.03125</v>
          </cell>
          <cell r="K63">
            <v>255466.890625</v>
          </cell>
        </row>
        <row r="64">
          <cell r="E64">
            <v>78638.086181640625</v>
          </cell>
          <cell r="G64">
            <v>79913.375</v>
          </cell>
          <cell r="H64">
            <v>81145.171875</v>
          </cell>
          <cell r="I64">
            <v>82345.015625</v>
          </cell>
          <cell r="J64">
            <v>83501.453125</v>
          </cell>
          <cell r="K64">
            <v>84600.1171875</v>
          </cell>
        </row>
        <row r="65">
          <cell r="E65">
            <v>331537.58283996582</v>
          </cell>
          <cell r="G65">
            <v>333199</v>
          </cell>
          <cell r="H65">
            <v>335015.1875</v>
          </cell>
          <cell r="I65">
            <v>336898.34375</v>
          </cell>
          <cell r="J65">
            <v>338844.3125</v>
          </cell>
          <cell r="K65">
            <v>340758.125</v>
          </cell>
        </row>
        <row r="66">
          <cell r="E66">
            <v>406178.91770935059</v>
          </cell>
          <cell r="G66">
            <v>409607.5625</v>
          </cell>
          <cell r="H66">
            <v>412727.875</v>
          </cell>
          <cell r="I66">
            <v>415521.0625</v>
          </cell>
          <cell r="J66">
            <v>418147.4375</v>
          </cell>
          <cell r="K66">
            <v>420660.6875</v>
          </cell>
        </row>
        <row r="67">
          <cell r="E67">
            <v>237516.33752441406</v>
          </cell>
          <cell r="G67">
            <v>238697.65625</v>
          </cell>
          <cell r="H67">
            <v>239817.171875</v>
          </cell>
          <cell r="I67">
            <v>240844.4375</v>
          </cell>
          <cell r="J67">
            <v>241950.1875</v>
          </cell>
          <cell r="K67">
            <v>243125.265625</v>
          </cell>
        </row>
        <row r="68">
          <cell r="E68">
            <v>193960.4169921875</v>
          </cell>
          <cell r="G68">
            <v>195172.625</v>
          </cell>
          <cell r="H68">
            <v>196347.5</v>
          </cell>
          <cell r="I68">
            <v>197463.0625</v>
          </cell>
          <cell r="J68">
            <v>198553.5625</v>
          </cell>
          <cell r="K68">
            <v>199596.0625</v>
          </cell>
        </row>
        <row r="69">
          <cell r="E69">
            <v>294316.6708984375</v>
          </cell>
          <cell r="G69">
            <v>297252.1875</v>
          </cell>
          <cell r="H69">
            <v>300121.75</v>
          </cell>
          <cell r="I69">
            <v>302910.25</v>
          </cell>
          <cell r="J69">
            <v>305531.875</v>
          </cell>
          <cell r="K69">
            <v>308021.09375</v>
          </cell>
        </row>
        <row r="70">
          <cell r="E70">
            <v>685994.91723632813</v>
          </cell>
          <cell r="G70">
            <v>691032.875</v>
          </cell>
          <cell r="H70">
            <v>695931.1875</v>
          </cell>
          <cell r="I70">
            <v>700670.125</v>
          </cell>
          <cell r="J70">
            <v>705242.9375</v>
          </cell>
          <cell r="K70">
            <v>709528.375</v>
          </cell>
        </row>
        <row r="71">
          <cell r="E71">
            <v>135028.08618164063</v>
          </cell>
          <cell r="G71">
            <v>136000.96875</v>
          </cell>
          <cell r="H71">
            <v>136950.875</v>
          </cell>
          <cell r="I71">
            <v>137881.5625</v>
          </cell>
          <cell r="J71">
            <v>138786.6875</v>
          </cell>
          <cell r="K71">
            <v>139660.3125</v>
          </cell>
        </row>
        <row r="72">
          <cell r="E72">
            <v>379334.08333206177</v>
          </cell>
          <cell r="G72">
            <v>381504.375</v>
          </cell>
          <cell r="H72">
            <v>383184.875</v>
          </cell>
          <cell r="I72">
            <v>384540.0625</v>
          </cell>
          <cell r="J72">
            <v>386002.6875</v>
          </cell>
          <cell r="K72">
            <v>387657.1875</v>
          </cell>
        </row>
        <row r="73">
          <cell r="E73">
            <v>152471.7529296875</v>
          </cell>
          <cell r="G73">
            <v>153479.546875</v>
          </cell>
          <cell r="H73">
            <v>154496.78125</v>
          </cell>
          <cell r="I73">
            <v>155536.734375</v>
          </cell>
          <cell r="J73">
            <v>156546.078125</v>
          </cell>
          <cell r="K73">
            <v>157520.875</v>
          </cell>
        </row>
        <row r="74">
          <cell r="E74">
            <v>94123.332763671875</v>
          </cell>
          <cell r="G74">
            <v>94623.328125</v>
          </cell>
          <cell r="H74">
            <v>95121.6640625</v>
          </cell>
          <cell r="I74">
            <v>95606.65625</v>
          </cell>
          <cell r="J74">
            <v>96096.2890625</v>
          </cell>
          <cell r="K74">
            <v>96553.703125</v>
          </cell>
        </row>
        <row r="75">
          <cell r="E75">
            <v>127118.41943359375</v>
          </cell>
          <cell r="G75">
            <v>128001.953125</v>
          </cell>
          <cell r="H75">
            <v>128916.765625</v>
          </cell>
          <cell r="I75">
            <v>129817.625</v>
          </cell>
          <cell r="J75">
            <v>130702.5</v>
          </cell>
          <cell r="K75">
            <v>131573.6875</v>
          </cell>
        </row>
        <row r="76">
          <cell r="E76">
            <v>133650.33349609375</v>
          </cell>
          <cell r="G76">
            <v>134597.28125</v>
          </cell>
          <cell r="H76">
            <v>135580.46875</v>
          </cell>
          <cell r="I76">
            <v>136527.40625</v>
          </cell>
          <cell r="J76">
            <v>137420.75</v>
          </cell>
          <cell r="K76">
            <v>138313.15625</v>
          </cell>
        </row>
        <row r="77">
          <cell r="E77">
            <v>392938.00183105469</v>
          </cell>
          <cell r="G77">
            <v>396364.25</v>
          </cell>
          <cell r="H77">
            <v>399689.625</v>
          </cell>
          <cell r="I77">
            <v>402919.5625</v>
          </cell>
          <cell r="J77">
            <v>406123.09375</v>
          </cell>
          <cell r="K77">
            <v>409296.0625</v>
          </cell>
        </row>
        <row r="78">
          <cell r="E78">
            <v>133195.41455078125</v>
          </cell>
          <cell r="G78">
            <v>133391.125</v>
          </cell>
          <cell r="H78">
            <v>133519.90625</v>
          </cell>
          <cell r="I78">
            <v>133701.59375</v>
          </cell>
          <cell r="J78">
            <v>133863.078125</v>
          </cell>
          <cell r="K78">
            <v>133985.1875</v>
          </cell>
        </row>
        <row r="79">
          <cell r="E79">
            <v>514597.92022705078</v>
          </cell>
          <cell r="G79">
            <v>521674.40625</v>
          </cell>
          <cell r="H79">
            <v>528344.125</v>
          </cell>
          <cell r="I79">
            <v>534572.25</v>
          </cell>
          <cell r="J79">
            <v>540727.25</v>
          </cell>
          <cell r="K79">
            <v>546703.125</v>
          </cell>
        </row>
        <row r="80">
          <cell r="E80">
            <v>319480.24545288086</v>
          </cell>
          <cell r="G80">
            <v>320331.8125</v>
          </cell>
          <cell r="H80">
            <v>321186.375</v>
          </cell>
          <cell r="I80">
            <v>322034.875</v>
          </cell>
          <cell r="J80">
            <v>322859.25</v>
          </cell>
          <cell r="K80">
            <v>323657.90625</v>
          </cell>
        </row>
        <row r="81">
          <cell r="E81">
            <v>142069.916015625</v>
          </cell>
          <cell r="G81">
            <v>142623.875</v>
          </cell>
          <cell r="H81">
            <v>143146.21875</v>
          </cell>
          <cell r="I81">
            <v>143672.5</v>
          </cell>
          <cell r="J81">
            <v>144150.78125</v>
          </cell>
          <cell r="K81">
            <v>144588.703125</v>
          </cell>
        </row>
        <row r="82">
          <cell r="E82">
            <v>187473.50024414063</v>
          </cell>
          <cell r="G82">
            <v>188340.4375</v>
          </cell>
          <cell r="H82">
            <v>189233.078125</v>
          </cell>
          <cell r="I82">
            <v>190084.8125</v>
          </cell>
          <cell r="J82">
            <v>190942.375</v>
          </cell>
          <cell r="K82">
            <v>191742.015625</v>
          </cell>
        </row>
        <row r="83">
          <cell r="E83">
            <v>218066.25219726563</v>
          </cell>
          <cell r="G83">
            <v>218799.09375</v>
          </cell>
          <cell r="H83">
            <v>219545.28125</v>
          </cell>
          <cell r="I83">
            <v>220264.125</v>
          </cell>
          <cell r="J83">
            <v>220962.984375</v>
          </cell>
          <cell r="K83">
            <v>221690.71875</v>
          </cell>
        </row>
        <row r="84">
          <cell r="E84">
            <v>191658.75146484375</v>
          </cell>
          <cell r="G84">
            <v>192349.4375</v>
          </cell>
          <cell r="H84">
            <v>193056.65625</v>
          </cell>
          <cell r="I84">
            <v>193794.265625</v>
          </cell>
          <cell r="J84">
            <v>194543.78125</v>
          </cell>
          <cell r="K84">
            <v>195284.375</v>
          </cell>
        </row>
        <row r="85">
          <cell r="E85">
            <v>177842.75146484375</v>
          </cell>
          <cell r="G85">
            <v>178487.765625</v>
          </cell>
          <cell r="H85">
            <v>179143.15625</v>
          </cell>
          <cell r="I85">
            <v>179792.78125</v>
          </cell>
          <cell r="J85">
            <v>180447.46875</v>
          </cell>
          <cell r="K85">
            <v>181022.609375</v>
          </cell>
        </row>
        <row r="86">
          <cell r="E86">
            <v>571256.65789794922</v>
          </cell>
          <cell r="G86">
            <v>575628.9375</v>
          </cell>
          <cell r="H86">
            <v>579789.375</v>
          </cell>
          <cell r="I86">
            <v>583751.6875</v>
          </cell>
          <cell r="J86">
            <v>587474.25</v>
          </cell>
          <cell r="K86">
            <v>591023.0625</v>
          </cell>
        </row>
        <row r="87">
          <cell r="E87">
            <v>310001.58166503906</v>
          </cell>
          <cell r="G87">
            <v>311223.875</v>
          </cell>
          <cell r="H87">
            <v>312527.375</v>
          </cell>
          <cell r="I87">
            <v>313786.34375</v>
          </cell>
          <cell r="J87">
            <v>315019.0625</v>
          </cell>
          <cell r="K87">
            <v>316252.9375</v>
          </cell>
        </row>
        <row r="88">
          <cell r="E88">
            <v>217891.49946594238</v>
          </cell>
          <cell r="G88">
            <v>218123.328125</v>
          </cell>
          <cell r="H88">
            <v>218447.40625</v>
          </cell>
          <cell r="I88">
            <v>218756.5625</v>
          </cell>
          <cell r="J88">
            <v>219024.84375</v>
          </cell>
          <cell r="K88">
            <v>219228.71875</v>
          </cell>
        </row>
        <row r="89">
          <cell r="E89">
            <v>287548.66461181641</v>
          </cell>
          <cell r="G89">
            <v>288329.125</v>
          </cell>
          <cell r="H89">
            <v>289400.875</v>
          </cell>
          <cell r="I89">
            <v>290531.75</v>
          </cell>
          <cell r="J89">
            <v>291609.40625</v>
          </cell>
          <cell r="K89">
            <v>292492.1875</v>
          </cell>
        </row>
        <row r="90">
          <cell r="E90">
            <v>311742.33544921875</v>
          </cell>
          <cell r="G90">
            <v>313593.1875</v>
          </cell>
          <cell r="H90">
            <v>315466.28125</v>
          </cell>
          <cell r="I90">
            <v>317283.6875</v>
          </cell>
          <cell r="J90">
            <v>319072.6875</v>
          </cell>
          <cell r="K90">
            <v>320802.53125</v>
          </cell>
        </row>
        <row r="91">
          <cell r="E91">
            <v>149033.412109375</v>
          </cell>
          <cell r="G91">
            <v>149500.5</v>
          </cell>
          <cell r="H91">
            <v>150004.234375</v>
          </cell>
          <cell r="I91">
            <v>150473.53125</v>
          </cell>
          <cell r="J91">
            <v>150934</v>
          </cell>
          <cell r="K91">
            <v>151357.890625</v>
          </cell>
        </row>
        <row r="92">
          <cell r="E92">
            <v>291168.83239746094</v>
          </cell>
          <cell r="G92">
            <v>292240</v>
          </cell>
          <cell r="H92">
            <v>293148.125</v>
          </cell>
          <cell r="I92">
            <v>293995</v>
          </cell>
          <cell r="J92">
            <v>294842.5</v>
          </cell>
          <cell r="K92">
            <v>295589</v>
          </cell>
        </row>
        <row r="93">
          <cell r="E93">
            <v>186593.41552734375</v>
          </cell>
          <cell r="G93">
            <v>187726.609375</v>
          </cell>
          <cell r="H93">
            <v>188812.21875</v>
          </cell>
          <cell r="I93">
            <v>189833.40625</v>
          </cell>
          <cell r="J93">
            <v>190842.6875</v>
          </cell>
          <cell r="K93">
            <v>191801.03125</v>
          </cell>
        </row>
        <row r="94">
          <cell r="E94">
            <v>285891.33435058594</v>
          </cell>
          <cell r="G94">
            <v>287643.6875</v>
          </cell>
          <cell r="H94">
            <v>289358.9375</v>
          </cell>
          <cell r="I94">
            <v>291028.75</v>
          </cell>
          <cell r="J94">
            <v>292661.875</v>
          </cell>
          <cell r="K94">
            <v>294240.34375</v>
          </cell>
        </row>
        <row r="95">
          <cell r="E95">
            <v>280643.16400146484</v>
          </cell>
          <cell r="G95">
            <v>282238.0625</v>
          </cell>
          <cell r="H95">
            <v>283758.125</v>
          </cell>
          <cell r="I95">
            <v>285175.65625</v>
          </cell>
          <cell r="J95">
            <v>286551.59375</v>
          </cell>
          <cell r="K95">
            <v>287812.9375</v>
          </cell>
        </row>
        <row r="96">
          <cell r="E96">
            <v>116333.33471679688</v>
          </cell>
          <cell r="G96">
            <v>116725.796875</v>
          </cell>
          <cell r="H96">
            <v>117143.3125</v>
          </cell>
          <cell r="I96">
            <v>117548.75</v>
          </cell>
          <cell r="J96">
            <v>117911.875</v>
          </cell>
          <cell r="K96">
            <v>118259.265625</v>
          </cell>
        </row>
        <row r="97">
          <cell r="E97">
            <v>480292.08276367188</v>
          </cell>
          <cell r="G97">
            <v>486320.96875</v>
          </cell>
          <cell r="H97">
            <v>492199.875</v>
          </cell>
          <cell r="I97">
            <v>497931.125</v>
          </cell>
          <cell r="J97">
            <v>503442.40625</v>
          </cell>
          <cell r="K97">
            <v>508753.4375</v>
          </cell>
        </row>
        <row r="98">
          <cell r="E98">
            <v>967901.83978271484</v>
          </cell>
          <cell r="G98">
            <v>973472.4375</v>
          </cell>
          <cell r="H98">
            <v>978624.0625</v>
          </cell>
          <cell r="I98">
            <v>983454</v>
          </cell>
          <cell r="J98">
            <v>988083.5</v>
          </cell>
          <cell r="K98">
            <v>992432.125</v>
          </cell>
        </row>
        <row r="99">
          <cell r="E99">
            <v>598378.24904632568</v>
          </cell>
          <cell r="G99">
            <v>603318.875</v>
          </cell>
          <cell r="H99">
            <v>608245.0625</v>
          </cell>
          <cell r="I99">
            <v>613067.4375</v>
          </cell>
          <cell r="J99">
            <v>617798</v>
          </cell>
          <cell r="K99">
            <v>622377.375</v>
          </cell>
        </row>
        <row r="100">
          <cell r="E100">
            <v>407773.1640625</v>
          </cell>
          <cell r="G100">
            <v>409731.90625</v>
          </cell>
          <cell r="H100">
            <v>411776.53125</v>
          </cell>
          <cell r="I100">
            <v>413861.6875</v>
          </cell>
          <cell r="J100">
            <v>415892.8125</v>
          </cell>
          <cell r="K100">
            <v>417783.125</v>
          </cell>
        </row>
        <row r="101">
          <cell r="E101">
            <v>239834.41975784302</v>
          </cell>
          <cell r="G101">
            <v>240583.375</v>
          </cell>
          <cell r="H101">
            <v>241371.125</v>
          </cell>
          <cell r="I101">
            <v>242140.625</v>
          </cell>
          <cell r="J101">
            <v>242885.5625</v>
          </cell>
          <cell r="K101">
            <v>243632.0625</v>
          </cell>
        </row>
        <row r="102">
          <cell r="E102">
            <v>646355.75421142578</v>
          </cell>
          <cell r="G102">
            <v>651355.75</v>
          </cell>
          <cell r="H102">
            <v>656279.25</v>
          </cell>
          <cell r="I102">
            <v>661256.5</v>
          </cell>
          <cell r="J102">
            <v>665965.0625</v>
          </cell>
          <cell r="K102">
            <v>670354.25</v>
          </cell>
        </row>
        <row r="103">
          <cell r="E103">
            <v>234034.251953125</v>
          </cell>
          <cell r="G103">
            <v>236174.59375</v>
          </cell>
          <cell r="H103">
            <v>238103.296875</v>
          </cell>
          <cell r="I103">
            <v>239908.109375</v>
          </cell>
          <cell r="J103">
            <v>241516.59375</v>
          </cell>
          <cell r="K103">
            <v>242997.84375</v>
          </cell>
        </row>
        <row r="104">
          <cell r="E104">
            <v>391510.001953125</v>
          </cell>
          <cell r="G104">
            <v>393605.25</v>
          </cell>
          <cell r="H104">
            <v>395722.8125</v>
          </cell>
          <cell r="I104">
            <v>397889.4375</v>
          </cell>
          <cell r="J104">
            <v>399975.65625</v>
          </cell>
          <cell r="K104">
            <v>402065.0625</v>
          </cell>
        </row>
        <row r="105">
          <cell r="E105">
            <v>351813.58211326599</v>
          </cell>
          <cell r="G105">
            <v>355431.3125</v>
          </cell>
          <cell r="H105">
            <v>359002.8125</v>
          </cell>
          <cell r="I105">
            <v>362455.78125</v>
          </cell>
          <cell r="J105">
            <v>365919.3125</v>
          </cell>
          <cell r="K105">
            <v>369316.75</v>
          </cell>
        </row>
        <row r="106">
          <cell r="E106">
            <v>173764.16845703125</v>
          </cell>
          <cell r="G106">
            <v>174474.546875</v>
          </cell>
          <cell r="H106">
            <v>175179.875</v>
          </cell>
          <cell r="I106">
            <v>175923.09375</v>
          </cell>
          <cell r="J106">
            <v>176687.609375</v>
          </cell>
          <cell r="K106">
            <v>177440.375</v>
          </cell>
        </row>
        <row r="107">
          <cell r="E107">
            <v>235861.92057037354</v>
          </cell>
          <cell r="G107">
            <v>237093.515625</v>
          </cell>
          <cell r="H107">
            <v>238141.71875</v>
          </cell>
          <cell r="I107">
            <v>239075.65625</v>
          </cell>
          <cell r="J107">
            <v>240052.09375</v>
          </cell>
          <cell r="K107">
            <v>241057.828125</v>
          </cell>
        </row>
        <row r="108">
          <cell r="E108">
            <v>228211.0830078125</v>
          </cell>
          <cell r="G108">
            <v>230298.28125</v>
          </cell>
          <cell r="H108">
            <v>232384.46875</v>
          </cell>
          <cell r="I108">
            <v>234526.75</v>
          </cell>
          <cell r="J108">
            <v>236620.125</v>
          </cell>
          <cell r="K108">
            <v>238623.671875</v>
          </cell>
        </row>
        <row r="109">
          <cell r="E109">
            <v>176522.3330078125</v>
          </cell>
          <cell r="G109">
            <v>178554.9375</v>
          </cell>
          <cell r="H109">
            <v>180604.5625</v>
          </cell>
          <cell r="I109">
            <v>182607.109375</v>
          </cell>
          <cell r="J109">
            <v>184554.375</v>
          </cell>
          <cell r="K109">
            <v>186438.09375</v>
          </cell>
        </row>
        <row r="110">
          <cell r="E110">
            <v>313283.41552734375</v>
          </cell>
          <cell r="G110">
            <v>316014.28125</v>
          </cell>
          <cell r="H110">
            <v>318751.09375</v>
          </cell>
          <cell r="I110">
            <v>321457</v>
          </cell>
          <cell r="J110">
            <v>324123.21875</v>
          </cell>
          <cell r="K110">
            <v>326655.53125</v>
          </cell>
        </row>
        <row r="111">
          <cell r="E111">
            <v>175842.08203125</v>
          </cell>
          <cell r="G111">
            <v>176762.8125</v>
          </cell>
          <cell r="H111">
            <v>177701.8125</v>
          </cell>
          <cell r="I111">
            <v>178607.328125</v>
          </cell>
          <cell r="J111">
            <v>179520.9375</v>
          </cell>
          <cell r="K111">
            <v>180433.140625</v>
          </cell>
        </row>
        <row r="112">
          <cell r="E112">
            <v>250879.66259765625</v>
          </cell>
          <cell r="G112">
            <v>252258.15625</v>
          </cell>
          <cell r="H112">
            <v>253729.046875</v>
          </cell>
          <cell r="I112">
            <v>255215.78125</v>
          </cell>
          <cell r="J112">
            <v>256610.453125</v>
          </cell>
          <cell r="K112">
            <v>257935.40625</v>
          </cell>
        </row>
        <row r="113">
          <cell r="E113">
            <v>224031.66444396973</v>
          </cell>
          <cell r="G113">
            <v>227890.296875</v>
          </cell>
          <cell r="H113">
            <v>231530.3125</v>
          </cell>
          <cell r="I113">
            <v>235011.34375</v>
          </cell>
          <cell r="J113">
            <v>238261.5625</v>
          </cell>
          <cell r="K113">
            <v>241310.453125</v>
          </cell>
        </row>
        <row r="114">
          <cell r="E114">
            <v>423732.57261180878</v>
          </cell>
          <cell r="G114">
            <v>428645.75</v>
          </cell>
          <cell r="H114">
            <v>433326.53125</v>
          </cell>
          <cell r="I114">
            <v>437661.96875</v>
          </cell>
          <cell r="J114">
            <v>441642.9375</v>
          </cell>
          <cell r="K114">
            <v>445286.75</v>
          </cell>
        </row>
        <row r="115">
          <cell r="E115">
            <v>241442.50463867188</v>
          </cell>
          <cell r="G115">
            <v>243943.6875</v>
          </cell>
          <cell r="H115">
            <v>246476.640625</v>
          </cell>
          <cell r="I115">
            <v>248993.375</v>
          </cell>
          <cell r="J115">
            <v>251494.125</v>
          </cell>
          <cell r="K115">
            <v>253957.0625</v>
          </cell>
        </row>
        <row r="116">
          <cell r="E116">
            <v>381905.08129882813</v>
          </cell>
          <cell r="G116">
            <v>383764.34375</v>
          </cell>
          <cell r="H116">
            <v>385367</v>
          </cell>
          <cell r="I116">
            <v>386772.15625</v>
          </cell>
          <cell r="J116">
            <v>387949.21875</v>
          </cell>
          <cell r="K116">
            <v>388845.3125</v>
          </cell>
        </row>
        <row r="117">
          <cell r="E117">
            <v>349360.75073242188</v>
          </cell>
          <cell r="G117">
            <v>353043.375</v>
          </cell>
          <cell r="H117">
            <v>356784.1875</v>
          </cell>
          <cell r="I117">
            <v>360567.53125</v>
          </cell>
          <cell r="J117">
            <v>364165.25</v>
          </cell>
          <cell r="K117">
            <v>367658.8125</v>
          </cell>
        </row>
        <row r="118">
          <cell r="E118">
            <v>284025.75010299683</v>
          </cell>
          <cell r="G118">
            <v>287746.65625</v>
          </cell>
          <cell r="H118">
            <v>290829.90625</v>
          </cell>
          <cell r="I118">
            <v>293392.75</v>
          </cell>
          <cell r="J118">
            <v>295595.875</v>
          </cell>
          <cell r="K118">
            <v>297470.6875</v>
          </cell>
        </row>
        <row r="119">
          <cell r="E119">
            <v>319028.99714660645</v>
          </cell>
          <cell r="G119">
            <v>323519.0625</v>
          </cell>
          <cell r="H119">
            <v>327826.5</v>
          </cell>
          <cell r="I119">
            <v>331951.25</v>
          </cell>
          <cell r="J119">
            <v>335825.71875</v>
          </cell>
          <cell r="K119">
            <v>339441.25</v>
          </cell>
        </row>
        <row r="120">
          <cell r="E120">
            <v>412238.41619873047</v>
          </cell>
          <cell r="G120">
            <v>415648.125</v>
          </cell>
          <cell r="H120">
            <v>418991.6875</v>
          </cell>
          <cell r="I120">
            <v>422190.90625</v>
          </cell>
          <cell r="J120">
            <v>425217.75</v>
          </cell>
          <cell r="K120">
            <v>428077.25</v>
          </cell>
        </row>
        <row r="121">
          <cell r="E121">
            <v>437491.41586303711</v>
          </cell>
          <cell r="G121">
            <v>438184.875</v>
          </cell>
          <cell r="H121">
            <v>438781.71875</v>
          </cell>
          <cell r="I121">
            <v>439261.75</v>
          </cell>
          <cell r="J121">
            <v>439611</v>
          </cell>
          <cell r="K121">
            <v>439834.375</v>
          </cell>
        </row>
        <row r="122">
          <cell r="E122">
            <v>339923.580078125</v>
          </cell>
          <cell r="G122">
            <v>343347.5625</v>
          </cell>
          <cell r="H122">
            <v>346657</v>
          </cell>
          <cell r="I122">
            <v>349809.375</v>
          </cell>
          <cell r="J122">
            <v>352776.875</v>
          </cell>
          <cell r="K122">
            <v>355528.28125</v>
          </cell>
        </row>
        <row r="123">
          <cell r="E123">
            <v>316827.41741943359</v>
          </cell>
          <cell r="G123">
            <v>318917.875</v>
          </cell>
          <cell r="H123">
            <v>320845.8125</v>
          </cell>
          <cell r="I123">
            <v>322603.25</v>
          </cell>
          <cell r="J123">
            <v>324125.59375</v>
          </cell>
          <cell r="K123">
            <v>325430.625</v>
          </cell>
        </row>
        <row r="124">
          <cell r="E124">
            <v>296353.24816131592</v>
          </cell>
          <cell r="G124">
            <v>300540.5</v>
          </cell>
          <cell r="H124">
            <v>304522.375</v>
          </cell>
          <cell r="I124">
            <v>308253.96875</v>
          </cell>
          <cell r="J124">
            <v>311805.4375</v>
          </cell>
          <cell r="K124">
            <v>315172.125</v>
          </cell>
        </row>
        <row r="125">
          <cell r="E125">
            <v>239940.24328613281</v>
          </cell>
          <cell r="G125">
            <v>239545.84375</v>
          </cell>
          <cell r="H125">
            <v>239128.890625</v>
          </cell>
          <cell r="I125">
            <v>238742.609375</v>
          </cell>
          <cell r="J125">
            <v>238384.3125</v>
          </cell>
          <cell r="K125">
            <v>237964.484375</v>
          </cell>
        </row>
        <row r="126">
          <cell r="E126">
            <v>318493.83821725845</v>
          </cell>
          <cell r="G126">
            <v>321680.5625</v>
          </cell>
          <cell r="H126">
            <v>324594.0625</v>
          </cell>
          <cell r="I126">
            <v>327288.625</v>
          </cell>
          <cell r="J126">
            <v>329761.8125</v>
          </cell>
          <cell r="K126">
            <v>331944.4375</v>
          </cell>
        </row>
        <row r="127">
          <cell r="E127">
            <v>267267.66491699219</v>
          </cell>
          <cell r="G127">
            <v>268365.625</v>
          </cell>
          <cell r="H127">
            <v>269424.5</v>
          </cell>
          <cell r="I127">
            <v>270413.25</v>
          </cell>
          <cell r="J127">
            <v>271209.5625</v>
          </cell>
          <cell r="K127">
            <v>271902.1875</v>
          </cell>
        </row>
        <row r="128">
          <cell r="E128">
            <v>278062.16650390625</v>
          </cell>
          <cell r="G128">
            <v>281514.65625</v>
          </cell>
          <cell r="H128">
            <v>284984.5</v>
          </cell>
          <cell r="I128">
            <v>288470.59375</v>
          </cell>
          <cell r="J128">
            <v>291887.28125</v>
          </cell>
          <cell r="K128">
            <v>295243.6875</v>
          </cell>
        </row>
        <row r="129">
          <cell r="E129">
            <v>312904.00268554688</v>
          </cell>
          <cell r="G129">
            <v>316898.25</v>
          </cell>
          <cell r="H129">
            <v>320584.9375</v>
          </cell>
          <cell r="I129">
            <v>324011.6875</v>
          </cell>
          <cell r="J129">
            <v>327147.875</v>
          </cell>
          <cell r="K129">
            <v>330050.9375</v>
          </cell>
        </row>
        <row r="130">
          <cell r="E130">
            <v>252448.00146484375</v>
          </cell>
          <cell r="G130">
            <v>255947.1875</v>
          </cell>
          <cell r="H130">
            <v>259082.28125</v>
          </cell>
          <cell r="I130">
            <v>261858.03125</v>
          </cell>
          <cell r="J130">
            <v>264313.28125</v>
          </cell>
          <cell r="K130">
            <v>266425.03125</v>
          </cell>
        </row>
        <row r="131">
          <cell r="E131">
            <v>209554.50017547607</v>
          </cell>
          <cell r="G131">
            <v>212189.8125</v>
          </cell>
          <cell r="H131">
            <v>214617.5625</v>
          </cell>
          <cell r="I131">
            <v>216840.5625</v>
          </cell>
          <cell r="J131">
            <v>218864.765625</v>
          </cell>
          <cell r="K131">
            <v>220785.3125</v>
          </cell>
        </row>
        <row r="132">
          <cell r="E132">
            <v>413713.32934570313</v>
          </cell>
          <cell r="G132">
            <v>416706.75</v>
          </cell>
          <cell r="H132">
            <v>419431.375</v>
          </cell>
          <cell r="I132">
            <v>421847.875</v>
          </cell>
          <cell r="J132">
            <v>423982.5</v>
          </cell>
          <cell r="K132">
            <v>425801.40625</v>
          </cell>
        </row>
        <row r="133">
          <cell r="E133">
            <v>330341.75537109375</v>
          </cell>
          <cell r="G133">
            <v>334478.84375</v>
          </cell>
          <cell r="H133">
            <v>338397.0625</v>
          </cell>
          <cell r="I133">
            <v>342115.71875</v>
          </cell>
          <cell r="J133">
            <v>345633.59375</v>
          </cell>
          <cell r="K133">
            <v>348871.53125</v>
          </cell>
        </row>
        <row r="134">
          <cell r="E134">
            <v>400514.66493988037</v>
          </cell>
          <cell r="G134">
            <v>405949.8125</v>
          </cell>
          <cell r="H134">
            <v>410601.9375</v>
          </cell>
          <cell r="I134">
            <v>414677.0625</v>
          </cell>
          <cell r="J134">
            <v>418245.5625</v>
          </cell>
          <cell r="K134">
            <v>421277.5</v>
          </cell>
        </row>
        <row r="135">
          <cell r="E135">
            <v>320670.83752441406</v>
          </cell>
          <cell r="G135">
            <v>324502.875</v>
          </cell>
          <cell r="H135">
            <v>328112.09375</v>
          </cell>
          <cell r="I135">
            <v>331471.375</v>
          </cell>
          <cell r="J135">
            <v>334617.5</v>
          </cell>
          <cell r="K135">
            <v>337490.875</v>
          </cell>
        </row>
        <row r="136">
          <cell r="E136">
            <v>217734.17114257813</v>
          </cell>
          <cell r="G136">
            <v>219498.4375</v>
          </cell>
          <cell r="H136">
            <v>221206</v>
          </cell>
          <cell r="I136">
            <v>222806.078125</v>
          </cell>
          <cell r="J136">
            <v>224239.25</v>
          </cell>
          <cell r="K136">
            <v>225585.265625</v>
          </cell>
        </row>
        <row r="137">
          <cell r="E137">
            <v>330855.16479873657</v>
          </cell>
          <cell r="G137">
            <v>334416.6875</v>
          </cell>
          <cell r="H137">
            <v>337654.8125</v>
          </cell>
          <cell r="I137">
            <v>340549.5</v>
          </cell>
          <cell r="J137">
            <v>343179.9375</v>
          </cell>
          <cell r="K137">
            <v>345556.84375</v>
          </cell>
        </row>
        <row r="138">
          <cell r="E138">
            <v>225435.25415039063</v>
          </cell>
          <cell r="G138">
            <v>226818.96875</v>
          </cell>
          <cell r="H138">
            <v>228194.5625</v>
          </cell>
          <cell r="I138">
            <v>229528.40625</v>
          </cell>
          <cell r="J138">
            <v>230764.5</v>
          </cell>
          <cell r="K138">
            <v>231862.03125</v>
          </cell>
        </row>
        <row r="139">
          <cell r="E139">
            <v>196403.9951171875</v>
          </cell>
          <cell r="G139">
            <v>198247.3125</v>
          </cell>
          <cell r="H139">
            <v>200119.25</v>
          </cell>
          <cell r="I139">
            <v>201969.25</v>
          </cell>
          <cell r="J139">
            <v>203703.515625</v>
          </cell>
          <cell r="K139">
            <v>205355.390625</v>
          </cell>
        </row>
        <row r="140">
          <cell r="E140">
            <v>324833.74938964844</v>
          </cell>
          <cell r="G140">
            <v>331104.6875</v>
          </cell>
          <cell r="H140">
            <v>336755.5625</v>
          </cell>
          <cell r="I140">
            <v>341834.90625</v>
          </cell>
          <cell r="J140">
            <v>346486.375</v>
          </cell>
          <cell r="K140">
            <v>350654.96875</v>
          </cell>
        </row>
        <row r="141">
          <cell r="E141">
            <v>311576.33331298828</v>
          </cell>
          <cell r="G141">
            <v>314321.09375</v>
          </cell>
          <cell r="H141">
            <v>316882.375</v>
          </cell>
          <cell r="I141">
            <v>319246.5625</v>
          </cell>
          <cell r="J141">
            <v>321376.71875</v>
          </cell>
          <cell r="K141">
            <v>323262.1875</v>
          </cell>
        </row>
        <row r="142">
          <cell r="E142">
            <v>403858.760597229</v>
          </cell>
          <cell r="G142">
            <v>406574.1875</v>
          </cell>
          <cell r="H142">
            <v>408998</v>
          </cell>
          <cell r="I142">
            <v>411126.6875</v>
          </cell>
          <cell r="J142">
            <v>413009.53125</v>
          </cell>
          <cell r="K142">
            <v>414588.75</v>
          </cell>
        </row>
        <row r="143">
          <cell r="E143">
            <v>250220.58605957031</v>
          </cell>
          <cell r="G143">
            <v>250446.09375</v>
          </cell>
          <cell r="H143">
            <v>250522.5625</v>
          </cell>
          <cell r="I143">
            <v>250546.515625</v>
          </cell>
          <cell r="J143">
            <v>250463.65625</v>
          </cell>
          <cell r="K143">
            <v>250286.03125</v>
          </cell>
        </row>
        <row r="144">
          <cell r="E144">
            <v>229468.58055114746</v>
          </cell>
          <cell r="G144">
            <v>231308.875</v>
          </cell>
          <cell r="H144">
            <v>232909.40625</v>
          </cell>
          <cell r="I144">
            <v>234253.84375</v>
          </cell>
          <cell r="J144">
            <v>235275.015625</v>
          </cell>
          <cell r="K144">
            <v>236045.09375</v>
          </cell>
        </row>
        <row r="145">
          <cell r="E145">
            <v>133545.91546630859</v>
          </cell>
          <cell r="G145">
            <v>134913.28125</v>
          </cell>
          <cell r="H145">
            <v>136241.84375</v>
          </cell>
          <cell r="I145">
            <v>137529.625</v>
          </cell>
          <cell r="J145">
            <v>138788.390625</v>
          </cell>
          <cell r="K145">
            <v>140016.703125</v>
          </cell>
        </row>
        <row r="146">
          <cell r="E146">
            <v>317709.16668701172</v>
          </cell>
          <cell r="G146">
            <v>319712.5625</v>
          </cell>
          <cell r="H146">
            <v>321566</v>
          </cell>
          <cell r="I146">
            <v>323240.625</v>
          </cell>
          <cell r="J146">
            <v>324853.5625</v>
          </cell>
          <cell r="K146">
            <v>326410.09375</v>
          </cell>
        </row>
        <row r="147">
          <cell r="E147">
            <v>225725.25122070313</v>
          </cell>
          <cell r="G147">
            <v>227708.875</v>
          </cell>
          <cell r="H147">
            <v>229538.9375</v>
          </cell>
          <cell r="I147">
            <v>231243.75</v>
          </cell>
          <cell r="J147">
            <v>233047.328125</v>
          </cell>
          <cell r="K147">
            <v>234968.34375</v>
          </cell>
        </row>
        <row r="148">
          <cell r="E148">
            <v>196420.08024120331</v>
          </cell>
          <cell r="G148">
            <v>198129.109375</v>
          </cell>
          <cell r="H148">
            <v>199789.375</v>
          </cell>
          <cell r="I148">
            <v>201453.15625</v>
          </cell>
          <cell r="J148">
            <v>203103.09375</v>
          </cell>
          <cell r="K148">
            <v>204745.75</v>
          </cell>
        </row>
        <row r="149">
          <cell r="E149">
            <v>515159.169921875</v>
          </cell>
          <cell r="G149">
            <v>519346.125</v>
          </cell>
          <cell r="H149">
            <v>523524.96875</v>
          </cell>
          <cell r="I149">
            <v>527714.875</v>
          </cell>
          <cell r="J149">
            <v>531866.75</v>
          </cell>
          <cell r="K149">
            <v>535956.875</v>
          </cell>
        </row>
        <row r="150">
          <cell r="E150">
            <v>133480.74755859375</v>
          </cell>
          <cell r="G150">
            <v>134315.828125</v>
          </cell>
          <cell r="H150">
            <v>135115.515625</v>
          </cell>
          <cell r="I150">
            <v>135874.75</v>
          </cell>
          <cell r="J150">
            <v>136575.90625</v>
          </cell>
          <cell r="K150">
            <v>137233.96875</v>
          </cell>
        </row>
        <row r="151">
          <cell r="E151">
            <v>269110.24731445313</v>
          </cell>
          <cell r="G151">
            <v>271700.1875</v>
          </cell>
          <cell r="H151">
            <v>274235.25</v>
          </cell>
          <cell r="I151">
            <v>276750.8125</v>
          </cell>
          <cell r="J151">
            <v>279204.625</v>
          </cell>
          <cell r="K151">
            <v>281594.625</v>
          </cell>
        </row>
        <row r="152">
          <cell r="E152">
            <v>182620.41571044922</v>
          </cell>
          <cell r="G152">
            <v>183940.03125</v>
          </cell>
          <cell r="H152">
            <v>185280.125</v>
          </cell>
          <cell r="I152">
            <v>186638.5</v>
          </cell>
          <cell r="J152">
            <v>187932.59375</v>
          </cell>
          <cell r="K152">
            <v>189173.8125</v>
          </cell>
        </row>
        <row r="153">
          <cell r="E153">
            <v>225634.0859375</v>
          </cell>
          <cell r="G153">
            <v>226834.03125</v>
          </cell>
          <cell r="H153">
            <v>227948</v>
          </cell>
          <cell r="I153">
            <v>229021.34375</v>
          </cell>
          <cell r="J153">
            <v>230016.984375</v>
          </cell>
          <cell r="K153">
            <v>230922</v>
          </cell>
        </row>
        <row r="154">
          <cell r="E154">
            <v>188683.99951267242</v>
          </cell>
          <cell r="G154">
            <v>189923.25</v>
          </cell>
          <cell r="H154">
            <v>191177.5625</v>
          </cell>
          <cell r="I154">
            <v>192509.03125</v>
          </cell>
          <cell r="J154">
            <v>193872.28125</v>
          </cell>
          <cell r="K154">
            <v>195219.4375</v>
          </cell>
        </row>
        <row r="155">
          <cell r="E155">
            <v>299528.00341796875</v>
          </cell>
          <cell r="G155">
            <v>302095.9375</v>
          </cell>
          <cell r="H155">
            <v>304682.5625</v>
          </cell>
          <cell r="I155">
            <v>307258.8125</v>
          </cell>
          <cell r="J155">
            <v>309786.53125</v>
          </cell>
          <cell r="K155">
            <v>312239.15625</v>
          </cell>
        </row>
        <row r="156">
          <cell r="E156">
            <v>240990.58837890625</v>
          </cell>
          <cell r="G156">
            <v>242897.75</v>
          </cell>
          <cell r="H156">
            <v>244893.84375</v>
          </cell>
          <cell r="I156">
            <v>246907.328125</v>
          </cell>
          <cell r="J156">
            <v>248844.328125</v>
          </cell>
          <cell r="K156">
            <v>250708.53125</v>
          </cell>
        </row>
        <row r="157">
          <cell r="E157">
            <v>372157.24578857422</v>
          </cell>
          <cell r="G157">
            <v>374092.875</v>
          </cell>
          <cell r="H157">
            <v>375978.375</v>
          </cell>
          <cell r="I157">
            <v>377786.0625</v>
          </cell>
          <cell r="J157">
            <v>379443.6875</v>
          </cell>
          <cell r="K157">
            <v>381001.59375</v>
          </cell>
        </row>
        <row r="158">
          <cell r="E158">
            <v>206477.25146484375</v>
          </cell>
          <cell r="G158">
            <v>207538.234375</v>
          </cell>
          <cell r="H158">
            <v>208628.875</v>
          </cell>
          <cell r="I158">
            <v>209772.328125</v>
          </cell>
          <cell r="J158">
            <v>210935</v>
          </cell>
          <cell r="K158">
            <v>212064.75</v>
          </cell>
        </row>
        <row r="159">
          <cell r="E159">
            <v>96804.16748046875</v>
          </cell>
          <cell r="G159">
            <v>97135.1953125</v>
          </cell>
          <cell r="H159">
            <v>97507.046875</v>
          </cell>
          <cell r="I159">
            <v>97835.65625</v>
          </cell>
          <cell r="J159">
            <v>98114.6796875</v>
          </cell>
          <cell r="K159">
            <v>98375.65625</v>
          </cell>
        </row>
        <row r="160">
          <cell r="E160">
            <v>113167.08203125</v>
          </cell>
          <cell r="G160">
            <v>114335.75</v>
          </cell>
          <cell r="H160">
            <v>115515.53125</v>
          </cell>
          <cell r="I160">
            <v>116668.421875</v>
          </cell>
          <cell r="J160">
            <v>117802.734375</v>
          </cell>
          <cell r="K160">
            <v>118892.546875</v>
          </cell>
        </row>
        <row r="161">
          <cell r="E161">
            <v>145493.9150390625</v>
          </cell>
          <cell r="G161">
            <v>146794.5625</v>
          </cell>
          <cell r="H161">
            <v>148125.171875</v>
          </cell>
          <cell r="I161">
            <v>149464.4375</v>
          </cell>
          <cell r="J161">
            <v>150796.78125</v>
          </cell>
          <cell r="K161">
            <v>152111.375</v>
          </cell>
        </row>
        <row r="162">
          <cell r="E162">
            <v>226201.33227539063</v>
          </cell>
          <cell r="G162">
            <v>227382.6875</v>
          </cell>
          <cell r="H162">
            <v>228530.703125</v>
          </cell>
          <cell r="I162">
            <v>229643.46875</v>
          </cell>
          <cell r="J162">
            <v>230728.5625</v>
          </cell>
          <cell r="K162">
            <v>231693.875</v>
          </cell>
        </row>
        <row r="163">
          <cell r="E163">
            <v>204854.00341796875</v>
          </cell>
          <cell r="G163">
            <v>205878.6875</v>
          </cell>
          <cell r="H163">
            <v>206927.46875</v>
          </cell>
          <cell r="I163">
            <v>207959.96875</v>
          </cell>
          <cell r="J163">
            <v>208981.4375</v>
          </cell>
          <cell r="K163">
            <v>209961.46875</v>
          </cell>
        </row>
        <row r="164">
          <cell r="E164">
            <v>144499.16479492188</v>
          </cell>
          <cell r="G164">
            <v>145043.375</v>
          </cell>
          <cell r="H164">
            <v>145597.15625</v>
          </cell>
          <cell r="I164">
            <v>146175.921875</v>
          </cell>
          <cell r="J164">
            <v>146765.703125</v>
          </cell>
          <cell r="K164">
            <v>147338.4375</v>
          </cell>
        </row>
        <row r="165">
          <cell r="E165">
            <v>745291.42082214355</v>
          </cell>
          <cell r="G165">
            <v>747848.3125</v>
          </cell>
          <cell r="H165">
            <v>750273.75</v>
          </cell>
          <cell r="I165">
            <v>752421.75</v>
          </cell>
          <cell r="J165">
            <v>754489.25</v>
          </cell>
          <cell r="K165">
            <v>756511.25</v>
          </cell>
        </row>
        <row r="166">
          <cell r="E166">
            <v>230173.17480659485</v>
          </cell>
          <cell r="G166">
            <v>231311.25</v>
          </cell>
          <cell r="H166">
            <v>232324.75</v>
          </cell>
          <cell r="I166">
            <v>233199.9375</v>
          </cell>
          <cell r="J166">
            <v>234095.46875</v>
          </cell>
          <cell r="K166">
            <v>235042.1875</v>
          </cell>
        </row>
        <row r="167">
          <cell r="E167">
            <v>215319.83740234375</v>
          </cell>
          <cell r="G167">
            <v>216374.59375</v>
          </cell>
          <cell r="H167">
            <v>217457.140625</v>
          </cell>
          <cell r="I167">
            <v>218521.34375</v>
          </cell>
          <cell r="J167">
            <v>219544.90625</v>
          </cell>
          <cell r="K167">
            <v>220557.125</v>
          </cell>
        </row>
        <row r="168">
          <cell r="E168">
            <v>286630.24725341797</v>
          </cell>
          <cell r="G168">
            <v>288342.1875</v>
          </cell>
          <cell r="H168">
            <v>289813.3125</v>
          </cell>
          <cell r="I168">
            <v>290995.65625</v>
          </cell>
          <cell r="J168">
            <v>292276.1875</v>
          </cell>
          <cell r="K168">
            <v>293606.125</v>
          </cell>
        </row>
        <row r="169">
          <cell r="E169">
            <v>563241.33819580078</v>
          </cell>
          <cell r="G169">
            <v>566415.25</v>
          </cell>
          <cell r="H169">
            <v>569597.25</v>
          </cell>
          <cell r="I169">
            <v>572752.5</v>
          </cell>
          <cell r="J169">
            <v>575823.25</v>
          </cell>
          <cell r="K169">
            <v>578809.9375</v>
          </cell>
        </row>
        <row r="170">
          <cell r="E170">
            <v>207664.99959182739</v>
          </cell>
          <cell r="G170">
            <v>209078.46875</v>
          </cell>
          <cell r="H170">
            <v>210293.578125</v>
          </cell>
          <cell r="I170">
            <v>211439</v>
          </cell>
          <cell r="J170">
            <v>212651.703125</v>
          </cell>
          <cell r="K170">
            <v>213944.1875</v>
          </cell>
        </row>
        <row r="171">
          <cell r="E171">
            <v>801319.58154296875</v>
          </cell>
          <cell r="G171">
            <v>804863.5625</v>
          </cell>
          <cell r="H171">
            <v>808390.5625</v>
          </cell>
          <cell r="I171">
            <v>811920.5</v>
          </cell>
          <cell r="J171">
            <v>815512.25</v>
          </cell>
          <cell r="K171">
            <v>819186.4375</v>
          </cell>
        </row>
        <row r="172">
          <cell r="E172">
            <v>647166.6636505127</v>
          </cell>
          <cell r="G172">
            <v>651781.125</v>
          </cell>
          <cell r="H172">
            <v>656479.25</v>
          </cell>
          <cell r="I172">
            <v>660995.375</v>
          </cell>
          <cell r="J172">
            <v>665453.4375</v>
          </cell>
          <cell r="K172">
            <v>669808.625</v>
          </cell>
        </row>
        <row r="173">
          <cell r="E173">
            <v>575386.83755493164</v>
          </cell>
          <cell r="G173">
            <v>579195.75</v>
          </cell>
          <cell r="H173">
            <v>583022.5625</v>
          </cell>
          <cell r="I173">
            <v>586774.5</v>
          </cell>
          <cell r="J173">
            <v>590534.5625</v>
          </cell>
          <cell r="K173">
            <v>594219.5</v>
          </cell>
        </row>
        <row r="174">
          <cell r="E174">
            <v>575240.8369140625</v>
          </cell>
          <cell r="G174">
            <v>578764.8125</v>
          </cell>
          <cell r="H174">
            <v>582469.875</v>
          </cell>
          <cell r="I174">
            <v>586146.75</v>
          </cell>
          <cell r="J174">
            <v>589769.875</v>
          </cell>
          <cell r="K174">
            <v>593350.0625</v>
          </cell>
        </row>
        <row r="175">
          <cell r="E175">
            <v>237659.91450500488</v>
          </cell>
          <cell r="G175">
            <v>239149.65625</v>
          </cell>
          <cell r="H175">
            <v>240568.46875</v>
          </cell>
          <cell r="I175">
            <v>241927.0625</v>
          </cell>
          <cell r="J175">
            <v>243210.375</v>
          </cell>
          <cell r="K175">
            <v>244411.71875</v>
          </cell>
        </row>
        <row r="176">
          <cell r="E176">
            <v>336408.41870117188</v>
          </cell>
          <cell r="G176">
            <v>336757.8125</v>
          </cell>
          <cell r="H176">
            <v>337197.96875</v>
          </cell>
          <cell r="I176">
            <v>337632.40625</v>
          </cell>
          <cell r="J176">
            <v>338052.3125</v>
          </cell>
          <cell r="K176">
            <v>338424.6875</v>
          </cell>
        </row>
        <row r="177">
          <cell r="E177">
            <v>525567.0029296875</v>
          </cell>
          <cell r="G177">
            <v>527745.75</v>
          </cell>
          <cell r="H177">
            <v>529457.6875</v>
          </cell>
          <cell r="I177">
            <v>530687.3125</v>
          </cell>
          <cell r="J177">
            <v>531883.9375</v>
          </cell>
          <cell r="K177">
            <v>533125</v>
          </cell>
        </row>
        <row r="178">
          <cell r="E178">
            <v>641324.16796875</v>
          </cell>
          <cell r="G178">
            <v>647873.9375</v>
          </cell>
          <cell r="H178">
            <v>653890.9375</v>
          </cell>
          <cell r="I178">
            <v>659284.125</v>
          </cell>
          <cell r="J178">
            <v>664160.875</v>
          </cell>
          <cell r="K178">
            <v>668885.75</v>
          </cell>
        </row>
        <row r="179">
          <cell r="E179">
            <v>559494.6708984375</v>
          </cell>
          <cell r="G179">
            <v>563792.625</v>
          </cell>
          <cell r="H179">
            <v>568164.25</v>
          </cell>
          <cell r="I179">
            <v>572417.625</v>
          </cell>
          <cell r="J179">
            <v>576432.375</v>
          </cell>
          <cell r="K179">
            <v>580103.125</v>
          </cell>
        </row>
        <row r="180">
          <cell r="E180">
            <v>544245.25732421875</v>
          </cell>
          <cell r="G180">
            <v>547396.375</v>
          </cell>
          <cell r="H180">
            <v>550345.9375</v>
          </cell>
          <cell r="I180">
            <v>553094.125</v>
          </cell>
          <cell r="J180">
            <v>555635</v>
          </cell>
          <cell r="K180">
            <v>558034.875</v>
          </cell>
        </row>
        <row r="181">
          <cell r="E181">
            <v>1008377.1599116325</v>
          </cell>
          <cell r="G181">
            <v>1017741.5</v>
          </cell>
          <cell r="H181">
            <v>1026830</v>
          </cell>
          <cell r="I181">
            <v>1035613.5</v>
          </cell>
          <cell r="J181">
            <v>1044295.375</v>
          </cell>
          <cell r="K181">
            <v>1052867.75</v>
          </cell>
        </row>
        <row r="182">
          <cell r="E182">
            <v>460081.74780273438</v>
          </cell>
          <cell r="G182">
            <v>462630.34375</v>
          </cell>
          <cell r="H182">
            <v>465062.5</v>
          </cell>
          <cell r="I182">
            <v>467395.375</v>
          </cell>
          <cell r="J182">
            <v>469647.59375</v>
          </cell>
          <cell r="K182">
            <v>471660.34375</v>
          </cell>
        </row>
        <row r="183">
          <cell r="E183">
            <v>1310470.4106941223</v>
          </cell>
          <cell r="G183">
            <v>1320167.625</v>
          </cell>
          <cell r="H183">
            <v>1329445</v>
          </cell>
          <cell r="I183">
            <v>1338521.875</v>
          </cell>
          <cell r="J183">
            <v>1347418.625</v>
          </cell>
          <cell r="K183">
            <v>1355927.75</v>
          </cell>
        </row>
        <row r="184">
          <cell r="E184">
            <v>879777.00818443298</v>
          </cell>
          <cell r="G184">
            <v>884667.0625</v>
          </cell>
          <cell r="H184">
            <v>888936.5</v>
          </cell>
          <cell r="I184">
            <v>892733.0625</v>
          </cell>
          <cell r="J184">
            <v>896551.5625</v>
          </cell>
          <cell r="K184">
            <v>900528.75</v>
          </cell>
        </row>
        <row r="185">
          <cell r="E185">
            <v>1049689.4992675781</v>
          </cell>
          <cell r="G185">
            <v>1053807.5</v>
          </cell>
          <cell r="H185">
            <v>1058006.75</v>
          </cell>
          <cell r="I185">
            <v>1062176.125</v>
          </cell>
          <cell r="J185">
            <v>1066289</v>
          </cell>
          <cell r="K185">
            <v>1070236.75</v>
          </cell>
        </row>
        <row r="186">
          <cell r="E186">
            <v>532851.00036621094</v>
          </cell>
          <cell r="G186">
            <v>536622.875</v>
          </cell>
          <cell r="H186">
            <v>540072.5</v>
          </cell>
          <cell r="I186">
            <v>543229</v>
          </cell>
          <cell r="J186">
            <v>546268.6875</v>
          </cell>
          <cell r="K186">
            <v>549220.25</v>
          </cell>
        </row>
        <row r="187">
          <cell r="E187">
            <v>219095.58532714844</v>
          </cell>
          <cell r="G187">
            <v>219720.4375</v>
          </cell>
          <cell r="H187">
            <v>220334</v>
          </cell>
          <cell r="I187">
            <v>220946.0625</v>
          </cell>
          <cell r="J187">
            <v>221540.53125</v>
          </cell>
          <cell r="K187">
            <v>222102.78125</v>
          </cell>
        </row>
        <row r="188">
          <cell r="E188">
            <v>167158.00299072266</v>
          </cell>
          <cell r="G188">
            <v>168384.8125</v>
          </cell>
          <cell r="H188">
            <v>169595.8125</v>
          </cell>
          <cell r="I188">
            <v>170773.859375</v>
          </cell>
          <cell r="J188">
            <v>171979.453125</v>
          </cell>
          <cell r="K188">
            <v>173062.6875</v>
          </cell>
        </row>
        <row r="189">
          <cell r="E189">
            <v>279038.83349609375</v>
          </cell>
          <cell r="G189">
            <v>281462.125</v>
          </cell>
          <cell r="H189">
            <v>283903.5</v>
          </cell>
          <cell r="I189">
            <v>286350.625</v>
          </cell>
          <cell r="J189">
            <v>288745.1875</v>
          </cell>
          <cell r="K189">
            <v>291053.34375</v>
          </cell>
        </row>
        <row r="190">
          <cell r="E190">
            <v>185222.16552734375</v>
          </cell>
          <cell r="G190">
            <v>186162.3125</v>
          </cell>
          <cell r="H190">
            <v>187122.96875</v>
          </cell>
          <cell r="I190">
            <v>188116.6875</v>
          </cell>
          <cell r="J190">
            <v>189104.8125</v>
          </cell>
          <cell r="K190">
            <v>190091.625</v>
          </cell>
        </row>
        <row r="191">
          <cell r="E191">
            <v>188323.41461181641</v>
          </cell>
          <cell r="G191">
            <v>189659.28125</v>
          </cell>
          <cell r="H191">
            <v>191002.90625</v>
          </cell>
          <cell r="I191">
            <v>192351.65625</v>
          </cell>
          <cell r="J191">
            <v>193696.15625</v>
          </cell>
          <cell r="K191">
            <v>195016.71875</v>
          </cell>
        </row>
        <row r="192">
          <cell r="E192">
            <v>307646.0830078125</v>
          </cell>
          <cell r="G192">
            <v>309493.5</v>
          </cell>
          <cell r="H192">
            <v>311412.78125</v>
          </cell>
          <cell r="I192">
            <v>313306.78125</v>
          </cell>
          <cell r="J192">
            <v>315180.0625</v>
          </cell>
          <cell r="K192">
            <v>317002.625</v>
          </cell>
        </row>
        <row r="193">
          <cell r="E193">
            <v>492969.25390625</v>
          </cell>
          <cell r="G193">
            <v>496486.1875</v>
          </cell>
          <cell r="H193">
            <v>500118.6875</v>
          </cell>
          <cell r="I193">
            <v>503703.3125</v>
          </cell>
          <cell r="J193">
            <v>507223.9375</v>
          </cell>
          <cell r="K193">
            <v>510581.8125</v>
          </cell>
        </row>
        <row r="194">
          <cell r="E194">
            <v>170506.7529296875</v>
          </cell>
          <cell r="G194">
            <v>171932.03125</v>
          </cell>
          <cell r="H194">
            <v>173388.34375</v>
          </cell>
          <cell r="I194">
            <v>174816.46875</v>
          </cell>
          <cell r="J194">
            <v>176239.15625</v>
          </cell>
          <cell r="K194">
            <v>177635.71875</v>
          </cell>
        </row>
        <row r="195">
          <cell r="E195">
            <v>227496.57934570313</v>
          </cell>
          <cell r="G195">
            <v>227991</v>
          </cell>
          <cell r="H195">
            <v>228523.125</v>
          </cell>
          <cell r="I195">
            <v>229046.4375</v>
          </cell>
          <cell r="J195">
            <v>229549.03125</v>
          </cell>
          <cell r="K195">
            <v>230019.28125</v>
          </cell>
        </row>
        <row r="196">
          <cell r="E196">
            <v>490466.50248241425</v>
          </cell>
          <cell r="G196">
            <v>495483.46875</v>
          </cell>
          <cell r="H196">
            <v>501744.03125</v>
          </cell>
          <cell r="I196">
            <v>504448.25</v>
          </cell>
          <cell r="J196">
            <v>507042.25</v>
          </cell>
          <cell r="K196">
            <v>509541.90625</v>
          </cell>
        </row>
        <row r="197">
          <cell r="E197">
            <v>931441.84112548828</v>
          </cell>
          <cell r="G197">
            <v>936391.5</v>
          </cell>
          <cell r="H197">
            <v>941125.25</v>
          </cell>
          <cell r="I197">
            <v>945570</v>
          </cell>
          <cell r="J197">
            <v>950072.3125</v>
          </cell>
          <cell r="K197">
            <v>954728.75</v>
          </cell>
        </row>
        <row r="198">
          <cell r="E198">
            <v>293831.33325195313</v>
          </cell>
          <cell r="G198">
            <v>295595.9375</v>
          </cell>
          <cell r="H198">
            <v>297486.0625</v>
          </cell>
          <cell r="I198">
            <v>299367.25</v>
          </cell>
          <cell r="J198">
            <v>301288.5</v>
          </cell>
          <cell r="K198">
            <v>303171</v>
          </cell>
        </row>
      </sheetData>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G In-Yea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Sheet1"/>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ummary Position"/>
      <sheetName val="Guidance"/>
      <sheetName val="Report Tables"/>
      <sheetName val="By Region"/>
      <sheetName val="Summary Early Warning"/>
      <sheetName val="By Contract"/>
      <sheetName val="pStatus"/>
      <sheetName val="pGap"/>
      <sheetName val="pType1"/>
      <sheetName val="pType2"/>
      <sheetName val="Providers"/>
      <sheetName val="ATs"/>
      <sheetName val="FoI Dec 14 values"/>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B2" t="str">
            <v>AFX</v>
          </cell>
          <cell r="C2" t="str">
            <v>118 Ltd</v>
          </cell>
        </row>
        <row r="3">
          <cell r="C3" t="str">
            <v>12 Point Care Ltd</v>
          </cell>
        </row>
        <row r="4">
          <cell r="C4" t="str">
            <v>188 HQ</v>
          </cell>
        </row>
        <row r="5">
          <cell r="C5" t="str">
            <v>1-Greatlife Ltd</v>
          </cell>
        </row>
        <row r="6">
          <cell r="C6" t="str">
            <v>2Gether NHS Foundation Trust</v>
          </cell>
        </row>
        <row r="7">
          <cell r="C7" t="str">
            <v>3 Spires MSK Service</v>
          </cell>
        </row>
        <row r="8">
          <cell r="C8" t="str">
            <v>360 Care Ltd</v>
          </cell>
        </row>
        <row r="9">
          <cell r="C9" t="str">
            <v>5 Boroughs Partnership NHS Foundation Trust</v>
          </cell>
        </row>
        <row r="10">
          <cell r="C10" t="str">
            <v>A H Panjvani (Modern Eye Centre)</v>
          </cell>
        </row>
        <row r="11">
          <cell r="C11" t="str">
            <v>A&amp;Z Wounds Ltd</v>
          </cell>
        </row>
        <row r="12">
          <cell r="C12" t="str">
            <v>Abacus Physiotherapy Ltd</v>
          </cell>
        </row>
        <row r="13">
          <cell r="C13" t="str">
            <v>Abbey Hospitals</v>
          </cell>
        </row>
        <row r="14">
          <cell r="C14" t="str">
            <v>Abbey Sefton Hospital (University Hospital Aintree)</v>
          </cell>
        </row>
        <row r="15">
          <cell r="C15" t="str">
            <v>Abertawe Bro Morgannwg University LHB</v>
          </cell>
        </row>
        <row r="16">
          <cell r="C16" t="str">
            <v>Ablecare</v>
          </cell>
        </row>
        <row r="17">
          <cell r="C17" t="str">
            <v>About Health</v>
          </cell>
        </row>
        <row r="18">
          <cell r="C18" t="str">
            <v>Accelerate Health CIC</v>
          </cell>
        </row>
        <row r="19">
          <cell r="C19" t="str">
            <v>Accipiter Ltd</v>
          </cell>
        </row>
        <row r="20">
          <cell r="C20" t="str">
            <v>ACE Centre</v>
          </cell>
        </row>
        <row r="21">
          <cell r="C21" t="str">
            <v>Achilles Centre Ltd</v>
          </cell>
        </row>
        <row r="22">
          <cell r="C22" t="str">
            <v>Achor Healthcare Ltd</v>
          </cell>
        </row>
        <row r="23">
          <cell r="C23" t="str">
            <v>Acorn Pharmacy</v>
          </cell>
        </row>
        <row r="24">
          <cell r="C24" t="str">
            <v>Action For Deafness</v>
          </cell>
        </row>
        <row r="25">
          <cell r="C25" t="str">
            <v>Addaction</v>
          </cell>
        </row>
        <row r="26">
          <cell r="C26" t="str">
            <v>Additional Community Medical Services Ltd</v>
          </cell>
        </row>
        <row r="27">
          <cell r="C27" t="str">
            <v>Adhd North West</v>
          </cell>
        </row>
        <row r="28">
          <cell r="C28" t="str">
            <v>Advance Physiotherapy</v>
          </cell>
        </row>
        <row r="29">
          <cell r="C29" t="str">
            <v>Advantage Healthcare</v>
          </cell>
        </row>
        <row r="30">
          <cell r="C30" t="str">
            <v>Aecc</v>
          </cell>
        </row>
        <row r="31">
          <cell r="C31" t="str">
            <v>Aecc Southampton</v>
          </cell>
        </row>
        <row r="32">
          <cell r="C32" t="str">
            <v>Affinity Healthcare</v>
          </cell>
        </row>
        <row r="33">
          <cell r="C33" t="str">
            <v>Agilaflex Healthcare Ltd</v>
          </cell>
        </row>
        <row r="34">
          <cell r="C34" t="str">
            <v>Aintree University Hospital NHS Foundation Trust</v>
          </cell>
        </row>
        <row r="35">
          <cell r="C35" t="str">
            <v>Air Liquide Ltd</v>
          </cell>
        </row>
        <row r="36">
          <cell r="C36" t="str">
            <v>Air Products PLC</v>
          </cell>
        </row>
        <row r="37">
          <cell r="C37" t="str">
            <v>Airedale NHS Foundation Trust</v>
          </cell>
        </row>
        <row r="38">
          <cell r="C38" t="str">
            <v>AK Medical Management Ltd</v>
          </cell>
        </row>
        <row r="39">
          <cell r="C39" t="str">
            <v>Alcura UK Ltd</v>
          </cell>
        </row>
        <row r="40">
          <cell r="C40" t="str">
            <v>Alder Hey Children's NHS Foundation Trust</v>
          </cell>
        </row>
        <row r="41">
          <cell r="C41" t="str">
            <v>Alec Miing (AQP)</v>
          </cell>
        </row>
        <row r="42">
          <cell r="C42" t="str">
            <v>Alecrim, Ernami Costa (Hypnotherapy, Psychotherapy &amp; Sports Massage)</v>
          </cell>
        </row>
        <row r="43">
          <cell r="C43" t="str">
            <v>Alexander House</v>
          </cell>
        </row>
        <row r="44">
          <cell r="C44" t="str">
            <v>Alexin Healthcare Ltd</v>
          </cell>
        </row>
        <row r="45">
          <cell r="C45" t="str">
            <v>Aligie Ltd</v>
          </cell>
        </row>
        <row r="46">
          <cell r="C46" t="str">
            <v>Alistair Kinsey Ltd HQ</v>
          </cell>
        </row>
        <row r="47">
          <cell r="C47" t="str">
            <v>All Hallows Hospital</v>
          </cell>
        </row>
        <row r="48">
          <cell r="C48" t="str">
            <v>Alliance Medical</v>
          </cell>
        </row>
        <row r="49">
          <cell r="C49" t="str">
            <v>Alliance PET CT Guildford</v>
          </cell>
        </row>
        <row r="50">
          <cell r="C50" t="str">
            <v>Alliance Psychology Services Ltd</v>
          </cell>
        </row>
        <row r="51">
          <cell r="C51" t="str">
            <v>Allied Health Professionals Suffolk CIC</v>
          </cell>
        </row>
        <row r="52">
          <cell r="C52" t="str">
            <v>Allied Healthcare Group</v>
          </cell>
        </row>
        <row r="53">
          <cell r="C53" t="str">
            <v>Alpha Hospitals</v>
          </cell>
        </row>
        <row r="54">
          <cell r="C54" t="str">
            <v>Alpha Paramedic &amp; Ambulance Service Ltd</v>
          </cell>
        </row>
        <row r="55">
          <cell r="C55" t="str">
            <v>Ambitions Personnel</v>
          </cell>
        </row>
        <row r="56">
          <cell r="C56" t="str">
            <v>Ambulant Physiotherapy Ltd</v>
          </cell>
        </row>
        <row r="57">
          <cell r="C57" t="str">
            <v>Amelanchier Osteopathic &amp; Sports Injury Clinic</v>
          </cell>
        </row>
        <row r="58">
          <cell r="C58" t="str">
            <v>Amplifon HQ</v>
          </cell>
        </row>
        <row r="59">
          <cell r="C59" t="str">
            <v>An Apple A Day Ltd HQ</v>
          </cell>
        </row>
        <row r="60">
          <cell r="C60" t="str">
            <v>Anatomie Healthcare Ltd</v>
          </cell>
        </row>
        <row r="61">
          <cell r="C61" t="str">
            <v>Aneurin Bevan LHB</v>
          </cell>
        </row>
        <row r="62">
          <cell r="C62" t="str">
            <v>Angel &amp; Bowden</v>
          </cell>
        </row>
        <row r="63">
          <cell r="C63" t="str">
            <v>Angel Chiropody &amp; Podiatry (HQ)</v>
          </cell>
        </row>
        <row r="64">
          <cell r="C64" t="str">
            <v>Anglia Community Eye Service Ltd</v>
          </cell>
        </row>
        <row r="65">
          <cell r="C65" t="str">
            <v>Anglian Community Enterprise Community Interest Company (Ace CIC)</v>
          </cell>
        </row>
        <row r="66">
          <cell r="C66" t="str">
            <v>Anglian Medical Musculoskeletal</v>
          </cell>
        </row>
        <row r="67">
          <cell r="C67" t="str">
            <v>Animas Ltd</v>
          </cell>
        </row>
        <row r="68">
          <cell r="C68" t="str">
            <v>Ansel Clinic</v>
          </cell>
        </row>
        <row r="69">
          <cell r="C69" t="str">
            <v>Arden, Herefordshire &amp; Worcestershire Primary Eyecare Ltd</v>
          </cell>
        </row>
        <row r="70">
          <cell r="C70" t="str">
            <v>Ardens Ltd</v>
          </cell>
        </row>
        <row r="71">
          <cell r="C71" t="str">
            <v>Arkanum</v>
          </cell>
        </row>
        <row r="72">
          <cell r="C72" t="str">
            <v>Arnold Medical Centre</v>
          </cell>
        </row>
        <row r="73">
          <cell r="C73" t="str">
            <v>Ashford &amp; St Peter's Hospitals NHS Foundation Trust</v>
          </cell>
        </row>
        <row r="74">
          <cell r="C74" t="str">
            <v>Aspen Healthcare Ltd</v>
          </cell>
        </row>
        <row r="75">
          <cell r="C75" t="str">
            <v>Assisted Conception Unit Ltd</v>
          </cell>
        </row>
        <row r="76">
          <cell r="C76" t="str">
            <v>Assura Blackpool LLP</v>
          </cell>
        </row>
        <row r="77">
          <cell r="C77" t="str">
            <v>Assura Chelmsford LLP</v>
          </cell>
        </row>
        <row r="78">
          <cell r="C78" t="str">
            <v>Assura Coventry LLP</v>
          </cell>
        </row>
        <row r="79">
          <cell r="C79" t="str">
            <v>Assura Derwentside LLP</v>
          </cell>
        </row>
        <row r="80">
          <cell r="C80" t="str">
            <v>Assura East Riding LLP</v>
          </cell>
        </row>
        <row r="81">
          <cell r="C81" t="str">
            <v>Assura Hampshire</v>
          </cell>
        </row>
        <row r="82">
          <cell r="C82" t="str">
            <v>Assura Hartlepool LLP</v>
          </cell>
        </row>
        <row r="83">
          <cell r="C83" t="str">
            <v>Assura Kingstanding</v>
          </cell>
        </row>
        <row r="84">
          <cell r="C84" t="str">
            <v>Assura Lea Valley LLP</v>
          </cell>
        </row>
        <row r="85">
          <cell r="C85" t="str">
            <v>Assura Leeds LLP</v>
          </cell>
        </row>
        <row r="86">
          <cell r="C86" t="str">
            <v>Assura Liverpool LLP</v>
          </cell>
        </row>
        <row r="87">
          <cell r="C87" t="str">
            <v>Assura Minerva LLP</v>
          </cell>
        </row>
        <row r="88">
          <cell r="C88" t="str">
            <v>Assura North Lancs LLP</v>
          </cell>
        </row>
        <row r="89">
          <cell r="C89" t="str">
            <v>Assura Reading LLP</v>
          </cell>
        </row>
        <row r="90">
          <cell r="C90" t="str">
            <v>Assura Stockton LLP</v>
          </cell>
        </row>
        <row r="91">
          <cell r="C91" t="str">
            <v>Assura Vertis Urgent Care Centres (Birmingham)</v>
          </cell>
        </row>
        <row r="92">
          <cell r="C92" t="str">
            <v>Assura Wandle LLP</v>
          </cell>
        </row>
        <row r="93">
          <cell r="C93" t="str">
            <v>Assura West Leicestershire LLP</v>
          </cell>
        </row>
        <row r="94">
          <cell r="C94" t="str">
            <v>Assura Wiltshire LLP</v>
          </cell>
        </row>
        <row r="95">
          <cell r="C95" t="str">
            <v>Assura Wyre Forest LLP</v>
          </cell>
        </row>
        <row r="96">
          <cell r="C96" t="str">
            <v>Aston Healthcare Ltd</v>
          </cell>
        </row>
        <row r="97">
          <cell r="C97" t="str">
            <v>AT Medics Ltd</v>
          </cell>
        </row>
        <row r="98">
          <cell r="C98" t="str">
            <v>Atlas Physiotherapy Ltd</v>
          </cell>
        </row>
        <row r="99">
          <cell r="C99" t="str">
            <v>Atos Healthcare</v>
          </cell>
        </row>
        <row r="100">
          <cell r="C100" t="str">
            <v>Avon &amp; Wiltshire Mental Health Partnership NHS Trust</v>
          </cell>
        </row>
        <row r="101">
          <cell r="C101" t="str">
            <v>B Braun Avitum Uk Ltd</v>
          </cell>
        </row>
        <row r="102">
          <cell r="C102" t="str">
            <v>Baby Ways Community Interest Company</v>
          </cell>
        </row>
        <row r="103">
          <cell r="C103" t="str">
            <v>Back2Health Partnership</v>
          </cell>
        </row>
        <row r="104">
          <cell r="C104" t="str">
            <v>Barking, Havering &amp; Redbridge University Hospitals NHS Trust</v>
          </cell>
        </row>
        <row r="105">
          <cell r="C105" t="str">
            <v>Barnet &amp; Chase Farm Hospitals NHS Trust</v>
          </cell>
        </row>
        <row r="106">
          <cell r="C106" t="str">
            <v>Barnet Community Services</v>
          </cell>
        </row>
        <row r="107">
          <cell r="C107" t="str">
            <v>Barnet, Enfield &amp; Haringey Mental Health NHS Trust</v>
          </cell>
        </row>
        <row r="108">
          <cell r="C108" t="str">
            <v>Barnsley Hospital NHS Foundation Trust</v>
          </cell>
        </row>
        <row r="109">
          <cell r="C109" t="str">
            <v>Barts &amp; The London NHS Trust</v>
          </cell>
        </row>
        <row r="110">
          <cell r="C110" t="str">
            <v>Barts Health NHS Trust</v>
          </cell>
        </row>
        <row r="111">
          <cell r="C111" t="str">
            <v>Basford Consulting Ltd</v>
          </cell>
        </row>
        <row r="112">
          <cell r="C112" t="str">
            <v>Basildon &amp; Thurrock University Hospitals NHS Foundation Trust</v>
          </cell>
        </row>
        <row r="113">
          <cell r="C113" t="str">
            <v>Bateman Kildare Ltd</v>
          </cell>
        </row>
        <row r="114">
          <cell r="C114" t="str">
            <v>Bath &amp; North East Somerset Emergency Medical Service</v>
          </cell>
        </row>
        <row r="115">
          <cell r="C115" t="str">
            <v>Bath Fertility Centre Ltd</v>
          </cell>
        </row>
        <row r="116">
          <cell r="C116" t="str">
            <v>Baxter Healthcare</v>
          </cell>
        </row>
        <row r="117">
          <cell r="C117" t="str">
            <v>Baywater Healthcare Ltd</v>
          </cell>
        </row>
        <row r="118">
          <cell r="C118" t="str">
            <v>Beacon Minor Surgery</v>
          </cell>
        </row>
        <row r="119">
          <cell r="C119" t="str">
            <v>Beacon Primary Care</v>
          </cell>
        </row>
        <row r="120">
          <cell r="C120" t="str">
            <v>Bedford Hospital NHS Trust</v>
          </cell>
        </row>
        <row r="121">
          <cell r="C121" t="str">
            <v>Beehive Solutions Ltd</v>
          </cell>
        </row>
        <row r="122">
          <cell r="C122" t="str">
            <v>Belfast Health &amp; Social Care Trust</v>
          </cell>
        </row>
        <row r="123">
          <cell r="C123" t="str">
            <v>Benenden Hospital</v>
          </cell>
        </row>
        <row r="124">
          <cell r="C124" t="str">
            <v>Berkshire Healthcare NHS Foundation Trust</v>
          </cell>
        </row>
        <row r="125">
          <cell r="C125" t="str">
            <v>Bespoke Healthcare Ltd</v>
          </cell>
        </row>
        <row r="126">
          <cell r="C126" t="str">
            <v>Bethesda Medical Centre</v>
          </cell>
        </row>
        <row r="127">
          <cell r="C127" t="str">
            <v>Betsi Cadwaladar University Health Board</v>
          </cell>
        </row>
        <row r="128">
          <cell r="C128" t="str">
            <v>Bexley Care Trust</v>
          </cell>
        </row>
        <row r="129">
          <cell r="C129" t="str">
            <v>Bexley Health Ltd</v>
          </cell>
        </row>
        <row r="130">
          <cell r="C130" t="str">
            <v>Bexleyheath Chiropractic Clinic Ltd</v>
          </cell>
        </row>
        <row r="131">
          <cell r="C131" t="str">
            <v>Big White Wall</v>
          </cell>
        </row>
        <row r="132">
          <cell r="C132" t="str">
            <v>Birmingham &amp; Solihull Mental Health NHS Foundation Trust</v>
          </cell>
        </row>
        <row r="133">
          <cell r="C133" t="str">
            <v>Birmingham Children's Hospital NHS Foundation Trust</v>
          </cell>
        </row>
        <row r="134">
          <cell r="C134" t="str">
            <v>Birmingham Community Healthcare NHS Trust</v>
          </cell>
        </row>
        <row r="135">
          <cell r="C135" t="str">
            <v>Birmingham Women's NHS Foundation Trust</v>
          </cell>
        </row>
        <row r="136">
          <cell r="C136" t="str">
            <v>BIRU - Bristol</v>
          </cell>
        </row>
        <row r="137">
          <cell r="C137" t="str">
            <v>Black Country Partnership NHS Foundation Trust</v>
          </cell>
        </row>
        <row r="138">
          <cell r="C138" t="str">
            <v>Blackberry Clinic</v>
          </cell>
        </row>
        <row r="139">
          <cell r="C139" t="str">
            <v>Blackburn With Darwen Teaching Care Trust Plus</v>
          </cell>
        </row>
        <row r="140">
          <cell r="C140" t="str">
            <v>Blackpool Teaching Hospitals NHS Foundation Trust</v>
          </cell>
        </row>
        <row r="141">
          <cell r="C141" t="str">
            <v>Blemish Clinic</v>
          </cell>
        </row>
        <row r="142">
          <cell r="C142" t="str">
            <v>Blue Star Medical Services Ltd</v>
          </cell>
        </row>
        <row r="143">
          <cell r="C143" t="str">
            <v>Blueteq Ltd</v>
          </cell>
        </row>
        <row r="144">
          <cell r="C144" t="str">
            <v>BMI Healthcare</v>
          </cell>
        </row>
        <row r="145">
          <cell r="C145" t="str">
            <v>BMI Healthcare Harrogate</v>
          </cell>
        </row>
        <row r="146">
          <cell r="C146" t="str">
            <v>BMI Healthcare Thornbury</v>
          </cell>
        </row>
        <row r="147">
          <cell r="C147" t="str">
            <v>BOC Ltd</v>
          </cell>
        </row>
        <row r="148">
          <cell r="C148" t="str">
            <v>Body Balance</v>
          </cell>
        </row>
        <row r="149">
          <cell r="C149" t="str">
            <v>Body Logic Physiotherapy</v>
          </cell>
        </row>
        <row r="150">
          <cell r="C150" t="str">
            <v>Bodyworks Chiropractic Clinic Ltd</v>
          </cell>
        </row>
        <row r="151">
          <cell r="C151" t="str">
            <v>Bolton Community Practice</v>
          </cell>
        </row>
        <row r="152">
          <cell r="C152" t="str">
            <v>Bolton NHS Foundation Trust</v>
          </cell>
        </row>
        <row r="153">
          <cell r="C153" t="str">
            <v>Boots UK Ltd</v>
          </cell>
        </row>
        <row r="154">
          <cell r="C154" t="str">
            <v>Boston Area Medical Services</v>
          </cell>
        </row>
        <row r="155">
          <cell r="C155" t="str">
            <v>BPAS (Head Office)</v>
          </cell>
        </row>
        <row r="156">
          <cell r="C156" t="str">
            <v>Brackley Hospital</v>
          </cell>
        </row>
        <row r="157">
          <cell r="C157" t="str">
            <v>Bradford District Care Trust</v>
          </cell>
        </row>
        <row r="158">
          <cell r="C158" t="str">
            <v>Bradford Teaching Hospitals NHS Foundation Trust</v>
          </cell>
        </row>
        <row r="159">
          <cell r="C159" t="str">
            <v>Brain Injury Rehabilitation Trust</v>
          </cell>
        </row>
        <row r="160">
          <cell r="C160" t="str">
            <v>Braintree Clinical Services Ltd</v>
          </cell>
        </row>
        <row r="161">
          <cell r="C161" t="str">
            <v>Breastfeeding Network</v>
          </cell>
        </row>
        <row r="162">
          <cell r="C162" t="str">
            <v>Brewood Medical Services Ltd</v>
          </cell>
        </row>
        <row r="163">
          <cell r="C163" t="str">
            <v>Bridgegate Surgical Services</v>
          </cell>
        </row>
        <row r="164">
          <cell r="C164" t="str">
            <v>Bridgegate Surgical Services</v>
          </cell>
        </row>
        <row r="165">
          <cell r="C165" t="str">
            <v>Bridgend Clinic</v>
          </cell>
        </row>
        <row r="166">
          <cell r="C166" t="str">
            <v>Bridgewater Community Healthcare NHS Foundation Trust</v>
          </cell>
        </row>
        <row r="167">
          <cell r="C167" t="str">
            <v>Bridgewater Hospital (Manchester) Ltd</v>
          </cell>
        </row>
        <row r="168">
          <cell r="C168" t="str">
            <v>Brighton &amp; Hove Integrated Care Service</v>
          </cell>
        </row>
        <row r="169">
          <cell r="C169" t="str">
            <v>Brighton &amp; Hove Wellbeing Service</v>
          </cell>
        </row>
        <row r="170">
          <cell r="C170" t="str">
            <v>Brighton &amp; Sussex University Hospitals NHS Trust</v>
          </cell>
        </row>
        <row r="171">
          <cell r="C171" t="str">
            <v>Brisdoc Healthcare Services Ltd</v>
          </cell>
        </row>
        <row r="172">
          <cell r="C172" t="str">
            <v>Bristol Community Health</v>
          </cell>
        </row>
        <row r="173">
          <cell r="C173" t="str">
            <v>Bristol Laser Vision</v>
          </cell>
        </row>
        <row r="174">
          <cell r="C174" t="str">
            <v>Bristol Plastic Surgery Ltd</v>
          </cell>
        </row>
        <row r="175">
          <cell r="C175" t="str">
            <v>British College Of Osteopathic Medicine</v>
          </cell>
        </row>
        <row r="176">
          <cell r="C176" t="str">
            <v>Bromley Healthcare</v>
          </cell>
        </row>
        <row r="177">
          <cell r="C177" t="str">
            <v>Bromsgrove Healthcare Innovations Ltd</v>
          </cell>
        </row>
        <row r="178">
          <cell r="C178" t="str">
            <v>Bromsgrove Physiotherapy Ltd</v>
          </cell>
        </row>
        <row r="179">
          <cell r="C179" t="str">
            <v>Brook Advisory Centres</v>
          </cell>
        </row>
        <row r="180">
          <cell r="C180" t="str">
            <v>Brookdale Healthcare Ltd (T/A Brookdale Care)</v>
          </cell>
        </row>
        <row r="181">
          <cell r="C181" t="str">
            <v>Buckinghamshire Healthcare NHS Trust</v>
          </cell>
        </row>
        <row r="182">
          <cell r="C182" t="str">
            <v>Bupa Cromwell</v>
          </cell>
        </row>
        <row r="183">
          <cell r="C183" t="str">
            <v>Bupa CSH Ltd</v>
          </cell>
        </row>
        <row r="184">
          <cell r="C184" t="str">
            <v>Bupa Group</v>
          </cell>
        </row>
        <row r="185">
          <cell r="C185" t="str">
            <v>Burrswood Hospital</v>
          </cell>
        </row>
        <row r="186">
          <cell r="C186" t="str">
            <v>Burton Hospitals NHS Foundation Trust</v>
          </cell>
        </row>
        <row r="187">
          <cell r="C187" t="str">
            <v>B-Well Therapy Ltd</v>
          </cell>
        </row>
        <row r="188">
          <cell r="C188" t="str">
            <v>C M K Therapy</v>
          </cell>
        </row>
        <row r="189">
          <cell r="C189" t="str">
            <v>Cadmas Ltd</v>
          </cell>
        </row>
        <row r="190">
          <cell r="C190" t="str">
            <v>Calderdale &amp; Huddersfield NHS Foundation Trust</v>
          </cell>
        </row>
        <row r="191">
          <cell r="C191" t="str">
            <v>Calderstones Partnership NHS Foundation Trust</v>
          </cell>
        </row>
        <row r="192">
          <cell r="C192" t="str">
            <v>Caldew Hospital Ltd</v>
          </cell>
        </row>
        <row r="193">
          <cell r="C193" t="str">
            <v>Cambian Healthcare Ltd</v>
          </cell>
        </row>
        <row r="194">
          <cell r="C194" t="str">
            <v>Cambridge Perfusion Services</v>
          </cell>
        </row>
        <row r="195">
          <cell r="C195" t="str">
            <v>Cambridge University Hospitals NHS Foundation Trust</v>
          </cell>
        </row>
        <row r="196">
          <cell r="C196" t="str">
            <v>Cambridgeshire &amp; Peterborough NHS Foundation Trust</v>
          </cell>
        </row>
        <row r="197">
          <cell r="C197" t="str">
            <v>Cambridgeshire Community Services</v>
          </cell>
        </row>
        <row r="198">
          <cell r="C198" t="str">
            <v>Cambridgeshire Community Services NHS Trust</v>
          </cell>
        </row>
        <row r="199">
          <cell r="C199" t="str">
            <v>Cambs &amp; Peterborough 111 Service</v>
          </cell>
        </row>
        <row r="200">
          <cell r="C200" t="str">
            <v>Camden &amp; Islington NHS Foundation Trust</v>
          </cell>
        </row>
        <row r="201">
          <cell r="C201" t="str">
            <v>Cancer Care</v>
          </cell>
        </row>
        <row r="202">
          <cell r="C202" t="str">
            <v>Cancer Partners UK Ltd</v>
          </cell>
        </row>
        <row r="203">
          <cell r="C203" t="str">
            <v>Capio UK</v>
          </cell>
        </row>
        <row r="204">
          <cell r="C204" t="str">
            <v>Cardiff &amp; Vale University LHB</v>
          </cell>
        </row>
        <row r="205">
          <cell r="C205" t="str">
            <v>Cardiocom (UK) Ltd</v>
          </cell>
        </row>
        <row r="206">
          <cell r="C206" t="str">
            <v>Care &amp; Support Partnership</v>
          </cell>
        </row>
        <row r="207">
          <cell r="C207" t="str">
            <v>Care Assure Northampton Ltd</v>
          </cell>
        </row>
        <row r="208">
          <cell r="C208" t="str">
            <v>Care Plus Group</v>
          </cell>
        </row>
        <row r="209">
          <cell r="C209" t="str">
            <v>Care UK</v>
          </cell>
        </row>
        <row r="210">
          <cell r="C210" t="str">
            <v>Care UK Clinical Services Se</v>
          </cell>
        </row>
        <row r="211">
          <cell r="C211" t="str">
            <v>Carers Centre Newcastle</v>
          </cell>
        </row>
        <row r="212">
          <cell r="C212" t="str">
            <v>Carey Therapy</v>
          </cell>
        </row>
        <row r="213">
          <cell r="C213" t="str">
            <v>CASP Psychology Services</v>
          </cell>
        </row>
        <row r="214">
          <cell r="C214" t="str">
            <v>Castlebeck Care Teesdale Ltd</v>
          </cell>
        </row>
        <row r="215">
          <cell r="C215" t="str">
            <v>Cathedral Chiropractic</v>
          </cell>
        </row>
        <row r="216">
          <cell r="C216" t="str">
            <v>Cavendish Imaging Ltd</v>
          </cell>
        </row>
        <row r="217">
          <cell r="C217" t="str">
            <v>Cedar Park Healthcare Ltd</v>
          </cell>
        </row>
        <row r="218">
          <cell r="C218" t="str">
            <v>Central &amp; North West London NHS Foundation Trust</v>
          </cell>
        </row>
        <row r="219">
          <cell r="C219" t="str">
            <v>Central Essex Community Services</v>
          </cell>
        </row>
        <row r="220">
          <cell r="C220" t="str">
            <v>Central London Community Healthcare NHS Trust</v>
          </cell>
        </row>
        <row r="221">
          <cell r="C221" t="str">
            <v>Central London Healthcare Ltd</v>
          </cell>
        </row>
        <row r="222">
          <cell r="C222" t="str">
            <v>Central London Osteopathy</v>
          </cell>
        </row>
        <row r="223">
          <cell r="C223" t="str">
            <v>Central Manchester University Hospitals NHS Foundation Trust</v>
          </cell>
        </row>
        <row r="224">
          <cell r="C224" t="str">
            <v>Central Nottinghamshire Clinical Services Ltd</v>
          </cell>
        </row>
        <row r="225">
          <cell r="C225" t="str">
            <v>Central Surrey Health</v>
          </cell>
        </row>
        <row r="226">
          <cell r="C226" t="str">
            <v>Centre for Reproductive &amp; Genetic Health</v>
          </cell>
        </row>
        <row r="227">
          <cell r="C227" t="str">
            <v>Centre For Sight Ltd</v>
          </cell>
        </row>
        <row r="228">
          <cell r="C228" t="str">
            <v>Changing Faces</v>
          </cell>
        </row>
        <row r="229">
          <cell r="C229" t="str">
            <v>Changing Minds Partnerships</v>
          </cell>
        </row>
        <row r="230">
          <cell r="C230" t="str">
            <v>Charing Medical Partnership</v>
          </cell>
        </row>
        <row r="231">
          <cell r="C231" t="str">
            <v>Charing Practice Ltd</v>
          </cell>
        </row>
        <row r="232">
          <cell r="C232" t="str">
            <v>Charter Medical Services</v>
          </cell>
        </row>
        <row r="233">
          <cell r="C233" t="str">
            <v>Chec</v>
          </cell>
        </row>
        <row r="234">
          <cell r="C234" t="str">
            <v>Chelmer Healthcare Ltd</v>
          </cell>
        </row>
        <row r="235">
          <cell r="C235" t="str">
            <v>Chelmsford Medical Centre</v>
          </cell>
        </row>
        <row r="236">
          <cell r="C236" t="str">
            <v>Chelsea &amp; Westminster Hospital NHS Foundation Trust</v>
          </cell>
        </row>
        <row r="237">
          <cell r="C237" t="str">
            <v>Chenies Healthcare Ltd</v>
          </cell>
        </row>
        <row r="238">
          <cell r="C238" t="str">
            <v>Cheshire and Wirral Partnership NHS Foundation Trust</v>
          </cell>
        </row>
        <row r="239">
          <cell r="C239" t="str">
            <v>Cheshire Primary Care Provider CIC</v>
          </cell>
        </row>
        <row r="240">
          <cell r="C240" t="str">
            <v>Chesterfield Royal Hospital NHS Foundation Trust</v>
          </cell>
        </row>
        <row r="241">
          <cell r="C241" t="str">
            <v>Cheswold Park Hospital</v>
          </cell>
        </row>
        <row r="242">
          <cell r="C242" t="str">
            <v>Children's Respite Care Ltd HQ</v>
          </cell>
        </row>
        <row r="243">
          <cell r="C243" t="str">
            <v>Chiltern Health (2007) Ltd</v>
          </cell>
        </row>
        <row r="244">
          <cell r="C244" t="str">
            <v>Chime Social Enterprise</v>
          </cell>
        </row>
        <row r="245">
          <cell r="C245" t="str">
            <v>Chime Social Enterprise CIC</v>
          </cell>
        </row>
        <row r="246">
          <cell r="C246" t="str">
            <v>Chiro Health Ltd</v>
          </cell>
        </row>
        <row r="247">
          <cell r="C247" t="str">
            <v>Chiropratic Health Centres Ltd</v>
          </cell>
        </row>
        <row r="248">
          <cell r="C248" t="str">
            <v>Chiropratic Health Centres Ltd</v>
          </cell>
        </row>
        <row r="249">
          <cell r="C249" t="str">
            <v>Chitts Hill Physiotherapy</v>
          </cell>
        </row>
        <row r="250">
          <cell r="C250" t="str">
            <v>Chloe Care Ltd</v>
          </cell>
        </row>
        <row r="251">
          <cell r="C251" t="str">
            <v>Choice Lifestyles Ltd</v>
          </cell>
        </row>
        <row r="252">
          <cell r="C252" t="str">
            <v>Chorley Medics Ltd</v>
          </cell>
        </row>
        <row r="253">
          <cell r="C253" t="str">
            <v>Circle</v>
          </cell>
        </row>
        <row r="254">
          <cell r="C254" t="str">
            <v>City Health Care Partnership CIC</v>
          </cell>
        </row>
        <row r="255">
          <cell r="C255" t="str">
            <v>City Hospitals Sunderland NHS Foundation Trust</v>
          </cell>
        </row>
        <row r="256">
          <cell r="C256" t="str">
            <v>City Way Osteopathic Clinic</v>
          </cell>
        </row>
        <row r="257">
          <cell r="C257" t="str">
            <v>Clacton Chiropractic Clinic (Physmed Ltd)</v>
          </cell>
        </row>
        <row r="258">
          <cell r="C258" t="str">
            <v>Claremont &amp; St Hugh's Hospitals (HMT)</v>
          </cell>
        </row>
        <row r="259">
          <cell r="C259" t="str">
            <v>Classic Hospitals Ltd</v>
          </cell>
        </row>
        <row r="260">
          <cell r="C260" t="str">
            <v>Clemitsons Ltd</v>
          </cell>
        </row>
        <row r="261">
          <cell r="C261" t="str">
            <v>Clevermed Ltd</v>
          </cell>
        </row>
        <row r="262">
          <cell r="C262" t="str">
            <v>Clinical Diagnostix Ltd</v>
          </cell>
        </row>
        <row r="263">
          <cell r="C263" t="str">
            <v>Clinicenta Ltd</v>
          </cell>
        </row>
        <row r="264">
          <cell r="C264" t="str">
            <v>Closer Healthcare Ltd</v>
          </cell>
        </row>
        <row r="265">
          <cell r="C265" t="str">
            <v>Coastal Clinics</v>
          </cell>
        </row>
        <row r="266">
          <cell r="C266" t="str">
            <v>Coastal Health Care Ltd</v>
          </cell>
        </row>
        <row r="267">
          <cell r="C267" t="str">
            <v>Cobalt 3 Counties Contract</v>
          </cell>
        </row>
        <row r="268">
          <cell r="C268" t="str">
            <v>Cobalt Unit Appeal Fund</v>
          </cell>
        </row>
        <row r="269">
          <cell r="C269" t="str">
            <v>Coggeshall &amp; Colchester Chiropratic HQ</v>
          </cell>
        </row>
        <row r="270">
          <cell r="C270" t="str">
            <v>Colchester Hospital University NHS Foundation Trust</v>
          </cell>
        </row>
        <row r="271">
          <cell r="C271" t="str">
            <v>Colchester Osteopathic Centre</v>
          </cell>
        </row>
        <row r="272">
          <cell r="C272" t="str">
            <v>Colchester Physiotherapy HQ</v>
          </cell>
        </row>
        <row r="273">
          <cell r="C273" t="str">
            <v>Combat Stress</v>
          </cell>
        </row>
        <row r="274">
          <cell r="C274" t="str">
            <v>Communitas Clinics Ltd</v>
          </cell>
        </row>
        <row r="275">
          <cell r="C275" t="str">
            <v>Community Colposcopy Services Ltd</v>
          </cell>
        </row>
        <row r="276">
          <cell r="C276" t="str">
            <v>Community Colposcopy Services Ltd</v>
          </cell>
        </row>
        <row r="277">
          <cell r="C277" t="str">
            <v>Community Dental Services CIC</v>
          </cell>
        </row>
        <row r="278">
          <cell r="C278" t="str">
            <v>Community Glaucoma Partnership</v>
          </cell>
        </row>
        <row r="279">
          <cell r="C279" t="str">
            <v>Community Health &amp; Eyecare Ltd</v>
          </cell>
        </row>
        <row r="280">
          <cell r="C280" t="str">
            <v>Community Links (Northern) Ltd</v>
          </cell>
        </row>
        <row r="281">
          <cell r="C281" t="str">
            <v>Community Specialist Clinics (CSC)</v>
          </cell>
        </row>
        <row r="282">
          <cell r="C282" t="str">
            <v>Compass Wellbeing CIC</v>
          </cell>
        </row>
        <row r="283">
          <cell r="C283" t="str">
            <v>Complete Surveying Solutions Ltd</v>
          </cell>
        </row>
        <row r="284">
          <cell r="C284" t="str">
            <v>Complex Care Head Office</v>
          </cell>
        </row>
        <row r="285">
          <cell r="C285" t="str">
            <v>Concordia Community Outpatients Ltd</v>
          </cell>
        </row>
        <row r="286">
          <cell r="C286" t="str">
            <v>Concordia Health Group Ltd</v>
          </cell>
        </row>
        <row r="287">
          <cell r="C287" t="str">
            <v>Connect Physical Health</v>
          </cell>
        </row>
        <row r="288">
          <cell r="C288" t="str">
            <v>Consultant Eye Surgeons Partnership (Canterbury) LLP</v>
          </cell>
        </row>
        <row r="289">
          <cell r="C289" t="str">
            <v>Core Medical Solutions Ltd</v>
          </cell>
        </row>
        <row r="290">
          <cell r="C290" t="str">
            <v>Cornerstone Medical Holdings Ltd</v>
          </cell>
        </row>
        <row r="291">
          <cell r="C291" t="str">
            <v>Cornwall Community Echo Service</v>
          </cell>
        </row>
        <row r="292">
          <cell r="C292" t="str">
            <v>Cornwall Partnership NHS Foundation Trust</v>
          </cell>
        </row>
        <row r="293">
          <cell r="C293" t="str">
            <v>Cotter Laubis Partners</v>
          </cell>
        </row>
        <row r="294">
          <cell r="C294" t="str">
            <v>Counselling In Partnership Ltd</v>
          </cell>
        </row>
        <row r="295">
          <cell r="C295" t="str">
            <v>Counselling Team Ltd</v>
          </cell>
        </row>
        <row r="296">
          <cell r="C296" t="str">
            <v>Countess Of Chester Hospital NHS Foundation Trust</v>
          </cell>
        </row>
        <row r="297">
          <cell r="C297" t="str">
            <v>County Durham &amp; Darlington NHS Foundation Trust</v>
          </cell>
        </row>
        <row r="298">
          <cell r="C298" t="str">
            <v>Coventry &amp; Warwickshire Partnership NHS Trust</v>
          </cell>
        </row>
        <row r="299">
          <cell r="C299" t="str">
            <v>Coventry And Warwickshire Diagnostic Services Ltd</v>
          </cell>
        </row>
        <row r="300">
          <cell r="C300" t="str">
            <v>Crime Reduction Initiatives Ltd (CRI)</v>
          </cell>
        </row>
        <row r="301">
          <cell r="C301" t="str">
            <v>Crown Cosma Clinic Ltd</v>
          </cell>
        </row>
        <row r="302">
          <cell r="C302" t="str">
            <v>Croydon Health Services NHS Trust</v>
          </cell>
        </row>
        <row r="303">
          <cell r="C303" t="str">
            <v>Croydon Pbc</v>
          </cell>
        </row>
        <row r="304">
          <cell r="C304" t="str">
            <v>Crystal Palace Physiotherapy &amp; Sport Injury Centre</v>
          </cell>
        </row>
        <row r="305">
          <cell r="C305" t="str">
            <v>Cumbria Medical Services</v>
          </cell>
        </row>
        <row r="306">
          <cell r="C306" t="str">
            <v>Cumbria Partnership NHS Foundation Trust</v>
          </cell>
        </row>
        <row r="307">
          <cell r="C307" t="str">
            <v>Cupris Ltd</v>
          </cell>
        </row>
        <row r="308">
          <cell r="C308" t="str">
            <v>Curocare Ltd Head Office</v>
          </cell>
        </row>
        <row r="309">
          <cell r="C309" t="str">
            <v>Cwm Taf LHB</v>
          </cell>
        </row>
        <row r="310">
          <cell r="C310" t="str">
            <v>Cygnet Health Care Ltd</v>
          </cell>
        </row>
        <row r="311">
          <cell r="C311" t="str">
            <v>Dame Hannah Rogers Trust</v>
          </cell>
        </row>
        <row r="312">
          <cell r="C312" t="str">
            <v>Danshell Group Head Office</v>
          </cell>
        </row>
        <row r="313">
          <cell r="C313" t="str">
            <v>Dartford &amp; Gravesham NHS Trust</v>
          </cell>
        </row>
        <row r="314">
          <cell r="C314" t="str">
            <v>Daughters Of The Cross Of Liege</v>
          </cell>
        </row>
        <row r="315">
          <cell r="C315" t="str">
            <v>David Cook Physiotherapy Ltd</v>
          </cell>
        </row>
        <row r="316">
          <cell r="C316" t="str">
            <v>David Omerod Hearing Centres</v>
          </cell>
        </row>
        <row r="317">
          <cell r="C317" t="str">
            <v>David Ormerod Hearing Centres Ltd</v>
          </cell>
        </row>
        <row r="318">
          <cell r="C318" t="str">
            <v>Debbie Watt Osteopathy &amp; Acupuncture</v>
          </cell>
        </row>
        <row r="319">
          <cell r="C319" t="str">
            <v>Deben Health Group</v>
          </cell>
        </row>
        <row r="320">
          <cell r="C320" t="str">
            <v>Deeping Osteopaths</v>
          </cell>
        </row>
        <row r="321">
          <cell r="C321" t="str">
            <v>Deerness Park Medical Group</v>
          </cell>
        </row>
        <row r="322">
          <cell r="C322" t="str">
            <v>Dependability Ltd</v>
          </cell>
        </row>
        <row r="323">
          <cell r="C323" t="str">
            <v>Derby Hospitals NHS Foundation Trust</v>
          </cell>
        </row>
        <row r="324">
          <cell r="C324" t="str">
            <v>Derbyshire Community Health Services NHS Foundation Trust</v>
          </cell>
        </row>
        <row r="325">
          <cell r="C325" t="str">
            <v>Derbyshire Health United Ltd</v>
          </cell>
        </row>
        <row r="326">
          <cell r="C326" t="str">
            <v>Derbyshire Healthcare NHS Foundation Trust</v>
          </cell>
        </row>
        <row r="327">
          <cell r="C327" t="str">
            <v>Devon Doctors Ltd</v>
          </cell>
        </row>
        <row r="328">
          <cell r="C328" t="str">
            <v>Devon Partnership NHS Trust</v>
          </cell>
        </row>
        <row r="329">
          <cell r="C329" t="str">
            <v>Diagnostic Health Systems Ltd</v>
          </cell>
        </row>
        <row r="330">
          <cell r="C330" t="str">
            <v>Diagnostic Healthcare Ltd</v>
          </cell>
        </row>
        <row r="331">
          <cell r="C331" t="str">
            <v>Diaverum UK Ltd</v>
          </cell>
        </row>
        <row r="332">
          <cell r="C332" t="str">
            <v>Direct Local Health</v>
          </cell>
        </row>
        <row r="333">
          <cell r="C333" t="str">
            <v>Direct Medical Imaging Ltd</v>
          </cell>
        </row>
        <row r="334">
          <cell r="C334" t="str">
            <v>Disc (Developing Initiatives Supporting Communities)</v>
          </cell>
        </row>
        <row r="335">
          <cell r="C335" t="str">
            <v>Diver Clinic (Atlantic Enterprises)</v>
          </cell>
        </row>
        <row r="336">
          <cell r="C336" t="str">
            <v>Diving Disease Research Centre</v>
          </cell>
        </row>
        <row r="337">
          <cell r="C337" t="str">
            <v>Dixon &amp; Hall Ltd</v>
          </cell>
        </row>
        <row r="338">
          <cell r="C338" t="str">
            <v>Dmc Healthcare</v>
          </cell>
        </row>
        <row r="339">
          <cell r="C339" t="str">
            <v>Dolby Medical Home Respiratory Care Ltd</v>
          </cell>
        </row>
        <row r="340">
          <cell r="C340" t="str">
            <v>Dolby Medical Respiratory Care Ltd</v>
          </cell>
        </row>
        <row r="341">
          <cell r="C341" t="str">
            <v>Doncaster &amp; Bassetlaw Hospitals NHS Foundation Trust</v>
          </cell>
        </row>
        <row r="342">
          <cell r="C342" t="str">
            <v>Dorking Healthcare Ltd</v>
          </cell>
        </row>
        <row r="343">
          <cell r="C343" t="str">
            <v>Dorset County Hospital NHS Foundation Trust</v>
          </cell>
        </row>
        <row r="344">
          <cell r="C344" t="str">
            <v>Dorset Diagnostic Ltd</v>
          </cell>
        </row>
        <row r="345">
          <cell r="C345" t="str">
            <v>Dorset Healthcare University NHS Foundation Trust</v>
          </cell>
        </row>
        <row r="346">
          <cell r="C346" t="str">
            <v>Dorset Orthopaedic Co Ltd</v>
          </cell>
        </row>
        <row r="347">
          <cell r="C347" t="str">
            <v>Dover Counselling Centre HQ</v>
          </cell>
        </row>
        <row r="348">
          <cell r="C348" t="str">
            <v>Dover Street Doctors</v>
          </cell>
        </row>
        <row r="349">
          <cell r="C349" t="str">
            <v>Dr A Chambers' Medical Practice</v>
          </cell>
        </row>
        <row r="350">
          <cell r="C350" t="str">
            <v>Dr Dan Hodgson</v>
          </cell>
        </row>
        <row r="351">
          <cell r="C351" t="str">
            <v>Dr Monk Ltd</v>
          </cell>
        </row>
        <row r="352">
          <cell r="C352" t="str">
            <v>Dudley &amp; Walsall Mental Health Partnership NHS Trust</v>
          </cell>
        </row>
        <row r="353">
          <cell r="C353" t="str">
            <v>Durnford Dermatology</v>
          </cell>
        </row>
        <row r="354">
          <cell r="C354" t="str">
            <v>Ealing Hospital NHS Trust</v>
          </cell>
        </row>
        <row r="355">
          <cell r="C355" t="str">
            <v>East &amp; North Hertfordshire NHS Trust</v>
          </cell>
        </row>
        <row r="356">
          <cell r="C356" t="str">
            <v>East 17 Healthcare Ltd</v>
          </cell>
        </row>
        <row r="357">
          <cell r="C357" t="str">
            <v>East Cheshire NHS Trust</v>
          </cell>
        </row>
        <row r="358">
          <cell r="C358" t="str">
            <v>East Coast Community Healthcare CIC</v>
          </cell>
        </row>
        <row r="359">
          <cell r="C359" t="str">
            <v>East Kent Hospitals University NHS Foundation Trust</v>
          </cell>
        </row>
        <row r="360">
          <cell r="C360" t="str">
            <v>East Kent Medical Services Ltd</v>
          </cell>
        </row>
        <row r="361">
          <cell r="C361" t="str">
            <v>East Lancashire Deaf Society</v>
          </cell>
        </row>
        <row r="362">
          <cell r="C362" t="str">
            <v>East Lancashire Hospitals NHS Trust</v>
          </cell>
        </row>
        <row r="363">
          <cell r="C363" t="str">
            <v>East Lancashire Medical Services Ltd</v>
          </cell>
        </row>
        <row r="364">
          <cell r="C364" t="str">
            <v>East London NHS Foundation Trust</v>
          </cell>
        </row>
        <row r="365">
          <cell r="C365" t="str">
            <v>East Midlands Ambulance Service NHS Trust</v>
          </cell>
        </row>
        <row r="366">
          <cell r="C366" t="str">
            <v>East Of England Ambulance Service NHS Trust</v>
          </cell>
        </row>
        <row r="367">
          <cell r="C367" t="str">
            <v>East Riding Fertility Services Ltd</v>
          </cell>
        </row>
        <row r="368">
          <cell r="C368" t="str">
            <v>East Sussex Healthcare NHS Trust</v>
          </cell>
        </row>
        <row r="369">
          <cell r="C369" t="str">
            <v>Eastbourne Healthcare Partnership</v>
          </cell>
        </row>
        <row r="370">
          <cell r="C370" t="str">
            <v>Ebor Clinical Services Ltd</v>
          </cell>
        </row>
        <row r="371">
          <cell r="C371" t="str">
            <v>Ecareserve Ltd</v>
          </cell>
        </row>
        <row r="372">
          <cell r="C372" t="str">
            <v>Echogenicity Ltd</v>
          </cell>
        </row>
        <row r="373">
          <cell r="C373" t="str">
            <v>Echotech Ltd</v>
          </cell>
        </row>
        <row r="374">
          <cell r="C374" t="str">
            <v>Edics</v>
          </cell>
        </row>
        <row r="375">
          <cell r="C375" t="str">
            <v>ElectroCore Germany GmbH</v>
          </cell>
        </row>
        <row r="376">
          <cell r="C376" t="str">
            <v>Electrolysis for Gender Reassignment</v>
          </cell>
        </row>
        <row r="377">
          <cell r="C377" t="str">
            <v>Ellern Mede Centre For Eating Disorders (Oak Tree Forest)</v>
          </cell>
        </row>
        <row r="378">
          <cell r="C378" t="str">
            <v>E-Logica Ltd</v>
          </cell>
        </row>
        <row r="379">
          <cell r="C379" t="str">
            <v>Enfield Health Partnership Ltd</v>
          </cell>
        </row>
        <row r="380">
          <cell r="C380" t="str">
            <v>EnfieldGP Healthcare Network Ltd</v>
          </cell>
        </row>
        <row r="381">
          <cell r="C381" t="str">
            <v>Enhanced Optometry Services Ltd.</v>
          </cell>
        </row>
        <row r="382">
          <cell r="C382" t="str">
            <v>Epsom &amp; St Helier University Hospitals NHS Trust</v>
          </cell>
        </row>
        <row r="383">
          <cell r="C383" t="str">
            <v>Epsomedical Group</v>
          </cell>
        </row>
        <row r="384">
          <cell r="C384" t="str">
            <v>Equilibrium Healthcare</v>
          </cell>
        </row>
        <row r="385">
          <cell r="C385" t="str">
            <v>Ess Primary Care Solutions</v>
          </cell>
        </row>
        <row r="386">
          <cell r="C386" t="str">
            <v>Essex Ultrasound &amp; Medical Services Ltd</v>
          </cell>
        </row>
        <row r="387">
          <cell r="C387" t="str">
            <v>Esteve Teijin</v>
          </cell>
        </row>
        <row r="388">
          <cell r="C388" t="str">
            <v>Evolutio Care Innovations Ltd</v>
          </cell>
        </row>
        <row r="389">
          <cell r="C389" t="str">
            <v>Excell Ultrasound Ltd</v>
          </cell>
        </row>
        <row r="390">
          <cell r="C390" t="str">
            <v>Exercise Referral/Community Weight Management/Maternity Lifestyle Programme - South Tyneside Council</v>
          </cell>
        </row>
        <row r="391">
          <cell r="C391" t="str">
            <v>Exeter Medical Ltd</v>
          </cell>
        </row>
        <row r="392">
          <cell r="C392" t="str">
            <v>Express Diagnostics</v>
          </cell>
        </row>
        <row r="393">
          <cell r="C393" t="str">
            <v>Eye Care Medical Ltd</v>
          </cell>
        </row>
        <row r="394">
          <cell r="C394" t="str">
            <v>Fairfield Hospital</v>
          </cell>
        </row>
        <row r="395">
          <cell r="C395" t="str">
            <v>Fairley Ent Kent</v>
          </cell>
        </row>
        <row r="396">
          <cell r="C396" t="str">
            <v>Faversham Counselling Service Ltd</v>
          </cell>
        </row>
        <row r="397">
          <cell r="C397" t="str">
            <v>FCMS (NW) Ltd</v>
          </cell>
        </row>
        <row r="398">
          <cell r="C398" t="str">
            <v>Ferneham Health Ltd</v>
          </cell>
        </row>
        <row r="399">
          <cell r="C399" t="str">
            <v>Festival Medical Services</v>
          </cell>
        </row>
        <row r="400">
          <cell r="C400" t="str">
            <v>First Choice Health Ltd</v>
          </cell>
        </row>
        <row r="401">
          <cell r="C401" t="str">
            <v>First Community Health &amp; Care C.I.C</v>
          </cell>
        </row>
        <row r="402">
          <cell r="C402" t="str">
            <v>First Community Health &amp; Care CIC</v>
          </cell>
        </row>
        <row r="403">
          <cell r="C403" t="str">
            <v>First Trust Hospital</v>
          </cell>
        </row>
        <row r="404">
          <cell r="C404" t="str">
            <v>Firth Chiropractors Ltd</v>
          </cell>
        </row>
        <row r="405">
          <cell r="C405" t="str">
            <v>Fortis Healthcare Ltd</v>
          </cell>
        </row>
        <row r="406">
          <cell r="C406" t="str">
            <v>Fortius Clinic</v>
          </cell>
        </row>
        <row r="407">
          <cell r="C407" t="str">
            <v>Foscote Court (Banbury) Trust Ltd</v>
          </cell>
        </row>
        <row r="408">
          <cell r="C408" t="str">
            <v>Fraterdrive Ltd</v>
          </cell>
        </row>
        <row r="409">
          <cell r="C409" t="str">
            <v>Freedom Medical Care</v>
          </cell>
        </row>
        <row r="410">
          <cell r="C410" t="str">
            <v>Freeman Clinics Ltd</v>
          </cell>
        </row>
        <row r="411">
          <cell r="C411" t="str">
            <v>Fresenius Medical Care (UK) Ltd</v>
          </cell>
        </row>
        <row r="412">
          <cell r="C412" t="str">
            <v>Frimley Park Hospital NHS Foundation Trust</v>
          </cell>
        </row>
        <row r="413">
          <cell r="C413" t="str">
            <v>Future Directions CIC</v>
          </cell>
        </row>
        <row r="414">
          <cell r="C414" t="str">
            <v>G Hill Ltd</v>
          </cell>
        </row>
        <row r="415">
          <cell r="C415" t="str">
            <v>G4S Care &amp; Justice Services HQ</v>
          </cell>
        </row>
        <row r="416">
          <cell r="C416" t="str">
            <v>G4S Forensic And Medical Services</v>
          </cell>
        </row>
        <row r="417">
          <cell r="C417" t="str">
            <v>Gastro Care Ltd</v>
          </cell>
        </row>
        <row r="418">
          <cell r="C418" t="str">
            <v>Gateshead Community Based Care Ltd</v>
          </cell>
        </row>
        <row r="419">
          <cell r="C419" t="str">
            <v>Gateshead Health NHS Foundation Trust</v>
          </cell>
        </row>
        <row r="420">
          <cell r="C420" t="str">
            <v>Gateway Primary Care CIC Ltd</v>
          </cell>
        </row>
        <row r="421">
          <cell r="C421" t="str">
            <v>Geecol Wellness Ltd</v>
          </cell>
        </row>
        <row r="422">
          <cell r="C422" t="str">
            <v>Geneix Ltd</v>
          </cell>
        </row>
        <row r="423">
          <cell r="C423" t="str">
            <v>General Medical Clinics PLC (Genmed)</v>
          </cell>
        </row>
        <row r="424">
          <cell r="C424" t="str">
            <v>Generating Healthcare Ltd</v>
          </cell>
        </row>
        <row r="425">
          <cell r="C425" t="str">
            <v>Genix Healthcare Ltd</v>
          </cell>
        </row>
        <row r="426">
          <cell r="C426" t="str">
            <v>Gennet HQ</v>
          </cell>
        </row>
        <row r="427">
          <cell r="C427" t="str">
            <v>George Eliot Hospital NHS Trust</v>
          </cell>
        </row>
        <row r="428">
          <cell r="C428" t="str">
            <v>Glen Care</v>
          </cell>
        </row>
        <row r="429">
          <cell r="C429" t="str">
            <v>Glenside Manor Healthcare Services Ltd</v>
          </cell>
        </row>
        <row r="430">
          <cell r="C430" t="str">
            <v>Global Diagnostics</v>
          </cell>
        </row>
        <row r="431">
          <cell r="C431" t="str">
            <v>Gloucestershire Care Services CIC</v>
          </cell>
        </row>
        <row r="432">
          <cell r="C432" t="str">
            <v>Gloucestershire GP Provider Company Ltd</v>
          </cell>
        </row>
        <row r="433">
          <cell r="C433" t="str">
            <v>Gloucestershire Hospitals NHS Foundation Trust</v>
          </cell>
        </row>
        <row r="434">
          <cell r="C434" t="str">
            <v>GM Primary Eyecare Ltd</v>
          </cell>
        </row>
        <row r="435">
          <cell r="C435" t="str">
            <v>Good Skin Days Ltd</v>
          </cell>
        </row>
        <row r="436">
          <cell r="C436" t="str">
            <v>GP Care UK Ltd</v>
          </cell>
        </row>
        <row r="437">
          <cell r="C437" t="str">
            <v>GP Healthcare Alliance Ltd</v>
          </cell>
        </row>
        <row r="438">
          <cell r="C438" t="str">
            <v>GP Prescribing</v>
          </cell>
        </row>
        <row r="439">
          <cell r="C439" t="str">
            <v>GP Primary Choice Ltd</v>
          </cell>
        </row>
        <row r="440">
          <cell r="C440" t="str">
            <v>Grapecroft Care Home</v>
          </cell>
        </row>
        <row r="441">
          <cell r="C441" t="str">
            <v>Great Glens Facility Ltd</v>
          </cell>
        </row>
        <row r="442">
          <cell r="C442" t="str">
            <v>Great Ormond Street Hospital NHS Foundation Trust</v>
          </cell>
        </row>
        <row r="443">
          <cell r="C443" t="str">
            <v>Great Western Ambulance Service NHS Trust</v>
          </cell>
        </row>
        <row r="444">
          <cell r="C444" t="str">
            <v>Great Western Hospitals NHS Foundation Trust</v>
          </cell>
        </row>
        <row r="445">
          <cell r="C445" t="str">
            <v>Great Yarmouth &amp; Waveney Community Care</v>
          </cell>
        </row>
        <row r="446">
          <cell r="C446" t="str">
            <v>Greater Manchester West Mental Health NHS Foundation Trust</v>
          </cell>
        </row>
        <row r="447">
          <cell r="C447" t="str">
            <v>Greenbanks Homecare Ltd</v>
          </cell>
        </row>
        <row r="448">
          <cell r="C448" t="str">
            <v>Greenbrook Healthcare (Hounslow) Ltd</v>
          </cell>
        </row>
        <row r="449">
          <cell r="C449" t="str">
            <v>Grosvenor Physiotherapy Ltd</v>
          </cell>
        </row>
        <row r="450">
          <cell r="C450" t="str">
            <v>Gryphon Health LLP</v>
          </cell>
        </row>
        <row r="451">
          <cell r="C451" t="str">
            <v>GTD Healthcare</v>
          </cell>
        </row>
        <row r="452">
          <cell r="C452" t="str">
            <v>Guy's &amp; St Thomas' NHS Foundation Trust</v>
          </cell>
        </row>
        <row r="453">
          <cell r="C453" t="str">
            <v>H M Partnership LLP</v>
          </cell>
        </row>
        <row r="454">
          <cell r="C454" t="str">
            <v>H S Physiotherapy Ltd</v>
          </cell>
        </row>
        <row r="455">
          <cell r="C455" t="str">
            <v>Hacs Counselling Service</v>
          </cell>
        </row>
        <row r="456">
          <cell r="C456" t="str">
            <v>Hakim Osteopaths Ltd</v>
          </cell>
        </row>
        <row r="457">
          <cell r="C457" t="str">
            <v>Haltwhistle Medical Group</v>
          </cell>
        </row>
        <row r="458">
          <cell r="C458" t="str">
            <v>Hampshire Hospitals NHS Foundation Trust</v>
          </cell>
        </row>
        <row r="459">
          <cell r="C459" t="str">
            <v>Hand To Elbow Clinic</v>
          </cell>
        </row>
        <row r="460">
          <cell r="C460" t="str">
            <v>Haringey Advisory Group On Alcohol (Haga)</v>
          </cell>
        </row>
        <row r="461">
          <cell r="C461" t="str">
            <v>Harmoni</v>
          </cell>
        </row>
        <row r="462">
          <cell r="C462" t="str">
            <v>Harmoni For Health</v>
          </cell>
        </row>
        <row r="463">
          <cell r="C463" t="str">
            <v>Harness Care Co-Operative Ltd</v>
          </cell>
        </row>
        <row r="464">
          <cell r="C464" t="str">
            <v>Harrogate &amp; District NHS Foundation Trust</v>
          </cell>
        </row>
        <row r="465">
          <cell r="C465" t="str">
            <v>Harrow Health Ltd</v>
          </cell>
        </row>
        <row r="466">
          <cell r="C466" t="str">
            <v>Hartlepool &amp; East Durham Mind</v>
          </cell>
        </row>
        <row r="467">
          <cell r="C467" t="str">
            <v>Harvey House Social Enterprise Ltd</v>
          </cell>
        </row>
        <row r="468">
          <cell r="C468" t="str">
            <v>Havering Community Gynaecology Service</v>
          </cell>
        </row>
        <row r="469">
          <cell r="C469" t="str">
            <v>Havering Primary Care Ent Service</v>
          </cell>
        </row>
        <row r="470">
          <cell r="C470" t="str">
            <v>Haxby Group</v>
          </cell>
        </row>
        <row r="471">
          <cell r="C471" t="str">
            <v>HCA International</v>
          </cell>
        </row>
        <row r="472">
          <cell r="C472" t="str">
            <v>Headway Dorset</v>
          </cell>
        </row>
        <row r="473">
          <cell r="C473" t="str">
            <v>Healogics Ltd</v>
          </cell>
        </row>
        <row r="474">
          <cell r="C474" t="str">
            <v>Health 4 Crawley Ltd</v>
          </cell>
        </row>
        <row r="475">
          <cell r="C475" t="str">
            <v>Health Bridge Ltd</v>
          </cell>
        </row>
        <row r="476">
          <cell r="C476" t="str">
            <v>Healthcare At Home</v>
          </cell>
        </row>
        <row r="477">
          <cell r="C477" t="str">
            <v>Healthcare Location</v>
          </cell>
        </row>
        <row r="478">
          <cell r="C478" t="str">
            <v>Healthcare Location Ltd</v>
          </cell>
        </row>
        <row r="479">
          <cell r="C479" t="str">
            <v>Healthharmonie Ltd</v>
          </cell>
        </row>
        <row r="480">
          <cell r="C480" t="str">
            <v>Healthshare Ltd</v>
          </cell>
        </row>
        <row r="481">
          <cell r="C481" t="str">
            <v>Healthspace South</v>
          </cell>
        </row>
        <row r="482">
          <cell r="C482" t="str">
            <v>Hearbase Ltd</v>
          </cell>
        </row>
        <row r="483">
          <cell r="C483" t="str">
            <v>Heart Networks</v>
          </cell>
        </row>
        <row r="484">
          <cell r="C484" t="str">
            <v>Heart Of England NHS Foundation Trust</v>
          </cell>
        </row>
        <row r="485">
          <cell r="C485" t="str">
            <v>Heatherwood &amp; Wexham Park Hospitals NHS Foundation Trust</v>
          </cell>
        </row>
        <row r="486">
          <cell r="C486" t="str">
            <v>Heatherwood Court</v>
          </cell>
        </row>
        <row r="487">
          <cell r="C487" t="str">
            <v>Hereford Osteopathic Practice Ltd</v>
          </cell>
        </row>
        <row r="488">
          <cell r="C488" t="str">
            <v>Heritage Hearing</v>
          </cell>
        </row>
        <row r="489">
          <cell r="C489" t="str">
            <v>Hertfordshire Community NHS Trust</v>
          </cell>
        </row>
        <row r="490">
          <cell r="C490" t="str">
            <v>Hertfordshire Eye Hospital</v>
          </cell>
        </row>
        <row r="491">
          <cell r="C491" t="str">
            <v>Hertfordshire Partnership NHS Foundation Trust</v>
          </cell>
        </row>
        <row r="492">
          <cell r="C492" t="str">
            <v>Herts Health Ltd</v>
          </cell>
        </row>
        <row r="493">
          <cell r="C493" t="str">
            <v>Herts Health Respiratory</v>
          </cell>
        </row>
        <row r="494">
          <cell r="C494" t="str">
            <v>Herts Mind Network</v>
          </cell>
        </row>
        <row r="495">
          <cell r="C495" t="str">
            <v>Hidden Hearing Ltd</v>
          </cell>
        </row>
        <row r="496">
          <cell r="C496" t="str">
            <v>Hillingdon Action Group For Addiction Management</v>
          </cell>
        </row>
        <row r="497">
          <cell r="C497" t="str">
            <v>Hillingdon Health Ltd</v>
          </cell>
        </row>
        <row r="498">
          <cell r="C498" t="str">
            <v>Hinchingbrooke Health Care NHS Trust</v>
          </cell>
        </row>
        <row r="499">
          <cell r="C499" t="str">
            <v>Hinckley &amp; Bosworth Medical Alliance Ltd</v>
          </cell>
        </row>
        <row r="500">
          <cell r="C500" t="str">
            <v>Hoddesdon &amp; Hertford Counselling Service</v>
          </cell>
        </row>
        <row r="501">
          <cell r="C501" t="str">
            <v>Holbeach &amp; East Elloe Hospital Trust</v>
          </cell>
        </row>
        <row r="502">
          <cell r="C502" t="str">
            <v>Holywell Healthcare</v>
          </cell>
        </row>
        <row r="503">
          <cell r="C503" t="str">
            <v>Homerton University Hospital NHS Foundation Trust</v>
          </cell>
        </row>
        <row r="504">
          <cell r="C504" t="str">
            <v>Horder Healthcare</v>
          </cell>
        </row>
        <row r="505">
          <cell r="C505" t="str">
            <v>Horizon Health</v>
          </cell>
        </row>
        <row r="506">
          <cell r="C506" t="str">
            <v>Hospital Of St John &amp; St Elizabeth (London Diving Centre)</v>
          </cell>
        </row>
        <row r="507">
          <cell r="C507" t="str">
            <v>Hounslow &amp; Richmond Community Healthcare NHS Trust</v>
          </cell>
        </row>
        <row r="508">
          <cell r="C508" t="str">
            <v>House Of Light Postnatal Depression Support Group</v>
          </cell>
        </row>
        <row r="509">
          <cell r="C509" t="str">
            <v>Hoylake Cottage Hospital</v>
          </cell>
        </row>
        <row r="510">
          <cell r="C510" t="str">
            <v>Huddersfield Medical Services Ltd</v>
          </cell>
        </row>
        <row r="511">
          <cell r="C511" t="str">
            <v>Hull &amp; East Yorkshire Hospitals NHS Trust</v>
          </cell>
        </row>
        <row r="512">
          <cell r="C512" t="str">
            <v>Humanitas Healthcare Services Ltd</v>
          </cell>
        </row>
        <row r="513">
          <cell r="C513" t="str">
            <v>Humber NHS Foundation Trust</v>
          </cell>
        </row>
        <row r="514">
          <cell r="C514" t="str">
            <v>Huntercombe Blackheath Hospital Neurorehab</v>
          </cell>
        </row>
        <row r="515">
          <cell r="C515" t="str">
            <v>Hunters Moor Neurorehabilitation Ltd</v>
          </cell>
        </row>
        <row r="516">
          <cell r="C516" t="str">
            <v>Hywel Dda LHB</v>
          </cell>
        </row>
        <row r="517">
          <cell r="C517" t="str">
            <v>Icall Care Ltd</v>
          </cell>
        </row>
        <row r="518">
          <cell r="C518" t="str">
            <v>Iceni Healthcare Ltd</v>
          </cell>
        </row>
        <row r="519">
          <cell r="C519" t="str">
            <v>I-Health</v>
          </cell>
        </row>
        <row r="520">
          <cell r="C520" t="str">
            <v>Imperial College Healthcare NHS Trust</v>
          </cell>
        </row>
        <row r="521">
          <cell r="C521" t="str">
            <v>Improving Health Ltd</v>
          </cell>
        </row>
        <row r="522">
          <cell r="C522" t="str">
            <v>In Mind</v>
          </cell>
        </row>
        <row r="523">
          <cell r="C523" t="str">
            <v>Independent Community Care Management Ltd</v>
          </cell>
        </row>
        <row r="524">
          <cell r="C524" t="str">
            <v>Independent Health Group</v>
          </cell>
        </row>
        <row r="525">
          <cell r="C525" t="str">
            <v>Independent Vascular Services Ltd</v>
          </cell>
        </row>
        <row r="526">
          <cell r="C526" t="str">
            <v>Inform</v>
          </cell>
        </row>
        <row r="527">
          <cell r="C527" t="str">
            <v>Inform Health &amp; Fitness Ltd</v>
          </cell>
        </row>
        <row r="528">
          <cell r="C528" t="str">
            <v>Inhealth Group Ltd</v>
          </cell>
        </row>
        <row r="529">
          <cell r="C529" t="str">
            <v>Inmind Healthcare - Head Office</v>
          </cell>
        </row>
        <row r="530">
          <cell r="C530" t="str">
            <v>Innovations In Primary Care Ltd</v>
          </cell>
        </row>
        <row r="531">
          <cell r="C531" t="str">
            <v>Insidevue Ltd</v>
          </cell>
        </row>
        <row r="532">
          <cell r="C532" t="str">
            <v>Insight Team</v>
          </cell>
        </row>
        <row r="533">
          <cell r="C533" t="str">
            <v>Institute Of Ophthalmology</v>
          </cell>
        </row>
        <row r="534">
          <cell r="C534" t="str">
            <v>Intelligent Prescribing Solutions Ltd</v>
          </cell>
        </row>
        <row r="535">
          <cell r="C535" t="str">
            <v>Interhealth Canada UK</v>
          </cell>
        </row>
        <row r="536">
          <cell r="C536" t="str">
            <v>Interhealth Care Services (UK) Ltd</v>
          </cell>
        </row>
        <row r="537">
          <cell r="C537" t="str">
            <v>Intrahealth Ltd</v>
          </cell>
        </row>
        <row r="538">
          <cell r="C538" t="str">
            <v>Invicta Health Community Interest Company</v>
          </cell>
        </row>
        <row r="539">
          <cell r="C539" t="str">
            <v>Invizo Ltd</v>
          </cell>
        </row>
        <row r="540">
          <cell r="C540" t="str">
            <v>Iplato Healthcare Ltd</v>
          </cell>
        </row>
        <row r="541">
          <cell r="C541" t="str">
            <v>Ipscom</v>
          </cell>
        </row>
        <row r="542">
          <cell r="C542" t="str">
            <v>Ipswich Hospital NHS Trust</v>
          </cell>
        </row>
        <row r="543">
          <cell r="C543" t="str">
            <v>Isight</v>
          </cell>
        </row>
        <row r="544">
          <cell r="C544" t="str">
            <v>Isis Chiropractic Centres</v>
          </cell>
        </row>
        <row r="545">
          <cell r="C545" t="str">
            <v>Isle Of Wight NHS Trust</v>
          </cell>
        </row>
        <row r="546">
          <cell r="C546" t="str">
            <v>IVF Hammersmith Ltd</v>
          </cell>
        </row>
        <row r="547">
          <cell r="C547" t="str">
            <v>Ivry Minor Surgery Unit</v>
          </cell>
        </row>
        <row r="548">
          <cell r="C548" t="str">
            <v>James Paget University Hospitals NHS Foundation Trust</v>
          </cell>
        </row>
        <row r="549">
          <cell r="C549" t="str">
            <v>James Street Clinic</v>
          </cell>
        </row>
        <row r="550">
          <cell r="C550" t="str">
            <v>Jayati Tarafder (AQP)</v>
          </cell>
        </row>
        <row r="551">
          <cell r="C551" t="str">
            <v>Jedheath Ltd (Regency Hospitals)</v>
          </cell>
        </row>
        <row r="552">
          <cell r="C552" t="str">
            <v>Jeesal Akman Care Corporation Ltd</v>
          </cell>
        </row>
        <row r="553">
          <cell r="C553" t="str">
            <v>John Hetherington (AQP)</v>
          </cell>
        </row>
        <row r="554">
          <cell r="C554" t="str">
            <v>John Munroe Hospital</v>
          </cell>
        </row>
        <row r="555">
          <cell r="C555" t="str">
            <v>John Taylor Hospice Community Interest Company</v>
          </cell>
        </row>
        <row r="556">
          <cell r="C556" t="str">
            <v>Judith Handley Physiotherapy Services</v>
          </cell>
        </row>
        <row r="557">
          <cell r="C557" t="str">
            <v>K.C Holiday Dialysis Centre (Bournemouth)</v>
          </cell>
        </row>
        <row r="558">
          <cell r="C558" t="str">
            <v>Kaleidoscope Project</v>
          </cell>
        </row>
        <row r="559">
          <cell r="C559" t="str">
            <v>KCA (UK)</v>
          </cell>
        </row>
        <row r="560">
          <cell r="C560" t="str">
            <v>Kemp Town Healthcare Ltd</v>
          </cell>
        </row>
        <row r="561">
          <cell r="C561" t="str">
            <v>Kent &amp; Medway NHS &amp; Social Care Partnership Trust</v>
          </cell>
        </row>
        <row r="562">
          <cell r="C562" t="str">
            <v>Kent Community Health NHS Trust</v>
          </cell>
        </row>
        <row r="563">
          <cell r="C563" t="str">
            <v>Kent Institute Of Medicine &amp; Surgery</v>
          </cell>
        </row>
        <row r="564">
          <cell r="C564" t="str">
            <v>Kettering General Hospital NHS Foundation Trust</v>
          </cell>
        </row>
        <row r="565">
          <cell r="C565" t="str">
            <v>King Edward Vii's Hospital Sister Agnes HQ</v>
          </cell>
        </row>
        <row r="566">
          <cell r="C566" t="str">
            <v>King's College Hospital NHS Foundation Trust</v>
          </cell>
        </row>
        <row r="567">
          <cell r="C567" t="str">
            <v>Kings Lynn Chiropractic Clinic Ltd</v>
          </cell>
        </row>
        <row r="568">
          <cell r="C568" t="str">
            <v>Kingsnorth Medical Services Ltd</v>
          </cell>
        </row>
        <row r="569">
          <cell r="C569" t="str">
            <v>Kingston Hospital NHS Foundation Trust</v>
          </cell>
        </row>
        <row r="570">
          <cell r="C570" t="str">
            <v>Kleyn Healthcare</v>
          </cell>
        </row>
        <row r="571">
          <cell r="C571" t="str">
            <v>Lab 21</v>
          </cell>
        </row>
        <row r="572">
          <cell r="C572" t="str">
            <v>Lakeland Dialysis Ltd</v>
          </cell>
        </row>
        <row r="573">
          <cell r="C573" t="str">
            <v>Lakeside + Ltd</v>
          </cell>
        </row>
        <row r="574">
          <cell r="C574" t="str">
            <v>Lakeside Medical Diagnostics</v>
          </cell>
        </row>
        <row r="575">
          <cell r="C575" t="str">
            <v>Lambeth Community Diabetes Service</v>
          </cell>
        </row>
        <row r="576">
          <cell r="C576" t="str">
            <v>Lancashire Care NHS Foundation Trust</v>
          </cell>
        </row>
        <row r="577">
          <cell r="C577" t="str">
            <v>Lancashire Teaching Hospitals NHS Foundation Trust</v>
          </cell>
        </row>
        <row r="578">
          <cell r="C578" t="str">
            <v>Lancaster House Consulting Diagnostics Surgical Ltd</v>
          </cell>
        </row>
        <row r="579">
          <cell r="C579" t="str">
            <v>Lane Physiotherapy Clinic</v>
          </cell>
        </row>
        <row r="580">
          <cell r="C580" t="str">
            <v>Laserase</v>
          </cell>
        </row>
        <row r="581">
          <cell r="C581" t="str">
            <v>Leeds &amp; York Partnership NHS Foundation Trust</v>
          </cell>
        </row>
        <row r="582">
          <cell r="C582" t="str">
            <v>Leeds Community Healthcare NHS Trust</v>
          </cell>
        </row>
        <row r="583">
          <cell r="C583" t="str">
            <v>Leeds Counselling</v>
          </cell>
        </row>
        <row r="584">
          <cell r="C584" t="str">
            <v>Leeds Teaching Hospitals NHS Trust</v>
          </cell>
        </row>
        <row r="585">
          <cell r="C585" t="str">
            <v>Leicester, Leicestershire &amp; Rutland Provider Company</v>
          </cell>
        </row>
        <row r="586">
          <cell r="C586" t="str">
            <v>Leicestershire Partnership NHS Trust</v>
          </cell>
        </row>
        <row r="587">
          <cell r="C587" t="str">
            <v>Lentells Ltd</v>
          </cell>
        </row>
        <row r="588">
          <cell r="C588" t="str">
            <v>Leodis Care Ltd</v>
          </cell>
        </row>
        <row r="589">
          <cell r="C589" t="str">
            <v>Leong Ent Ltd</v>
          </cell>
        </row>
        <row r="590">
          <cell r="C590" t="str">
            <v>Lewisham and Greenwich NHS Trust</v>
          </cell>
        </row>
        <row r="591">
          <cell r="C591" t="str">
            <v>Lexden Physiotherapy Ltd</v>
          </cell>
        </row>
        <row r="592">
          <cell r="C592" t="str">
            <v>Leyland Physiotherapy</v>
          </cell>
        </row>
        <row r="593">
          <cell r="C593" t="str">
            <v>Lifeline Project Ltd</v>
          </cell>
        </row>
        <row r="594">
          <cell r="C594" t="str">
            <v>Lifestyle Physiotherapy &amp; Sports Injury Clinic</v>
          </cell>
        </row>
        <row r="595">
          <cell r="C595" t="str">
            <v>Lighthouse Healthcare Ltd</v>
          </cell>
        </row>
        <row r="596">
          <cell r="C596" t="str">
            <v>Lincoln Chiropractic Clinic</v>
          </cell>
        </row>
        <row r="597">
          <cell r="C597" t="str">
            <v>Lincolnshire Community Health Services NHS Trust</v>
          </cell>
        </row>
        <row r="598">
          <cell r="C598" t="str">
            <v>Lincolnshire Partnership NHS Foundation Trust</v>
          </cell>
        </row>
        <row r="599">
          <cell r="C599" t="str">
            <v>Lincs Health Ltd</v>
          </cell>
        </row>
        <row r="600">
          <cell r="C600" t="str">
            <v>Livability</v>
          </cell>
        </row>
        <row r="601">
          <cell r="C601" t="str">
            <v>Liverpool Community Health NHS Trust</v>
          </cell>
        </row>
        <row r="602">
          <cell r="C602" t="str">
            <v>Liverpool Heart and Chest NHS Foundation Trust</v>
          </cell>
        </row>
        <row r="603">
          <cell r="C603" t="str">
            <v>Liverpool Women's NHS Foundation Trust</v>
          </cell>
        </row>
        <row r="604">
          <cell r="C604" t="str">
            <v>Lloyds Pharmacy Ltd</v>
          </cell>
        </row>
        <row r="605">
          <cell r="C605" t="str">
            <v>LLR NHS Partner Alliance</v>
          </cell>
        </row>
        <row r="606">
          <cell r="C606" t="str">
            <v>Local Integrated Network Of Care Services HQ</v>
          </cell>
        </row>
        <row r="607">
          <cell r="C607" t="str">
            <v>Locala Community Partnerships</v>
          </cell>
        </row>
        <row r="608">
          <cell r="C608" t="str">
            <v>Lodestone Patient Care</v>
          </cell>
        </row>
        <row r="609">
          <cell r="C609" t="str">
            <v>London Ambulance Service NHS Trust</v>
          </cell>
        </row>
        <row r="610">
          <cell r="C610" t="str">
            <v>London Cancer - Uclpartners</v>
          </cell>
        </row>
        <row r="611">
          <cell r="C611" t="str">
            <v>London Central &amp; West Unscheduled Care Collaborative</v>
          </cell>
        </row>
        <row r="612">
          <cell r="C612" t="str">
            <v>London Eye Hospital Ltd</v>
          </cell>
        </row>
        <row r="613">
          <cell r="C613" t="str">
            <v>National Probation Service London Region</v>
          </cell>
        </row>
        <row r="614">
          <cell r="C614" t="str">
            <v>London North West Healthcare NHS Trust</v>
          </cell>
        </row>
        <row r="615">
          <cell r="C615" t="str">
            <v>London Wound Healing Centres Ltd</v>
          </cell>
        </row>
        <row r="616">
          <cell r="C616" t="str">
            <v>Longview Surgical Services LLP</v>
          </cell>
        </row>
        <row r="617">
          <cell r="C617" t="str">
            <v>Loughborough Physiotherapy &amp; Sports Injuries Clinic Ltd</v>
          </cell>
        </row>
        <row r="618">
          <cell r="C618" t="str">
            <v>Louth &amp; Districts Medical Services</v>
          </cell>
        </row>
        <row r="619">
          <cell r="C619" t="str">
            <v>Lows Pharamcy</v>
          </cell>
        </row>
        <row r="620">
          <cell r="C620" t="str">
            <v>Ludlow Street Healthcare (HQ)</v>
          </cell>
        </row>
        <row r="621">
          <cell r="C621" t="str">
            <v>Luton &amp; Dunstable Hospital NHS Foundation Trust</v>
          </cell>
        </row>
        <row r="622">
          <cell r="C622" t="str">
            <v>Lyme NHS Clinical Services</v>
          </cell>
        </row>
        <row r="623">
          <cell r="C623" t="str">
            <v>M &amp; M (Chemists) Ltd</v>
          </cell>
        </row>
        <row r="624">
          <cell r="C624" t="str">
            <v>M.D &amp; A.G Burdon Ltd</v>
          </cell>
        </row>
        <row r="625">
          <cell r="C625" t="str">
            <v>Macmillan Cancer Support HQ</v>
          </cell>
        </row>
        <row r="626">
          <cell r="C626" t="str">
            <v>Maidstone &amp; Tunbridge Wells NHS Trust</v>
          </cell>
        </row>
        <row r="627">
          <cell r="C627" t="str">
            <v>Making Space</v>
          </cell>
        </row>
        <row r="628">
          <cell r="C628" t="str">
            <v>Manchester Mental Health and Social Care Trust</v>
          </cell>
        </row>
        <row r="629">
          <cell r="C629" t="str">
            <v>Manchester Surgical Services Ltd</v>
          </cell>
        </row>
        <row r="630">
          <cell r="C630" t="str">
            <v>Maplyn Care Services (MCS)</v>
          </cell>
        </row>
        <row r="631">
          <cell r="C631" t="str">
            <v>Marie Stopes International</v>
          </cell>
        </row>
        <row r="632">
          <cell r="C632" t="str">
            <v>Marshgate Medical Services (HQ)</v>
          </cell>
        </row>
        <row r="633">
          <cell r="C633" t="str">
            <v>Mastercall Healthcare</v>
          </cell>
        </row>
        <row r="634">
          <cell r="C634" t="str">
            <v>Matrix Health Services UK Ltd</v>
          </cell>
        </row>
        <row r="635">
          <cell r="C635" t="str">
            <v>Meadow View Hospital</v>
          </cell>
        </row>
        <row r="636">
          <cell r="C636" t="str">
            <v>Medco Health Solutions</v>
          </cell>
        </row>
        <row r="637">
          <cell r="C637" t="str">
            <v>Medical And Orthopaedic Services HQ</v>
          </cell>
        </row>
        <row r="638">
          <cell r="C638" t="str">
            <v>Medical Illustration UK Ltd</v>
          </cell>
        </row>
        <row r="639">
          <cell r="C639" t="str">
            <v>Medical Imaging UK Ltd</v>
          </cell>
        </row>
        <row r="640">
          <cell r="C640" t="str">
            <v>Mediscan Diagnostics Services Ltd</v>
          </cell>
        </row>
        <row r="641">
          <cell r="C641" t="str">
            <v>Medtronic Ltd</v>
          </cell>
        </row>
        <row r="642">
          <cell r="C642" t="str">
            <v>Medway Community Healthcare</v>
          </cell>
        </row>
        <row r="643">
          <cell r="C643" t="str">
            <v>Medway NHS Foundation Trust</v>
          </cell>
        </row>
        <row r="644">
          <cell r="C644" t="str">
            <v>Mee Healthcare</v>
          </cell>
        </row>
        <row r="645">
          <cell r="C645" t="str">
            <v>Mental Health Care (Newton House) Ltd HQ</v>
          </cell>
        </row>
        <row r="646">
          <cell r="C646" t="str">
            <v>Mental Health Matters</v>
          </cell>
        </row>
        <row r="647">
          <cell r="C647" t="str">
            <v>Mental Health Matters</v>
          </cell>
        </row>
        <row r="648">
          <cell r="C648" t="str">
            <v>Mersea Road Clinic</v>
          </cell>
        </row>
        <row r="649">
          <cell r="C649" t="str">
            <v>Mersey Care NHS Trust</v>
          </cell>
        </row>
        <row r="650">
          <cell r="C650" t="str">
            <v>Mid Cheshire Hospitals NHS Foundation Trust</v>
          </cell>
        </row>
        <row r="651">
          <cell r="C651" t="str">
            <v>Mid Essex Hospital Services NHS Trust</v>
          </cell>
        </row>
        <row r="652">
          <cell r="C652" t="str">
            <v>Mid Staffordshire NHS Foundation Trust</v>
          </cell>
        </row>
        <row r="653">
          <cell r="C653" t="str">
            <v>Mid Yorkshire Hospitals NHS Trust</v>
          </cell>
        </row>
        <row r="654">
          <cell r="C654" t="str">
            <v>Midlands Diving Chamber</v>
          </cell>
        </row>
        <row r="655">
          <cell r="C655" t="str">
            <v>Midlands Eye Care Ltd</v>
          </cell>
        </row>
        <row r="656">
          <cell r="C656" t="str">
            <v>Midlands Psychology CIC</v>
          </cell>
        </row>
        <row r="657">
          <cell r="C657" t="str">
            <v>Mildmay UK</v>
          </cell>
        </row>
        <row r="658">
          <cell r="C658" t="str">
            <v>Milton Keynes Hospital NHS Foundation Trust</v>
          </cell>
        </row>
        <row r="659">
          <cell r="C659" t="str">
            <v>Milton Keynes Urgent Care Services CIC HQ</v>
          </cell>
        </row>
        <row r="660">
          <cell r="C660" t="str">
            <v>Mind Centre</v>
          </cell>
        </row>
        <row r="661">
          <cell r="C661" t="str">
            <v>Mindmasters</v>
          </cell>
        </row>
        <row r="662">
          <cell r="C662" t="str">
            <v>Ministry Of Justice</v>
          </cell>
        </row>
        <row r="663">
          <cell r="C663" t="str">
            <v>Minor Ops Ltd</v>
          </cell>
        </row>
        <row r="664">
          <cell r="C664" t="str">
            <v>Mitcham Physiotherapy Ltd</v>
          </cell>
        </row>
        <row r="665">
          <cell r="C665" t="str">
            <v>MK GP Physiotherapy (B.J. Wetherell Ltd)</v>
          </cell>
        </row>
        <row r="666">
          <cell r="C666" t="str">
            <v>Modus Care</v>
          </cell>
        </row>
        <row r="667">
          <cell r="C667" t="str">
            <v>Molecular Imaging Solutions Ltd (Mis)</v>
          </cell>
        </row>
        <row r="668">
          <cell r="C668" t="str">
            <v>Molnycke Healthcare Ltd</v>
          </cell>
        </row>
        <row r="669">
          <cell r="C669" t="str">
            <v>Moorfields Eye Hospital NHS Foundation Trust</v>
          </cell>
        </row>
        <row r="670">
          <cell r="C670" t="str">
            <v>Mr Simon Tyrell (AQP)</v>
          </cell>
        </row>
        <row r="671">
          <cell r="C671" t="str">
            <v>Mr Steve Maguiness (AQP)</v>
          </cell>
        </row>
        <row r="672">
          <cell r="C672" t="str">
            <v>Mulberry Health Ltd</v>
          </cell>
        </row>
        <row r="673">
          <cell r="C673" t="str">
            <v>My General Practice Ltd</v>
          </cell>
        </row>
        <row r="674">
          <cell r="C674" t="str">
            <v>Nabida Care Management</v>
          </cell>
        </row>
        <row r="675">
          <cell r="C675" t="str">
            <v>National Centre For Young People With Epilepsy</v>
          </cell>
        </row>
        <row r="676">
          <cell r="C676" t="str">
            <v>Nations Healthcare Ltd</v>
          </cell>
        </row>
        <row r="677">
          <cell r="C677" t="str">
            <v>Navas</v>
          </cell>
        </row>
        <row r="678">
          <cell r="C678" t="str">
            <v>Navigation Support &amp; Care Services Ltd</v>
          </cell>
        </row>
        <row r="679">
          <cell r="C679" t="str">
            <v>Navigo</v>
          </cell>
        </row>
        <row r="680">
          <cell r="C680" t="str">
            <v>Nelson Health Ltd</v>
          </cell>
        </row>
        <row r="681">
          <cell r="C681" t="str">
            <v>Nems Community Benefit Services Ltd</v>
          </cell>
        </row>
        <row r="682">
          <cell r="C682" t="str">
            <v>Nems Healthcare</v>
          </cell>
        </row>
        <row r="683">
          <cell r="C683" t="str">
            <v>Nene Commissioning Community Interest Company</v>
          </cell>
        </row>
        <row r="684">
          <cell r="C684" t="str">
            <v>Netcare Healthcare UK</v>
          </cell>
        </row>
        <row r="685">
          <cell r="C685" t="str">
            <v>New Forest Clinics Ltd</v>
          </cell>
        </row>
        <row r="686">
          <cell r="C686" t="str">
            <v>New Hayesbank Surgery Clinics</v>
          </cell>
        </row>
        <row r="687">
          <cell r="C687" t="str">
            <v>New Medical Systems Ltd</v>
          </cell>
        </row>
        <row r="688">
          <cell r="C688" t="str">
            <v>Newbridge Care Systems Ltd</v>
          </cell>
        </row>
        <row r="689">
          <cell r="C689" t="str">
            <v>Newham University Hospital NHS Trust</v>
          </cell>
        </row>
        <row r="690">
          <cell r="C690" t="str">
            <v>Newmarket House</v>
          </cell>
        </row>
        <row r="691">
          <cell r="C691" t="str">
            <v>Newport Cardiac Centre</v>
          </cell>
        </row>
        <row r="692">
          <cell r="C692" t="str">
            <v>Next Steps Ltd HQ</v>
          </cell>
        </row>
        <row r="693">
          <cell r="C693" t="str">
            <v>NHS Ayrshire and Arran</v>
          </cell>
        </row>
        <row r="694">
          <cell r="C694" t="str">
            <v>NHS Blood and Transport</v>
          </cell>
        </row>
        <row r="695">
          <cell r="C695" t="str">
            <v>NHS Borders</v>
          </cell>
        </row>
        <row r="696">
          <cell r="C696" t="str">
            <v>NHS Direct NHS Trust</v>
          </cell>
        </row>
        <row r="697">
          <cell r="C697" t="str">
            <v>NHS Dumfries and Galloway</v>
          </cell>
        </row>
        <row r="698">
          <cell r="C698" t="str">
            <v>NHS Fife</v>
          </cell>
        </row>
        <row r="699">
          <cell r="C699" t="str">
            <v>NHS Forth Valley</v>
          </cell>
        </row>
        <row r="700">
          <cell r="C700" t="str">
            <v>NHS Grampian</v>
          </cell>
        </row>
        <row r="701">
          <cell r="C701" t="str">
            <v>NHS Greater Glasgow and Clyde</v>
          </cell>
        </row>
        <row r="702">
          <cell r="C702" t="str">
            <v>NHS Highland</v>
          </cell>
        </row>
        <row r="703">
          <cell r="C703" t="str">
            <v>NHS Innovations South East Ltd</v>
          </cell>
        </row>
        <row r="704">
          <cell r="C704" t="str">
            <v>NHS Lanarkshire</v>
          </cell>
        </row>
        <row r="705">
          <cell r="C705" t="str">
            <v>NHS Lothian</v>
          </cell>
        </row>
        <row r="706">
          <cell r="C706" t="str">
            <v>NHS Orkney</v>
          </cell>
        </row>
        <row r="707">
          <cell r="C707" t="str">
            <v>NHS Property Services Ltd</v>
          </cell>
        </row>
        <row r="708">
          <cell r="C708" t="str">
            <v>NHS Shetland</v>
          </cell>
        </row>
        <row r="709">
          <cell r="C709" t="str">
            <v>NHS Tayside</v>
          </cell>
        </row>
        <row r="710">
          <cell r="C710" t="str">
            <v>NHS Western Isles</v>
          </cell>
        </row>
        <row r="711">
          <cell r="C711" t="str">
            <v>Nl Group Ltd</v>
          </cell>
        </row>
        <row r="712">
          <cell r="C712" t="str">
            <v>No 27 (Burnside Care)</v>
          </cell>
        </row>
        <row r="713">
          <cell r="C713" t="str">
            <v>Non Invasive Cardiology Services Ltd</v>
          </cell>
        </row>
        <row r="714">
          <cell r="C714" t="str">
            <v>Norfolk &amp; Norwich University Hospitals NHS Foundation Trust</v>
          </cell>
        </row>
        <row r="715">
          <cell r="C715" t="str">
            <v>Norfolk &amp; Suffolk NHS Foundation Trust</v>
          </cell>
        </row>
        <row r="716">
          <cell r="C716" t="str">
            <v>Norfolk Community Health &amp; Care NHS Trust</v>
          </cell>
        </row>
        <row r="717">
          <cell r="C717" t="str">
            <v>Norfolk Dialysis Centre</v>
          </cell>
        </row>
        <row r="718">
          <cell r="C718" t="str">
            <v>Norfolk Surgical Diagnostic Centre</v>
          </cell>
        </row>
        <row r="719">
          <cell r="C719" t="str">
            <v>Nork Clinic</v>
          </cell>
        </row>
        <row r="720">
          <cell r="C720" t="str">
            <v>North Bristol NHS Trust</v>
          </cell>
        </row>
        <row r="721">
          <cell r="C721" t="str">
            <v>North Cornwall Physiotherapy</v>
          </cell>
        </row>
        <row r="722">
          <cell r="C722" t="str">
            <v>North Cumbria University Hospitals NHS Trust</v>
          </cell>
        </row>
        <row r="723">
          <cell r="C723" t="str">
            <v>North East Ambulance Service NHS Foundation Trust</v>
          </cell>
        </row>
        <row r="724">
          <cell r="C724" t="str">
            <v>North East Community Health Network</v>
          </cell>
        </row>
        <row r="725">
          <cell r="C725" t="str">
            <v>North East Lincolnshire Care Trust Plus</v>
          </cell>
        </row>
        <row r="726">
          <cell r="C726" t="str">
            <v>North East London NHS Foundation Trust</v>
          </cell>
        </row>
        <row r="727">
          <cell r="C727" t="str">
            <v>North East Orthopaedic &amp; Sports Injury Surgery Ltd</v>
          </cell>
        </row>
        <row r="728">
          <cell r="C728" t="str">
            <v>North Essex Partnership NHS Foundation Trust</v>
          </cell>
        </row>
        <row r="729">
          <cell r="C729" t="str">
            <v>North Hampshire Urgent Care</v>
          </cell>
        </row>
        <row r="730">
          <cell r="C730" t="str">
            <v>North Middlesex University Hospital NHS Trust</v>
          </cell>
        </row>
        <row r="731">
          <cell r="C731" t="str">
            <v>North Norfolk Healthcare CIC Ltd</v>
          </cell>
        </row>
        <row r="732">
          <cell r="C732" t="str">
            <v>North of England Hyperbaric Unit</v>
          </cell>
        </row>
        <row r="733">
          <cell r="C733" t="str">
            <v>North Somerset Community Partnership CIC</v>
          </cell>
        </row>
        <row r="734">
          <cell r="C734" t="str">
            <v>North Staffordshire Combined Healthcare NHS Trust</v>
          </cell>
        </row>
        <row r="735">
          <cell r="C735" t="str">
            <v>North Tees &amp; Hartlepool NHS Foundation Trust</v>
          </cell>
        </row>
        <row r="736">
          <cell r="C736" t="str">
            <v>North West Ambulance Service NHS Trust</v>
          </cell>
        </row>
        <row r="737">
          <cell r="C737" t="str">
            <v>North West Leicestershire GP Ltd</v>
          </cell>
        </row>
        <row r="738">
          <cell r="C738" t="str">
            <v>North West London Hospitals NHS Trust</v>
          </cell>
        </row>
        <row r="739">
          <cell r="C739" t="str">
            <v>Northampton General Hospital NHS Trust</v>
          </cell>
        </row>
        <row r="740">
          <cell r="C740" t="str">
            <v>Northamptonshire Forensic Medical Services</v>
          </cell>
        </row>
        <row r="741">
          <cell r="C741" t="str">
            <v>Northamptonshire Healthcare NHS Foundation Trust</v>
          </cell>
        </row>
        <row r="742">
          <cell r="C742" t="str">
            <v>Northants Accommodation Social Care</v>
          </cell>
        </row>
        <row r="743">
          <cell r="C743" t="str">
            <v>Northern Devon Healthcare NHS Trust</v>
          </cell>
        </row>
        <row r="744">
          <cell r="C744" t="str">
            <v>Northern Lincolnshire &amp; Goole NHS Foundation Trust</v>
          </cell>
        </row>
        <row r="745">
          <cell r="C745" t="str">
            <v>Northern Pathways (Garrow House)</v>
          </cell>
        </row>
        <row r="746">
          <cell r="C746" t="str">
            <v>Northgate Information Solutions</v>
          </cell>
        </row>
        <row r="747">
          <cell r="C747" t="str">
            <v>Northumberland Care Trust</v>
          </cell>
        </row>
        <row r="748">
          <cell r="C748" t="str">
            <v>Northumberland, Tyne &amp; Wear NHS Foundation Trust</v>
          </cell>
        </row>
        <row r="749">
          <cell r="C749" t="str">
            <v>Northumbria Healthcare NHS Foundation Trust</v>
          </cell>
        </row>
        <row r="750">
          <cell r="C750" t="str">
            <v>Northumbria Probation Trust</v>
          </cell>
        </row>
        <row r="751">
          <cell r="C751" t="str">
            <v>Northwest Diagnostic &amp; Treatment Services</v>
          </cell>
        </row>
        <row r="752">
          <cell r="C752" t="str">
            <v>Norwich Practices Ltd</v>
          </cell>
        </row>
        <row r="753">
          <cell r="C753" t="str">
            <v>Nottingham Citycare Partnership</v>
          </cell>
        </row>
        <row r="754">
          <cell r="C754" t="str">
            <v>Nottingham University Hospitals NHS Trust</v>
          </cell>
        </row>
        <row r="755">
          <cell r="C755" t="str">
            <v>Nottingham West Health Ltd</v>
          </cell>
        </row>
        <row r="756">
          <cell r="C756" t="str">
            <v>Nottinghamshire Healthcare NHS Trust</v>
          </cell>
        </row>
        <row r="757">
          <cell r="C757" t="str">
            <v>Nova Healthcare</v>
          </cell>
        </row>
        <row r="758">
          <cell r="C758" t="str">
            <v>Novus Health Ltd</v>
          </cell>
        </row>
        <row r="759">
          <cell r="C759" t="str">
            <v>Nuffield Health</v>
          </cell>
        </row>
        <row r="760">
          <cell r="C760" t="str">
            <v>Nuffield Orthopaedic Centre NHS Trust</v>
          </cell>
        </row>
        <row r="761">
          <cell r="C761" t="str">
            <v>North West Hyperbaric Service</v>
          </cell>
        </row>
        <row r="762">
          <cell r="C762" t="str">
            <v>Oakview (incl St Luke's Norfolk)</v>
          </cell>
        </row>
        <row r="763">
          <cell r="C763" t="str">
            <v>One To One (North West) Ltd</v>
          </cell>
        </row>
        <row r="764">
          <cell r="C764" t="str">
            <v>One To One Physiotherapy &amp; Rehabilitation Centre</v>
          </cell>
        </row>
        <row r="765">
          <cell r="C765" t="str">
            <v>One.Day Medical Centre</v>
          </cell>
        </row>
        <row r="766">
          <cell r="C766" t="str">
            <v>Optegra UK</v>
          </cell>
        </row>
        <row r="767">
          <cell r="C767" t="str">
            <v>Optyco Ltd</v>
          </cell>
        </row>
        <row r="768">
          <cell r="C768" t="str">
            <v>Orchard 2000 Group</v>
          </cell>
        </row>
        <row r="769">
          <cell r="C769" t="str">
            <v>Orthopaedics &amp; Spine Specialist Hospital</v>
          </cell>
        </row>
        <row r="770">
          <cell r="C770" t="str">
            <v>Other - IS3</v>
          </cell>
        </row>
        <row r="771">
          <cell r="C771" t="str">
            <v>Other Private Healthcare Providers</v>
          </cell>
        </row>
        <row r="772">
          <cell r="C772" t="str">
            <v>Otto Bock Healthcare Plc</v>
          </cell>
        </row>
        <row r="773">
          <cell r="C773" t="str">
            <v>Oxford &amp; Bucks Urology Partnership Ltd</v>
          </cell>
        </row>
        <row r="774">
          <cell r="C774" t="str">
            <v>Oxford Fertility Unit (OFU)</v>
          </cell>
        </row>
        <row r="775">
          <cell r="C775" t="str">
            <v>Oxford Health NHS Foundation Trust</v>
          </cell>
        </row>
        <row r="776">
          <cell r="C776" t="str">
            <v>Oxford University Hospitals NHS Trust</v>
          </cell>
        </row>
        <row r="777">
          <cell r="C777" t="str">
            <v>Oxfordshire Learning Disability NHS Trust</v>
          </cell>
        </row>
        <row r="778">
          <cell r="C778" t="str">
            <v>Oxleas NHS Foundation Trust</v>
          </cell>
        </row>
        <row r="779">
          <cell r="C779" t="str">
            <v>Oxted Health Centre</v>
          </cell>
        </row>
        <row r="780">
          <cell r="C780" t="str">
            <v>Pain Management Solutions</v>
          </cell>
        </row>
        <row r="781">
          <cell r="C781" t="str">
            <v>Palm Tree Home Care Ltd (HQ)</v>
          </cell>
        </row>
        <row r="782">
          <cell r="C782" t="str">
            <v>Papworth Hospital NHS Foundation Trust</v>
          </cell>
        </row>
        <row r="783">
          <cell r="C783" t="str">
            <v>Parkside Medical Centre</v>
          </cell>
        </row>
        <row r="784">
          <cell r="C784" t="str">
            <v>Partners In Practice Suffolk</v>
          </cell>
        </row>
        <row r="785">
          <cell r="C785" t="str">
            <v>Partners4Health</v>
          </cell>
        </row>
        <row r="786">
          <cell r="C786" t="str">
            <v>Partnerships In Care Ltd</v>
          </cell>
        </row>
        <row r="787">
          <cell r="C787" t="str">
            <v>Pastoral Healthcare</v>
          </cell>
        </row>
        <row r="788">
          <cell r="C788" t="str">
            <v>Patient Reimbursements</v>
          </cell>
        </row>
        <row r="789">
          <cell r="C789" t="str">
            <v>Patientfirst Social Enterprise</v>
          </cell>
        </row>
        <row r="790">
          <cell r="C790" t="str">
            <v>Paul Savage &amp; Associates</v>
          </cell>
        </row>
        <row r="791">
          <cell r="C791" t="str">
            <v>Paul Strickland Scanner Centre</v>
          </cell>
        </row>
        <row r="792">
          <cell r="C792" t="str">
            <v>Paydens (Nursing Homes) Ltd</v>
          </cell>
        </row>
        <row r="793">
          <cell r="C793" t="str">
            <v>PayFlow</v>
          </cell>
        </row>
        <row r="794">
          <cell r="C794" t="str">
            <v>PCRM Ltd</v>
          </cell>
        </row>
        <row r="795">
          <cell r="C795" t="str">
            <v>PD Offender Health Project</v>
          </cell>
        </row>
        <row r="796">
          <cell r="C796" t="str">
            <v>Pds Medical</v>
          </cell>
        </row>
        <row r="797">
          <cell r="C797" t="str">
            <v>Peacocks Medical Group Ltd</v>
          </cell>
        </row>
        <row r="798">
          <cell r="C798" t="str">
            <v>Peninsula Community Health CIC</v>
          </cell>
        </row>
        <row r="799">
          <cell r="C799" t="str">
            <v>Peninsula General Surgery Ltd</v>
          </cell>
        </row>
        <row r="800">
          <cell r="C800" t="str">
            <v>Peninsula Health LLP</v>
          </cell>
        </row>
        <row r="801">
          <cell r="C801" t="str">
            <v>Peninsula Plastic Surgery Ltd</v>
          </cell>
        </row>
        <row r="802">
          <cell r="C802" t="str">
            <v>Peninsula Ultrasound Ltd</v>
          </cell>
        </row>
        <row r="803">
          <cell r="C803" t="str">
            <v>Peninsula Urology Ltd</v>
          </cell>
        </row>
        <row r="804">
          <cell r="C804" t="str">
            <v>Pennine Acute Hospitals NHS Trust</v>
          </cell>
        </row>
        <row r="805">
          <cell r="C805" t="str">
            <v>Pennine Care NHS Foundation Trust</v>
          </cell>
        </row>
        <row r="806">
          <cell r="C806" t="str">
            <v>Pennine Musculoskeletal Partnership (ICATS)</v>
          </cell>
        </row>
        <row r="807">
          <cell r="C807" t="str">
            <v>Penny Brohn Cancer Care</v>
          </cell>
        </row>
        <row r="808">
          <cell r="C808" t="str">
            <v>Perfect Care Ltd</v>
          </cell>
        </row>
        <row r="809">
          <cell r="C809" t="str">
            <v>Personalised 4 Autism</v>
          </cell>
        </row>
        <row r="810">
          <cell r="C810" t="str">
            <v>Peterborough &amp; Stamford Hospitals NHS Foundation Trust</v>
          </cell>
        </row>
        <row r="811">
          <cell r="C811" t="str">
            <v>Philip McGucken Ltd</v>
          </cell>
        </row>
        <row r="812">
          <cell r="C812" t="str">
            <v>Physio &amp; Health Matters Ltd</v>
          </cell>
        </row>
        <row r="813">
          <cell r="C813" t="str">
            <v>Physio.Co.UK HQ</v>
          </cell>
        </row>
        <row r="814">
          <cell r="C814" t="str">
            <v>Physiological Measurements Ltd</v>
          </cell>
        </row>
        <row r="815">
          <cell r="C815" t="str">
            <v>Physiotherapy Matters Ltd</v>
          </cell>
        </row>
        <row r="816">
          <cell r="C816" t="str">
            <v>Physiotherapy2Fit Ltd</v>
          </cell>
        </row>
        <row r="817">
          <cell r="C817" t="str">
            <v>Pims Pathway Ltd</v>
          </cell>
        </row>
        <row r="818">
          <cell r="C818" t="str">
            <v>Pinetree Court</v>
          </cell>
        </row>
        <row r="819">
          <cell r="C819" t="str">
            <v>Pioneer Healthcare Ltd</v>
          </cell>
        </row>
        <row r="820">
          <cell r="C820" t="str">
            <v>Pittsburgh Hospital USA</v>
          </cell>
        </row>
        <row r="821">
          <cell r="C821" t="str">
            <v>Plymouth Community Healthcare (CIC)</v>
          </cell>
        </row>
        <row r="822">
          <cell r="C822" t="str">
            <v>Plymouth Hospitals NHS Trust</v>
          </cell>
        </row>
        <row r="823">
          <cell r="C823" t="str">
            <v>Poole Hospital NHS Foundation Trust</v>
          </cell>
        </row>
        <row r="824">
          <cell r="C824" t="str">
            <v>Portsmouth Hospitals NHS Trust</v>
          </cell>
        </row>
        <row r="825">
          <cell r="C825" t="str">
            <v>Powys Teaching LHB</v>
          </cell>
        </row>
        <row r="826">
          <cell r="C826" t="str">
            <v>Premier Children &amp; Young People's Care &amp; Protection Services Ltd</v>
          </cell>
        </row>
        <row r="827">
          <cell r="C827" t="str">
            <v>Premier Health &amp; Sport Therapy Ltd</v>
          </cell>
        </row>
        <row r="828">
          <cell r="C828" t="str">
            <v>Preston Access Centre</v>
          </cell>
        </row>
        <row r="829">
          <cell r="C829" t="str">
            <v>Priderm LLP</v>
          </cell>
        </row>
        <row r="830">
          <cell r="C830" t="str">
            <v>Primary Care Partnership Services Ltd</v>
          </cell>
        </row>
        <row r="831">
          <cell r="C831" t="str">
            <v>Primary Care Warwickshire Ltd</v>
          </cell>
        </row>
        <row r="832">
          <cell r="C832" t="str">
            <v>Primary Eyecare (Airedale, Bradford &amp; Leeds) Ltd</v>
          </cell>
        </row>
        <row r="833">
          <cell r="C833" t="str">
            <v>Primary Eyecare (Avon) Ltd HQ</v>
          </cell>
        </row>
        <row r="834">
          <cell r="C834" t="str">
            <v>Primary Eyecare (Barnet, Enfield &amp; Haringey) Ltd</v>
          </cell>
        </row>
        <row r="835">
          <cell r="C835" t="str">
            <v>Primary Eyecare (Bedfordshire) Ltd</v>
          </cell>
        </row>
        <row r="836">
          <cell r="C836" t="str">
            <v>Primary Eyecare (Bexley, Bromley &amp; Greenwich) Ltd</v>
          </cell>
        </row>
        <row r="837">
          <cell r="C837" t="str">
            <v>Primary Eyecare (Cambridgeshire) Ltd</v>
          </cell>
        </row>
        <row r="838">
          <cell r="C838" t="str">
            <v>Primary Eyecare (Camden &amp; Islington) Ltd</v>
          </cell>
        </row>
        <row r="839">
          <cell r="C839" t="str">
            <v>Primary Eyecare (Cheshire) Ltd</v>
          </cell>
        </row>
        <row r="840">
          <cell r="C840" t="str">
            <v>Primary Eyecare (Cornwall &amp; Isles Of Scilly) Ltd</v>
          </cell>
        </row>
        <row r="841">
          <cell r="C841" t="str">
            <v>Primary Eyecare (Coventry) Ltd</v>
          </cell>
        </row>
        <row r="842">
          <cell r="C842" t="str">
            <v>Primary Eyecare (Croydon) Ltd</v>
          </cell>
        </row>
        <row r="843">
          <cell r="C843" t="str">
            <v>Primary Eyecare (Devon) Ltd</v>
          </cell>
        </row>
        <row r="844">
          <cell r="C844" t="str">
            <v>Primary Eyecare (Doncaster) Ltd</v>
          </cell>
        </row>
        <row r="845">
          <cell r="C845" t="str">
            <v>Primary Eyecare (Dorset) Ltd</v>
          </cell>
        </row>
        <row r="846">
          <cell r="C846" t="str">
            <v>Primary Eyecare (East London &amp; City) Ltd</v>
          </cell>
        </row>
        <row r="847">
          <cell r="C847" t="str">
            <v>Primary Eyecare (Essex) Ltd</v>
          </cell>
        </row>
        <row r="848">
          <cell r="C848" t="str">
            <v>Primary Eyecare (Gloucestershire) Ltd</v>
          </cell>
        </row>
        <row r="849">
          <cell r="C849" t="str">
            <v>Primary Eyecare (Heart Of West Midlands) Ltd</v>
          </cell>
        </row>
        <row r="850">
          <cell r="C850" t="str">
            <v>Primary Eyecare (Kent &amp; Medway) Ltd</v>
          </cell>
        </row>
        <row r="851">
          <cell r="C851" t="str">
            <v>Primary Eyecare (Lancashire) Ltd</v>
          </cell>
        </row>
        <row r="852">
          <cell r="C852" t="str">
            <v>Primary Eyecare (Lincolnshire) Ltd</v>
          </cell>
        </row>
        <row r="853">
          <cell r="C853" t="str">
            <v>Primary Eyecare (Merseyside) Ltd</v>
          </cell>
        </row>
        <row r="854">
          <cell r="C854" t="str">
            <v>Primary Eyecare (Merton, Sutton &amp; Wandsworth) Ltd</v>
          </cell>
        </row>
        <row r="855">
          <cell r="C855" t="str">
            <v>Primary Eyecare (Norfolk &amp; Waveney) Ltd</v>
          </cell>
        </row>
        <row r="856">
          <cell r="C856" t="str">
            <v>Primary Eyecare (North East) Ltd</v>
          </cell>
        </row>
        <row r="857">
          <cell r="C857" t="str">
            <v>Primary Eyecare (North Yorkshire &amp; Humber) Ltd</v>
          </cell>
        </row>
        <row r="858">
          <cell r="C858" t="str">
            <v>Primary Eyecare (Nottinghamshire) Ltd</v>
          </cell>
        </row>
        <row r="859">
          <cell r="C859" t="str">
            <v>Primary Eyecare (Oxfordshire) Ltd</v>
          </cell>
        </row>
        <row r="860">
          <cell r="C860" t="str">
            <v>Primary Eyecare (Sheffield) Ltd</v>
          </cell>
        </row>
        <row r="861">
          <cell r="C861" t="str">
            <v>Primary Eyecare (Shropshire &amp; Staffordshire) Ltd</v>
          </cell>
        </row>
        <row r="862">
          <cell r="C862" t="str">
            <v>Primary Eyecare (Sussex) Ltd</v>
          </cell>
        </row>
        <row r="863">
          <cell r="C863" t="str">
            <v>Primary Provider Company Ltd</v>
          </cell>
        </row>
        <row r="864">
          <cell r="C864" t="str">
            <v>Prime Diagnostics Ltd</v>
          </cell>
        </row>
        <row r="865">
          <cell r="C865" t="str">
            <v>Primecare Primary Care</v>
          </cell>
        </row>
        <row r="866">
          <cell r="C866" t="str">
            <v>Prioritylinks Ltd</v>
          </cell>
        </row>
        <row r="867">
          <cell r="C867" t="str">
            <v>Priory Group Ltd</v>
          </cell>
        </row>
        <row r="868">
          <cell r="C868" t="str">
            <v>Probus Surgery Ltd</v>
          </cell>
        </row>
        <row r="869">
          <cell r="C869" t="str">
            <v>Psicon Ltd</v>
          </cell>
        </row>
        <row r="870">
          <cell r="C870" t="str">
            <v>Psychological Health &amp; Wellbeing Service Ltd</v>
          </cell>
        </row>
        <row r="871">
          <cell r="C871" t="str">
            <v>Public Health Wales NHS Trust</v>
          </cell>
        </row>
        <row r="872">
          <cell r="C872" t="str">
            <v>Quality Health Ltd</v>
          </cell>
        </row>
        <row r="873">
          <cell r="C873" t="str">
            <v>Quay Health Solutions CIC</v>
          </cell>
        </row>
        <row r="874">
          <cell r="C874" t="str">
            <v>Quay Medical Ltd</v>
          </cell>
        </row>
        <row r="875">
          <cell r="C875" t="str">
            <v>Queen Victoria Hospital NHS Foundation Trust</v>
          </cell>
        </row>
        <row r="876">
          <cell r="C876" t="str">
            <v>Queens Physiotherapy &amp; Sports Injury Clinic</v>
          </cell>
        </row>
        <row r="877">
          <cell r="C877" t="str">
            <v>R &amp; T (Boston) Ltd</v>
          </cell>
        </row>
        <row r="878">
          <cell r="C878" t="str">
            <v>Rainham Physiotherapy Centre</v>
          </cell>
        </row>
        <row r="879">
          <cell r="C879" t="str">
            <v>Ramsay Healthcare UK Operations Ltd</v>
          </cell>
        </row>
        <row r="880">
          <cell r="C880" t="str">
            <v>Raphael Healthcare Ltd</v>
          </cell>
        </row>
        <row r="881">
          <cell r="C881" t="str">
            <v>Ravenscroft Physiotherapy Centre Ltd</v>
          </cell>
        </row>
        <row r="882">
          <cell r="C882" t="str">
            <v>Realhealth(UK) Ltd</v>
          </cell>
        </row>
        <row r="883">
          <cell r="C883" t="str">
            <v>Reflexive Solutions Ltd</v>
          </cell>
        </row>
        <row r="884">
          <cell r="C884" t="str">
            <v>Regional Hearing Services Ltd</v>
          </cell>
        </row>
        <row r="885">
          <cell r="C885" t="str">
            <v>Renal Services Plc</v>
          </cell>
        </row>
        <row r="886">
          <cell r="C886" t="str">
            <v>Reproductive Health Group Ltd</v>
          </cell>
        </row>
        <row r="887">
          <cell r="C887" t="str">
            <v>Response Physiotherapy Ltd HQ</v>
          </cell>
        </row>
        <row r="888">
          <cell r="C888" t="str">
            <v>Rethink Mental Illness</v>
          </cell>
        </row>
        <row r="889">
          <cell r="C889" t="str">
            <v>Rialto Care Services</v>
          </cell>
        </row>
        <row r="890">
          <cell r="C890" t="str">
            <v>Rila Publications Ltd</v>
          </cell>
        </row>
        <row r="891">
          <cell r="C891" t="str">
            <v>Ripplez CIC</v>
          </cell>
        </row>
        <row r="892">
          <cell r="C892" t="str">
            <v>Riverdale</v>
          </cell>
        </row>
        <row r="893">
          <cell r="C893" t="str">
            <v>Riverside Healthcare</v>
          </cell>
        </row>
        <row r="894">
          <cell r="C894" t="str">
            <v>Robin Newell Osteopath</v>
          </cell>
        </row>
        <row r="895">
          <cell r="C895" t="str">
            <v>Rotherham, Doncaster &amp; South Humber NHS Foundation Trust</v>
          </cell>
        </row>
        <row r="896">
          <cell r="C896" t="str">
            <v>Royal Berkshire NHS Foundation Trust</v>
          </cell>
        </row>
        <row r="897">
          <cell r="C897" t="str">
            <v>Royal Brompton &amp; Harefield NHS Foundation Trust</v>
          </cell>
        </row>
        <row r="898">
          <cell r="C898" t="str">
            <v>Royal Cornwall Hospitals NHS Trust</v>
          </cell>
        </row>
        <row r="899">
          <cell r="C899" t="str">
            <v>Royal Devon &amp; Exeter NHS Foundation Trust</v>
          </cell>
        </row>
        <row r="900">
          <cell r="C900" t="str">
            <v>Royal Free London NHS Foundation Trust</v>
          </cell>
        </row>
        <row r="901">
          <cell r="C901" t="str">
            <v>Royal Liverpool and Broadgreen University Hospitals NHS Trust</v>
          </cell>
        </row>
        <row r="902">
          <cell r="C902" t="str">
            <v>Royal National Hospital For Rheumatic Diseases NHS Foundation Trust</v>
          </cell>
        </row>
        <row r="903">
          <cell r="C903" t="str">
            <v>Royal National Orthopaedic Hospital NHS Trust</v>
          </cell>
        </row>
        <row r="904">
          <cell r="C904" t="str">
            <v>Royal Surrey County Hospital NHS Foundation Trust</v>
          </cell>
        </row>
        <row r="905">
          <cell r="C905" t="str">
            <v>Royal United Hospitals Bath NHS Foundation Trust</v>
          </cell>
        </row>
        <row r="906">
          <cell r="C906" t="str">
            <v>Salford Royal NHS Foundation Trust</v>
          </cell>
        </row>
        <row r="907">
          <cell r="C907" t="str">
            <v>Salisbury NHS Foundation Trust</v>
          </cell>
        </row>
        <row r="908">
          <cell r="C908" t="str">
            <v>Sandwell &amp; West Birmingham Hospitals NHS Trust</v>
          </cell>
        </row>
        <row r="909">
          <cell r="C909" t="str">
            <v>Sandy Hill Physio Ltd</v>
          </cell>
        </row>
        <row r="910">
          <cell r="C910" t="str">
            <v>Scan Assure Medical Ultrasound Ltd</v>
          </cell>
        </row>
        <row r="911">
          <cell r="C911" t="str">
            <v>Scarborough &amp; North East Yorkshire Health Care NHS Trust</v>
          </cell>
        </row>
        <row r="912">
          <cell r="C912" t="str">
            <v>Scottish Holiday Dialysis</v>
          </cell>
        </row>
        <row r="913">
          <cell r="C913" t="str">
            <v>SEAP</v>
          </cell>
        </row>
        <row r="914">
          <cell r="C914" t="str">
            <v>Sellindge Practice Ltd</v>
          </cell>
        </row>
        <row r="915">
          <cell r="C915" t="str">
            <v>Sentinel Healthcare Southwest Community Interest Company</v>
          </cell>
        </row>
        <row r="916">
          <cell r="C916" t="str">
            <v>Serco Ltd</v>
          </cell>
        </row>
        <row r="917">
          <cell r="C917" t="str">
            <v>Serenity-Sequel Healthcare Ltd</v>
          </cell>
        </row>
        <row r="918">
          <cell r="C918" t="str">
            <v>Sg Radiology &amp; Associates Ltd</v>
          </cell>
        </row>
        <row r="919">
          <cell r="C919" t="str">
            <v>Sheffield Children's NHS Foundation Trust (Acute)</v>
          </cell>
        </row>
        <row r="920">
          <cell r="C920" t="str">
            <v>Sheffield Children's NHS Foundation Trust (MH)</v>
          </cell>
        </row>
        <row r="921">
          <cell r="C921" t="str">
            <v>Sheffield Health &amp; Social Care NHS Foundation Trust</v>
          </cell>
        </row>
        <row r="922">
          <cell r="C922" t="str">
            <v>Sheffield Teaching Hospitals NHS Foundation Trust</v>
          </cell>
        </row>
        <row r="923">
          <cell r="C923" t="str">
            <v>Shepherd Chiropody</v>
          </cell>
        </row>
        <row r="924">
          <cell r="C924" t="str">
            <v>Sherwood Forest Hospitals NHS Foundation Trust</v>
          </cell>
        </row>
        <row r="925">
          <cell r="C925" t="str">
            <v>Shield Healthcare</v>
          </cell>
        </row>
        <row r="926">
          <cell r="C926" t="str">
            <v>Shreeji Ophthalmic Primary Care Services LLP (HQ)</v>
          </cell>
        </row>
        <row r="927">
          <cell r="C927" t="str">
            <v>Shrewsbury &amp; Telford Hospital NHS Trust</v>
          </cell>
        </row>
        <row r="928">
          <cell r="C928" t="str">
            <v>Shropshire Community Health NHS Trust</v>
          </cell>
        </row>
        <row r="929">
          <cell r="C929" t="str">
            <v>Shropshire Skin Clinic</v>
          </cell>
        </row>
        <row r="930">
          <cell r="C930" t="str">
            <v>Shuropody Footcare Ltd</v>
          </cell>
        </row>
        <row r="931">
          <cell r="C931" t="str">
            <v>Simon Bacon Ltd</v>
          </cell>
        </row>
        <row r="932">
          <cell r="C932" t="str">
            <v>Sirona Care &amp; Health</v>
          </cell>
        </row>
        <row r="933">
          <cell r="C933" t="str">
            <v>Six Degrees Social Enterprise CIC</v>
          </cell>
        </row>
        <row r="934">
          <cell r="C934" t="str">
            <v>SJ Helpline Services CIC</v>
          </cell>
        </row>
        <row r="935">
          <cell r="C935" t="str">
            <v>SK Health Ltd</v>
          </cell>
        </row>
        <row r="936">
          <cell r="C936" t="str">
            <v>Sk:N (Lasercare Clinics Ltd)</v>
          </cell>
        </row>
        <row r="937">
          <cell r="C937" t="str">
            <v>Smart CJs</v>
          </cell>
        </row>
        <row r="938">
          <cell r="C938" t="str">
            <v>SMGPF Ltd</v>
          </cell>
        </row>
        <row r="939">
          <cell r="C939" t="str">
            <v>Social Adventures Ltd</v>
          </cell>
        </row>
        <row r="940">
          <cell r="C940" t="str">
            <v>Solent Medical Services Ltd</v>
          </cell>
        </row>
        <row r="941">
          <cell r="C941" t="str">
            <v>Solent NHS Trust</v>
          </cell>
        </row>
        <row r="942">
          <cell r="C942" t="str">
            <v>Solicitude Ltd</v>
          </cell>
        </row>
        <row r="943">
          <cell r="C943" t="str">
            <v>Solihull Care Trust</v>
          </cell>
        </row>
        <row r="944">
          <cell r="C944" t="str">
            <v>Somerset Partnership NHS Foundation Trust</v>
          </cell>
        </row>
        <row r="945">
          <cell r="C945" t="str">
            <v>Somerset Primary Healthcare Ltd</v>
          </cell>
        </row>
        <row r="946">
          <cell r="C946" t="str">
            <v>Somerset Surgical Services HQ</v>
          </cell>
        </row>
        <row r="947">
          <cell r="C947" t="str">
            <v>Sonarcare Ltd</v>
          </cell>
        </row>
        <row r="948">
          <cell r="C948" t="str">
            <v>South Central Ambulance Service NHS Foundation Trust</v>
          </cell>
        </row>
        <row r="949">
          <cell r="C949" t="str">
            <v>South Devon Healthcare NHS Foundation Trust</v>
          </cell>
        </row>
        <row r="950">
          <cell r="C950" t="str">
            <v>South Devon Osteopaths Ltd</v>
          </cell>
        </row>
        <row r="951">
          <cell r="C951" t="str">
            <v>South Doc Services Ltd HQ</v>
          </cell>
        </row>
        <row r="952">
          <cell r="C952" t="str">
            <v>South East Coast Ambulance Service NHS Foundation Trust</v>
          </cell>
        </row>
        <row r="953">
          <cell r="C953" t="str">
            <v>South East Fertility Clinic Ltd</v>
          </cell>
        </row>
        <row r="954">
          <cell r="C954" t="str">
            <v>South East Health Ltd</v>
          </cell>
        </row>
        <row r="955">
          <cell r="C955" t="str">
            <v>South Eastern Health &amp; Social Services Trust</v>
          </cell>
        </row>
        <row r="956">
          <cell r="C956" t="str">
            <v>South Essex Emergency Doctors Service</v>
          </cell>
        </row>
        <row r="957">
          <cell r="C957" t="str">
            <v>South Essex Partnership University NHS Foundation Trust</v>
          </cell>
        </row>
        <row r="958">
          <cell r="C958" t="str">
            <v>South Gloucestershire Council</v>
          </cell>
        </row>
        <row r="959">
          <cell r="C959" t="str">
            <v>South London &amp; Maudsley NHS Foundation Trust</v>
          </cell>
        </row>
        <row r="960">
          <cell r="C960" t="str">
            <v>South London Healthcare NHS Trust</v>
          </cell>
        </row>
        <row r="961">
          <cell r="C961" t="str">
            <v>South Norfolk Healthcare CIC</v>
          </cell>
        </row>
        <row r="962">
          <cell r="C962" t="str">
            <v>South Of England Cochlear Implant Centre</v>
          </cell>
        </row>
        <row r="963">
          <cell r="C963" t="str">
            <v>South Staffordshire &amp; Shropshire Healthcare NHS Foundation Trust</v>
          </cell>
        </row>
        <row r="964">
          <cell r="C964" t="str">
            <v>South Tees Hospitals NHS Foundation Trust</v>
          </cell>
        </row>
        <row r="965">
          <cell r="C965" t="str">
            <v>South Tyneside NHS Foundation Trust</v>
          </cell>
        </row>
        <row r="966">
          <cell r="C966" t="str">
            <v>South Warwickshire NHS Foundation Trust</v>
          </cell>
        </row>
        <row r="967">
          <cell r="C967" t="str">
            <v>South West Bariatric Surgery Group</v>
          </cell>
        </row>
        <row r="968">
          <cell r="C968" t="str">
            <v>South West London &amp; St George's Mental Health NHS Trust</v>
          </cell>
        </row>
        <row r="969">
          <cell r="C969" t="str">
            <v>South West Yorkshire Partnership NHS Foundation Trust</v>
          </cell>
        </row>
        <row r="970">
          <cell r="C970" t="str">
            <v>South Western Ambulance Service NHS Foundation Trust</v>
          </cell>
        </row>
        <row r="971">
          <cell r="C971" t="str">
            <v>South Worcestershire Primary Care Ltd</v>
          </cell>
        </row>
        <row r="972">
          <cell r="C972" t="str">
            <v>South Yorkshire Diagnostics Ltd</v>
          </cell>
        </row>
        <row r="973">
          <cell r="C973" t="str">
            <v>Southend University Hospital NHS Foundation Trust</v>
          </cell>
        </row>
        <row r="974">
          <cell r="C974" t="str">
            <v>Southern Alliance Healthcare</v>
          </cell>
        </row>
        <row r="975">
          <cell r="C975" t="str">
            <v>Southern Cross Healthcare Group PLC</v>
          </cell>
        </row>
        <row r="976">
          <cell r="C976" t="str">
            <v>Southern Health NHS Foundation Trust</v>
          </cell>
        </row>
        <row r="977">
          <cell r="C977" t="str">
            <v>Southport and Ormskirk Hospital NHS Trust</v>
          </cell>
        </row>
        <row r="978">
          <cell r="C978" t="str">
            <v>Spamedica</v>
          </cell>
        </row>
        <row r="979">
          <cell r="C979" t="str">
            <v>Specialist Health Services Ltd</v>
          </cell>
        </row>
        <row r="980">
          <cell r="C980" t="str">
            <v>Specialist Medical Imaging Ltd</v>
          </cell>
        </row>
        <row r="981">
          <cell r="C981" t="str">
            <v>Specsavers Hearcare Group Ltd</v>
          </cell>
        </row>
        <row r="982">
          <cell r="C982" t="str">
            <v>Spectrum Community Health CIC</v>
          </cell>
        </row>
        <row r="983">
          <cell r="C983" t="str">
            <v>Spiral Health CIC</v>
          </cell>
        </row>
        <row r="984">
          <cell r="C984" t="str">
            <v>Spire Healthcare</v>
          </cell>
        </row>
        <row r="985">
          <cell r="C985" t="str">
            <v>Spire healthcare - cardiac services</v>
          </cell>
        </row>
        <row r="986">
          <cell r="C986" t="str">
            <v>Spire Methley Park</v>
          </cell>
        </row>
        <row r="987">
          <cell r="C987" t="str">
            <v>Spire healthcare - morbid obesity</v>
          </cell>
        </row>
        <row r="988">
          <cell r="C988" t="str">
            <v>Spire Healthcare - Southampton</v>
          </cell>
        </row>
        <row r="989">
          <cell r="C989" t="str">
            <v>Springdale Health Ltd</v>
          </cell>
        </row>
        <row r="990">
          <cell r="C990" t="str">
            <v>SRCL Ltd</v>
          </cell>
        </row>
        <row r="991">
          <cell r="C991" t="str">
            <v>Ssafa Care CIC</v>
          </cell>
        </row>
        <row r="992">
          <cell r="C992" t="str">
            <v>St Albans &amp; Harpenden Musculoskeletal Cats</v>
          </cell>
        </row>
        <row r="993">
          <cell r="C993" t="str">
            <v>St Andrew's Healthcare</v>
          </cell>
        </row>
        <row r="994">
          <cell r="C994" t="str">
            <v>St Anne's Dialysis</v>
          </cell>
        </row>
        <row r="995">
          <cell r="C995" t="str">
            <v>St David's Home</v>
          </cell>
        </row>
        <row r="996">
          <cell r="C996" t="str">
            <v>St Georges Healthcare Group</v>
          </cell>
        </row>
        <row r="997">
          <cell r="C997" t="str">
            <v>St George's Healthcare NHS Trust</v>
          </cell>
        </row>
        <row r="998">
          <cell r="C998" t="str">
            <v>St Georges Hospital Ltd</v>
          </cell>
        </row>
        <row r="999">
          <cell r="C999" t="str">
            <v>St George's Hospital Medical School</v>
          </cell>
        </row>
        <row r="1000">
          <cell r="C1000" t="str">
            <v>St Helens and Knowsley Hospitals NHS Trust</v>
          </cell>
        </row>
        <row r="1001">
          <cell r="C1001" t="str">
            <v>St Josephs Private Hospital</v>
          </cell>
        </row>
        <row r="1002">
          <cell r="C1002" t="str">
            <v>St Lukes Health Care</v>
          </cell>
        </row>
        <row r="1003">
          <cell r="C1003" t="str">
            <v>St Magnus (Payden's)</v>
          </cell>
        </row>
        <row r="1004">
          <cell r="C1004" t="str">
            <v>St Margarets Hospice</v>
          </cell>
        </row>
        <row r="1005">
          <cell r="C1005" t="str">
            <v>St Matthews Ltd</v>
          </cell>
        </row>
        <row r="1006">
          <cell r="C1006" t="str">
            <v>St Peter's Andrology Centre</v>
          </cell>
        </row>
        <row r="1007">
          <cell r="C1007" t="str">
            <v>Staffordshire &amp; Stoke On Trent Partnership NHS Trust</v>
          </cell>
        </row>
        <row r="1008">
          <cell r="C1008" t="str">
            <v>Stahmis</v>
          </cell>
        </row>
        <row r="1009">
          <cell r="C1009" t="str">
            <v>Standard Health Ltd</v>
          </cell>
        </row>
        <row r="1010">
          <cell r="C1010" t="str">
            <v>Stapely Hospital</v>
          </cell>
        </row>
        <row r="1011">
          <cell r="C1011" t="str">
            <v>Starfish Health And Wellbeing HQ</v>
          </cell>
        </row>
        <row r="1012">
          <cell r="C1012" t="str">
            <v>States Of Jersey</v>
          </cell>
        </row>
        <row r="1013">
          <cell r="C1013" t="str">
            <v>Stellar Healthcare</v>
          </cell>
        </row>
        <row r="1014">
          <cell r="C1014" t="str">
            <v>Stepping Stone Care Homes</v>
          </cell>
        </row>
        <row r="1015">
          <cell r="C1015" t="str">
            <v>Steria Ltd</v>
          </cell>
        </row>
        <row r="1016">
          <cell r="C1016" t="str">
            <v>Steven Orton Ltd</v>
          </cell>
        </row>
        <row r="1017">
          <cell r="C1017" t="str">
            <v>Stockport NHS Foundation Trust</v>
          </cell>
        </row>
        <row r="1018">
          <cell r="C1018" t="str">
            <v>Streatham Young Person's Clinic</v>
          </cell>
        </row>
        <row r="1019">
          <cell r="C1019" t="str">
            <v>Sudbury Healthcare Partnership Ltd</v>
          </cell>
        </row>
        <row r="1020">
          <cell r="C1020" t="str">
            <v>Suffolk Brett Stour Ltd</v>
          </cell>
        </row>
        <row r="1021">
          <cell r="C1021" t="str">
            <v>Suffolk Community Healthcare</v>
          </cell>
        </row>
        <row r="1022">
          <cell r="C1022" t="str">
            <v>Suffolk Integrated Healthcare</v>
          </cell>
        </row>
        <row r="1023">
          <cell r="C1023" t="str">
            <v>Suffolk Mental Health Partnership NHS Trust</v>
          </cell>
        </row>
        <row r="1024">
          <cell r="C1024" t="str">
            <v>Surrey &amp; Borders Partnership NHS Foundation Trust</v>
          </cell>
        </row>
        <row r="1025">
          <cell r="C1025" t="str">
            <v>Surrey &amp; Sussex Consultant Partnership Ltd</v>
          </cell>
        </row>
        <row r="1026">
          <cell r="C1026" t="str">
            <v>Surrey &amp; Sussex Healthcare NHS Trust</v>
          </cell>
        </row>
        <row r="1027">
          <cell r="C1027" t="str">
            <v>Surrey Ultrasound Services</v>
          </cell>
        </row>
        <row r="1028">
          <cell r="C1028" t="str">
            <v>Susan Showell-Westrip - Psychological Therapist</v>
          </cell>
        </row>
        <row r="1029">
          <cell r="C1029" t="str">
            <v>Sussex Community Dermatology Service</v>
          </cell>
        </row>
        <row r="1030">
          <cell r="C1030" t="str">
            <v>Sussex Community NHS Trust</v>
          </cell>
        </row>
        <row r="1031">
          <cell r="C1031" t="str">
            <v>Sussex Health Care Audiology Ltd</v>
          </cell>
        </row>
        <row r="1032">
          <cell r="C1032" t="str">
            <v>Sussex Medical Centre Ltd</v>
          </cell>
        </row>
        <row r="1033">
          <cell r="C1033" t="str">
            <v>Sussex MSK Partnership 2</v>
          </cell>
        </row>
        <row r="1034">
          <cell r="C1034" t="str">
            <v>Sussex Partnership NHS Foundation Trust</v>
          </cell>
        </row>
        <row r="1035">
          <cell r="C1035" t="str">
            <v>Sutton Medical Consulting Centre</v>
          </cell>
        </row>
        <row r="1036">
          <cell r="C1036" t="str">
            <v>Sydenham House Group</v>
          </cell>
        </row>
        <row r="1037">
          <cell r="C1037" t="str">
            <v>Sydenham House Medical Practice</v>
          </cell>
        </row>
        <row r="1038">
          <cell r="C1038" t="str">
            <v>Symbol (UK) Ltd</v>
          </cell>
        </row>
        <row r="1039">
          <cell r="C1039" t="str">
            <v>Talking Therapies Ltd</v>
          </cell>
        </row>
        <row r="1040">
          <cell r="C1040" t="str">
            <v>Talkplus</v>
          </cell>
        </row>
        <row r="1041">
          <cell r="C1041" t="str">
            <v>Tameside Hospital NHS Foundation Trust</v>
          </cell>
        </row>
        <row r="1042">
          <cell r="C1042" t="str">
            <v>Tarporley War Memorial Hospital Trust</v>
          </cell>
        </row>
        <row r="1043">
          <cell r="C1043" t="str">
            <v>Tascor Medical Services Ltd</v>
          </cell>
        </row>
        <row r="1044">
          <cell r="C1044" t="str">
            <v>Taunton &amp; Somerset NHS Foundation Trust</v>
          </cell>
        </row>
        <row r="1045">
          <cell r="C1045" t="str">
            <v>Taurus Healthcare Ltd</v>
          </cell>
        </row>
        <row r="1046">
          <cell r="C1046" t="str">
            <v>Tavistock &amp; Portman NHS Foundation Trust</v>
          </cell>
        </row>
        <row r="1047">
          <cell r="C1047" t="str">
            <v>Tees, Esk &amp; Wear Valleys NHS Foundation Trust</v>
          </cell>
        </row>
        <row r="1048">
          <cell r="C1048" t="str">
            <v>Teeside Urgent Care</v>
          </cell>
        </row>
        <row r="1049">
          <cell r="C1049" t="str">
            <v>Tetbury Hospital Trust Ltd</v>
          </cell>
        </row>
        <row r="1050">
          <cell r="C1050" t="str">
            <v>Tetbury Hospital Trust Ltd</v>
          </cell>
        </row>
        <row r="1051">
          <cell r="C1051" t="str">
            <v>Thames Medical</v>
          </cell>
        </row>
        <row r="1052">
          <cell r="C1052" t="str">
            <v>Thames Medical LLP</v>
          </cell>
        </row>
        <row r="1053">
          <cell r="C1053" t="str">
            <v>Thames Valley Ambulance &amp; Paramedic Service</v>
          </cell>
        </row>
        <row r="1054">
          <cell r="C1054" t="str">
            <v>The Ashgrove Clinic</v>
          </cell>
        </row>
        <row r="1055">
          <cell r="C1055" t="str">
            <v>The Back Pain Team Ltd</v>
          </cell>
        </row>
        <row r="1056">
          <cell r="C1056" t="str">
            <v>The Bariatric Consultancy Ltd</v>
          </cell>
        </row>
        <row r="1057">
          <cell r="C1057" t="str">
            <v>The Birkdale Clinic</v>
          </cell>
        </row>
        <row r="1058">
          <cell r="C1058" t="str">
            <v>The British School Of Osteopathy</v>
          </cell>
        </row>
        <row r="1059">
          <cell r="C1059" t="str">
            <v>The Cambridge Centre (Scarborough Alcohol And Drugs Advisory Centre) Ltd</v>
          </cell>
        </row>
        <row r="1060">
          <cell r="C1060" t="str">
            <v>The Charlotte Straker Hospital Project Trust</v>
          </cell>
        </row>
        <row r="1061">
          <cell r="C1061" t="str">
            <v>The Chaseley Trust</v>
          </cell>
        </row>
        <row r="1062">
          <cell r="C1062" t="str">
            <v>The Children's Trust (Tadworth Court)</v>
          </cell>
        </row>
        <row r="1063">
          <cell r="C1063" t="str">
            <v>The Christie NHS Foundation Trust</v>
          </cell>
        </row>
        <row r="1064">
          <cell r="C1064" t="str">
            <v>The Clatterbridge Cancer Centre NHS Foundation Trust</v>
          </cell>
        </row>
        <row r="1065">
          <cell r="C1065" t="str">
            <v>The Counselling Foundation</v>
          </cell>
        </row>
        <row r="1066">
          <cell r="C1066" t="str">
            <v>The Dudley Group NHS Foundation Trust</v>
          </cell>
        </row>
        <row r="1067">
          <cell r="C1067" t="str">
            <v>The Ellenor Lions Hospices</v>
          </cell>
        </row>
        <row r="1068">
          <cell r="C1068" t="str">
            <v>The Elms Medical Practice</v>
          </cell>
        </row>
        <row r="1069">
          <cell r="C1069" t="str">
            <v>The Forge Clinic</v>
          </cell>
        </row>
        <row r="1070">
          <cell r="C1070" t="str">
            <v>The Gloucestershire Care Services NHS Trust</v>
          </cell>
        </row>
        <row r="1071">
          <cell r="C1071" t="str">
            <v>The Grange Medical Centre HQ</v>
          </cell>
        </row>
        <row r="1072">
          <cell r="C1072" t="str">
            <v>The Hearing Company</v>
          </cell>
        </row>
        <row r="1073">
          <cell r="C1073" t="str">
            <v>The Helping Hand Company</v>
          </cell>
        </row>
        <row r="1074">
          <cell r="C1074" t="str">
            <v>The Herne Bay Opthalmology Clinic</v>
          </cell>
        </row>
        <row r="1075">
          <cell r="C1075" t="str">
            <v>The Hillingdon Hospitals NHS Foundation Trust</v>
          </cell>
        </row>
        <row r="1076">
          <cell r="C1076" t="str">
            <v>The Huntercombe Group</v>
          </cell>
        </row>
        <row r="1077">
          <cell r="C1077" t="str">
            <v>The Industrial Diagnostics Company HQ</v>
          </cell>
        </row>
        <row r="1078">
          <cell r="C1078" t="str">
            <v>The Injury Care Clinics Ltd</v>
          </cell>
        </row>
        <row r="1079">
          <cell r="C1079" t="str">
            <v>The Learning Assessment &amp; Neurocare Centre</v>
          </cell>
        </row>
        <row r="1080">
          <cell r="C1080" t="str">
            <v>The Lincoln Physiotherapy &amp; Sports Injuries Clinic</v>
          </cell>
        </row>
        <row r="1081">
          <cell r="C1081" t="str">
            <v>The Living Care Group</v>
          </cell>
        </row>
        <row r="1082">
          <cell r="C1082" t="str">
            <v>The Mole Clinic Ltd</v>
          </cell>
        </row>
        <row r="1083">
          <cell r="C1083" t="str">
            <v>The Newcastle Upon Tyne Hospitals NHS Foundation Trust</v>
          </cell>
        </row>
        <row r="1084">
          <cell r="C1084" t="str">
            <v>The One Health Group Ltd</v>
          </cell>
        </row>
        <row r="1085">
          <cell r="C1085" t="str">
            <v>The Outside Clinic</v>
          </cell>
        </row>
        <row r="1086">
          <cell r="C1086" t="str">
            <v>The Physiotherapy Centre HQ</v>
          </cell>
        </row>
        <row r="1087">
          <cell r="C1087" t="str">
            <v>The Physiotherapy Practice Ltd</v>
          </cell>
        </row>
        <row r="1088">
          <cell r="C1088" t="str">
            <v>The Pinnacle Practice</v>
          </cell>
        </row>
        <row r="1089">
          <cell r="C1089" t="str">
            <v>The Point Osteopathic Clinic</v>
          </cell>
        </row>
        <row r="1090">
          <cell r="C1090" t="str">
            <v>The Practice PLC</v>
          </cell>
        </row>
        <row r="1091">
          <cell r="C1091" t="str">
            <v>The Practice PLC</v>
          </cell>
        </row>
        <row r="1092">
          <cell r="C1092" t="str">
            <v>The Primary Care Collaborative Ltd</v>
          </cell>
        </row>
        <row r="1093">
          <cell r="C1093" t="str">
            <v>The Princess Alexandra Hospital NHS Trust</v>
          </cell>
        </row>
        <row r="1094">
          <cell r="C1094" t="str">
            <v>The Queen Elizabeth Hospital King's Lynn NHS Foundation Trust</v>
          </cell>
        </row>
        <row r="1095">
          <cell r="C1095" t="str">
            <v>The Retreat Hospital</v>
          </cell>
        </row>
        <row r="1096">
          <cell r="C1096" t="str">
            <v>The Robert Jones &amp; Agnes Hunt Orthopaedic Hospital NHS Foundation Trust</v>
          </cell>
        </row>
        <row r="1097">
          <cell r="C1097" t="str">
            <v>The Rotherham NHS Foundation Trust</v>
          </cell>
        </row>
        <row r="1098">
          <cell r="C1098" t="str">
            <v>The Royal Bournemouth &amp; Christchurch Hospitals NHS Foundation Trust</v>
          </cell>
        </row>
        <row r="1099">
          <cell r="C1099" t="str">
            <v>The Royal Hospital For Neuro-Disability</v>
          </cell>
        </row>
        <row r="1100">
          <cell r="C1100" t="str">
            <v>The Royal Marsden NHS Foundation Trust</v>
          </cell>
        </row>
        <row r="1101">
          <cell r="C1101" t="str">
            <v>The Royal Orthopaedic Hospital NHS Foundation Trust</v>
          </cell>
        </row>
        <row r="1102">
          <cell r="C1102" t="str">
            <v>The Royal Wolverhampton NHS Trust</v>
          </cell>
        </row>
        <row r="1103">
          <cell r="C1103" t="str">
            <v>The Sean Barkes Clinic Ltd</v>
          </cell>
        </row>
        <row r="1104">
          <cell r="C1104" t="str">
            <v>The Surgery</v>
          </cell>
        </row>
        <row r="1105">
          <cell r="C1105" t="str">
            <v>The Sussex Beacon</v>
          </cell>
        </row>
        <row r="1106">
          <cell r="C1106" t="str">
            <v>The Village Surgery</v>
          </cell>
        </row>
        <row r="1107">
          <cell r="C1107" t="str">
            <v>The Walton Centre NHS Foundation Trust</v>
          </cell>
        </row>
        <row r="1108">
          <cell r="C1108" t="str">
            <v>The Wellbeing Service CIC</v>
          </cell>
        </row>
        <row r="1109">
          <cell r="C1109" t="str">
            <v>The Whittington Hospital NHS Trust</v>
          </cell>
        </row>
        <row r="1110">
          <cell r="C1110" t="str">
            <v>This Is My: Ltd</v>
          </cell>
        </row>
        <row r="1111">
          <cell r="C1111" t="str">
            <v>Thompson Opticians Ltd</v>
          </cell>
        </row>
        <row r="1112">
          <cell r="C1112" t="str">
            <v>Thorpes Physiotherapy Ltd</v>
          </cell>
        </row>
        <row r="1113">
          <cell r="C1113" t="str">
            <v>Tim Humphries Physiotherapy Ltd</v>
          </cell>
        </row>
        <row r="1114">
          <cell r="C1114" t="str">
            <v>Tlc Medical Centre LLP</v>
          </cell>
        </row>
        <row r="1115">
          <cell r="C1115" t="str">
            <v>Tollgate Clinic Ltd</v>
          </cell>
        </row>
        <row r="1116">
          <cell r="C1116" t="str">
            <v>Torbay &amp; Southern Devon Health &amp; Care NHS Trust</v>
          </cell>
        </row>
        <row r="1117">
          <cell r="C1117" t="str">
            <v>Torbay Care Trust</v>
          </cell>
        </row>
        <row r="1118">
          <cell r="C1118" t="str">
            <v>Total Health Care Clinics Ltd</v>
          </cell>
        </row>
        <row r="1119">
          <cell r="C1119" t="str">
            <v>Trafford Healthcare NHS Trust</v>
          </cell>
        </row>
        <row r="1120">
          <cell r="C1120" t="str">
            <v>Transitional Rehabilitation Unit (TRU)</v>
          </cell>
        </row>
        <row r="1121">
          <cell r="C1121" t="str">
            <v>Trent PTS</v>
          </cell>
        </row>
        <row r="1122">
          <cell r="C1122" t="str">
            <v>Tulip Mental Health Group</v>
          </cell>
        </row>
        <row r="1123">
          <cell r="C1123" t="str">
            <v>Turning Point</v>
          </cell>
        </row>
        <row r="1124">
          <cell r="C1124" t="str">
            <v>Turnpike Medical Ltd</v>
          </cell>
        </row>
        <row r="1125">
          <cell r="C1125" t="str">
            <v>Tyne &amp; Wear Surgery Ltd</v>
          </cell>
        </row>
        <row r="1126">
          <cell r="C1126" t="str">
            <v>Tyneside Surgical Services Ltd</v>
          </cell>
        </row>
        <row r="1127">
          <cell r="C1127" t="str">
            <v xml:space="preserve">UCL Institute of Ophthalmology </v>
          </cell>
        </row>
        <row r="1128">
          <cell r="C1128" t="str">
            <v>Uclan Dental Clinic</v>
          </cell>
        </row>
        <row r="1129">
          <cell r="C1129" t="str">
            <v>UK Specialist Hospitals Ltd</v>
          </cell>
        </row>
        <row r="1130">
          <cell r="C1130" t="str">
            <v>Ultrasound Now Ltd</v>
          </cell>
        </row>
        <row r="1131">
          <cell r="C1131" t="str">
            <v>Ultrasound Scanning Services Ltd</v>
          </cell>
        </row>
        <row r="1132">
          <cell r="C1132" t="str">
            <v>United Health UK</v>
          </cell>
        </row>
        <row r="1133">
          <cell r="C1133" t="str">
            <v>United Lincolnshire Hospitals NHS Trust</v>
          </cell>
        </row>
        <row r="1134">
          <cell r="C1134" t="str">
            <v>University College London NHS Foundation Trust</v>
          </cell>
        </row>
        <row r="1135">
          <cell r="C1135" t="str">
            <v>University Hospital Of North Staffordshire NHS Trust</v>
          </cell>
        </row>
        <row r="1136">
          <cell r="C1136" t="str">
            <v>University Hospital Of South Manchester NHS Foundation Trust</v>
          </cell>
        </row>
        <row r="1137">
          <cell r="C1137" t="str">
            <v>University Hospital Southampton NHS Foundation Trust</v>
          </cell>
        </row>
        <row r="1138">
          <cell r="C1138" t="str">
            <v>University Hospital Birmingham NHS Foundation Trust</v>
          </cell>
        </row>
        <row r="1139">
          <cell r="C1139" t="str">
            <v>University Hospitals Bristol NHS Foundation Trust</v>
          </cell>
        </row>
        <row r="1140">
          <cell r="C1140" t="str">
            <v>University Hospitals Coventry &amp; Warwickshire NHS Trust</v>
          </cell>
        </row>
        <row r="1141">
          <cell r="C1141" t="str">
            <v>University Hospitals Of Leicester NHS Trust</v>
          </cell>
        </row>
        <row r="1142">
          <cell r="C1142" t="str">
            <v>University Hospital Of Morecambe Bay NHS Foundation Trust</v>
          </cell>
        </row>
        <row r="1143">
          <cell r="C1143" t="str">
            <v>University Medical Centre</v>
          </cell>
        </row>
        <row r="1144">
          <cell r="C1144" t="str">
            <v>University of Bristol</v>
          </cell>
        </row>
        <row r="1145">
          <cell r="C1145" t="str">
            <v>Urgent Care 24</v>
          </cell>
        </row>
        <row r="1146">
          <cell r="C1146" t="str">
            <v>Urgent Care Centre- Hurley Group HQ</v>
          </cell>
        </row>
        <row r="1147">
          <cell r="C1147" t="str">
            <v>Uttlesford Health Ltd (HQ)</v>
          </cell>
        </row>
        <row r="1148">
          <cell r="C1148" t="str">
            <v>Vaccination UK Ltd</v>
          </cell>
        </row>
        <row r="1149">
          <cell r="C1149" t="str">
            <v>Vale Health Ltd</v>
          </cell>
        </row>
        <row r="1150">
          <cell r="C1150" t="str">
            <v>Vale Healthcare Ltd</v>
          </cell>
        </row>
        <row r="1151">
          <cell r="C1151" t="str">
            <v>Vanguard Group Ltd</v>
          </cell>
        </row>
        <row r="1152">
          <cell r="C1152" t="str">
            <v>Vanscan Ltd HQ</v>
          </cell>
        </row>
        <row r="1153">
          <cell r="C1153" t="str">
            <v>Veincentre Ltd</v>
          </cell>
        </row>
        <row r="1154">
          <cell r="C1154" t="str">
            <v>Velindre NHS Trust</v>
          </cell>
        </row>
        <row r="1155">
          <cell r="C1155" t="str">
            <v>Vermonth oxford network</v>
          </cell>
        </row>
        <row r="1156">
          <cell r="C1156" t="str">
            <v>Verulam Gynaecology Cats</v>
          </cell>
        </row>
        <row r="1157">
          <cell r="C1157" t="str">
            <v>VH Community Services Ltd</v>
          </cell>
        </row>
        <row r="1158">
          <cell r="C1158" t="str">
            <v>VH Doctors Ltd</v>
          </cell>
        </row>
        <row r="1159">
          <cell r="C1159" t="str">
            <v>Virgin Care Ltd</v>
          </cell>
        </row>
        <row r="1160">
          <cell r="C1160" t="str">
            <v>Virgin Care Provider Services Ltd</v>
          </cell>
        </row>
        <row r="1161">
          <cell r="C1161" t="str">
            <v>Virgin Care Services Ltd</v>
          </cell>
        </row>
        <row r="1162">
          <cell r="C1162" t="str">
            <v>Vision Checks Ltd</v>
          </cell>
        </row>
        <row r="1163">
          <cell r="C1163" t="str">
            <v>Vista Healthcare Independent Hospital</v>
          </cell>
        </row>
        <row r="1164">
          <cell r="C1164" t="str">
            <v>Vocare</v>
          </cell>
        </row>
        <row r="1165">
          <cell r="C1165" t="str">
            <v>Voyage Care</v>
          </cell>
        </row>
        <row r="1166">
          <cell r="C1166" t="str">
            <v>Walsall Healthcare NHS Trust</v>
          </cell>
        </row>
        <row r="1167">
          <cell r="C1167" t="str">
            <v>Wandsworth Referral Service</v>
          </cell>
        </row>
        <row r="1168">
          <cell r="C1168" t="str">
            <v>Ward Anne Kathleen Dr (Dermatology)</v>
          </cell>
        </row>
        <row r="1169">
          <cell r="C1169" t="str">
            <v>Wardour Group Ltd</v>
          </cell>
        </row>
        <row r="1170">
          <cell r="C1170" t="str">
            <v>Warrington and Halton Hospitals NHS Foundation Trust</v>
          </cell>
        </row>
        <row r="1171">
          <cell r="C1171" t="str">
            <v>Watchtower House Medical/Infirmary Services</v>
          </cell>
        </row>
        <row r="1172">
          <cell r="C1172" t="str">
            <v>Watford &amp; Herts Counselling LLP</v>
          </cell>
        </row>
        <row r="1173">
          <cell r="C1173" t="str">
            <v>Waveney Practice Based Commissioning</v>
          </cell>
        </row>
        <row r="1174">
          <cell r="C1174" t="str">
            <v>Weldricks Pharmacy (Cash Service)</v>
          </cell>
        </row>
        <row r="1175">
          <cell r="C1175" t="str">
            <v>Wellington Support Ltd</v>
          </cell>
        </row>
        <row r="1176">
          <cell r="C1176" t="str">
            <v>Well-One Clinic</v>
          </cell>
        </row>
        <row r="1177">
          <cell r="C1177" t="str">
            <v>Wells Community Hospital</v>
          </cell>
        </row>
        <row r="1178">
          <cell r="C1178" t="str">
            <v>Wells Dialysis (Holiday Dialysis Unit)</v>
          </cell>
        </row>
        <row r="1179">
          <cell r="C1179" t="str">
            <v>Welsh Ambulance Services NHS Trust</v>
          </cell>
        </row>
        <row r="1180">
          <cell r="C1180" t="str">
            <v>Wessex Fertility Ltd</v>
          </cell>
        </row>
        <row r="1181">
          <cell r="C1181" t="str">
            <v>West Hertfordshire Hospitals NHS Trust</v>
          </cell>
        </row>
        <row r="1182">
          <cell r="C1182" t="str">
            <v>West Lancashire Healthcare Partnership Community CIC</v>
          </cell>
        </row>
        <row r="1183">
          <cell r="C1183" t="str">
            <v>West London Hospitals Holiday Dialysis Trust</v>
          </cell>
        </row>
        <row r="1184">
          <cell r="C1184" t="str">
            <v>West London Mental Health NHS Trust</v>
          </cell>
        </row>
        <row r="1185">
          <cell r="C1185" t="str">
            <v>West Middlesex University Hospital NHS Trust</v>
          </cell>
        </row>
        <row r="1186">
          <cell r="C1186" t="str">
            <v>West Midlands Ambulance Service NHS Foundation Trust</v>
          </cell>
        </row>
        <row r="1187">
          <cell r="C1187" t="str">
            <v>West Midlands Diagnostic Services Ltd</v>
          </cell>
        </row>
        <row r="1188">
          <cell r="C1188" t="str">
            <v>West Norfolk Health</v>
          </cell>
        </row>
        <row r="1189">
          <cell r="C1189" t="str">
            <v>West Norfolk Osteopaths Ltd</v>
          </cell>
        </row>
        <row r="1190">
          <cell r="C1190" t="str">
            <v>West Parade Physiotherapy Ltd</v>
          </cell>
        </row>
        <row r="1191">
          <cell r="C1191" t="str">
            <v>West Suffolk NHS Foundation Trust</v>
          </cell>
        </row>
        <row r="1192">
          <cell r="C1192" t="str">
            <v>West Wakefield Health &amp; Wellbeing Ltd</v>
          </cell>
        </row>
        <row r="1193">
          <cell r="C1193" t="str">
            <v>Westcliffe Health Innovations Ltd</v>
          </cell>
        </row>
        <row r="1194">
          <cell r="C1194" t="str">
            <v>Westcliffe Medical Services Ltd</v>
          </cell>
        </row>
        <row r="1195">
          <cell r="C1195" t="str">
            <v>Western Sussex Hospitals NHS Foundation Trust</v>
          </cell>
        </row>
        <row r="1196">
          <cell r="C1196" t="str">
            <v>Westminster Mind</v>
          </cell>
        </row>
        <row r="1197">
          <cell r="C1197" t="str">
            <v>Weston Area Health NHS Trust</v>
          </cell>
        </row>
        <row r="1198">
          <cell r="C1198" t="str">
            <v>WF Federated GP Network Ltd</v>
          </cell>
        </row>
        <row r="1199">
          <cell r="C1199" t="str">
            <v>Whipps Cross University Hospital NHS Trust</v>
          </cell>
        </row>
        <row r="1200">
          <cell r="C1200" t="str">
            <v>Whitepost</v>
          </cell>
        </row>
        <row r="1201">
          <cell r="C1201" t="str">
            <v>Whitmore Reans Health Services Ltd</v>
          </cell>
        </row>
        <row r="1202">
          <cell r="C1202" t="str">
            <v>Whitstable Medical Practice</v>
          </cell>
        </row>
        <row r="1203">
          <cell r="C1203" t="str">
            <v>Whizz-Kidz</v>
          </cell>
        </row>
        <row r="1204">
          <cell r="C1204" t="str">
            <v>Wigan Borough Federated Healthcare Ltd</v>
          </cell>
        </row>
        <row r="1205">
          <cell r="C1205" t="str">
            <v>Wilcare Health Ltd</v>
          </cell>
        </row>
        <row r="1206">
          <cell r="C1206" t="str">
            <v>Winchester &amp; Eastleigh Healthcare NHS Trust</v>
          </cell>
        </row>
        <row r="1207">
          <cell r="C1207" t="str">
            <v>Wingate Minor Surgery Service</v>
          </cell>
        </row>
        <row r="1208">
          <cell r="C1208" t="str">
            <v>Wirral Community NHS Trust</v>
          </cell>
        </row>
        <row r="1209">
          <cell r="C1209" t="str">
            <v>Wirral University Teaching Hospital NHS Foundation Trust</v>
          </cell>
        </row>
        <row r="1210">
          <cell r="C1210" t="str">
            <v>Wisbech Osteopathic Clinic</v>
          </cell>
        </row>
        <row r="1211">
          <cell r="C1211" t="str">
            <v>WMP Services</v>
          </cell>
        </row>
        <row r="1212">
          <cell r="C1212" t="str">
            <v>Woodfield Physiotherapy Ltd</v>
          </cell>
        </row>
        <row r="1213">
          <cell r="C1213" t="str">
            <v>Woodside Hospital</v>
          </cell>
        </row>
        <row r="1214">
          <cell r="C1214" t="str">
            <v>Worcestershire Acute Hospitals NHS Trust</v>
          </cell>
        </row>
        <row r="1215">
          <cell r="C1215" t="str">
            <v>Worcestershire Health &amp; Care NHS Trust</v>
          </cell>
        </row>
        <row r="1216">
          <cell r="C1216" t="str">
            <v>Worcestershire Mental Health Partnership NHS Trust</v>
          </cell>
        </row>
        <row r="1217">
          <cell r="C1217" t="str">
            <v>Workington Health Ltd</v>
          </cell>
        </row>
        <row r="1218">
          <cell r="C1218" t="str">
            <v>Wrightington, Wigan &amp; Leigh NHS Foundation Trust</v>
          </cell>
        </row>
        <row r="1219">
          <cell r="C1219" t="str">
            <v>WRS PMS Plus Ltd HQ</v>
          </cell>
        </row>
        <row r="1220">
          <cell r="C1220" t="str">
            <v>WSDM Ltd</v>
          </cell>
        </row>
        <row r="1221">
          <cell r="C1221" t="str">
            <v>Wye Valley NHS Trust</v>
          </cell>
        </row>
        <row r="1222">
          <cell r="C1222" t="str">
            <v>Yarborough Clee Care Ltd</v>
          </cell>
        </row>
        <row r="1223">
          <cell r="C1223" t="str">
            <v>Yeovil District Hospital NHS Foundation Trust</v>
          </cell>
        </row>
        <row r="1224">
          <cell r="C1224" t="str">
            <v>York Cataract Company Ltd</v>
          </cell>
        </row>
        <row r="1225">
          <cell r="C1225" t="str">
            <v>York Teaching Hospital NHS Foundation Trust</v>
          </cell>
        </row>
        <row r="1226">
          <cell r="C1226" t="str">
            <v>Yorkshire Ambulance Service NHS Trust</v>
          </cell>
        </row>
        <row r="1227">
          <cell r="C1227" t="str">
            <v>Yorkshire Fatigue Clinic Ltd</v>
          </cell>
        </row>
        <row r="1228">
          <cell r="C1228" t="str">
            <v>Yorkshire Health Solutions Ltd</v>
          </cell>
        </row>
        <row r="1229">
          <cell r="C1229" t="str">
            <v>Yorkshire Healthcare Partners Ltd</v>
          </cell>
        </row>
        <row r="1230">
          <cell r="C1230" t="str">
            <v>Your Healthcare</v>
          </cell>
        </row>
      </sheetData>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ummary Position"/>
      <sheetName val="Guidance"/>
      <sheetName val="Report Tables"/>
      <sheetName val="By Region"/>
      <sheetName val="Summary Early Warning"/>
      <sheetName val="By Contract"/>
      <sheetName val="pStatus"/>
      <sheetName val="pGap"/>
      <sheetName val="pType1"/>
      <sheetName val="pType2"/>
      <sheetName val="Providers"/>
      <sheetName val="ATs"/>
      <sheetName val="FoI Dec 14 values"/>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B2" t="str">
            <v>AFX</v>
          </cell>
          <cell r="C2" t="str">
            <v>118 Ltd</v>
          </cell>
        </row>
        <row r="3">
          <cell r="C3" t="str">
            <v>12 Point Care Ltd</v>
          </cell>
        </row>
        <row r="4">
          <cell r="C4" t="str">
            <v>188 HQ</v>
          </cell>
        </row>
        <row r="5">
          <cell r="C5" t="str">
            <v>1-Greatlife Ltd</v>
          </cell>
        </row>
        <row r="6">
          <cell r="C6" t="str">
            <v>2Gether NHS Foundation Trust</v>
          </cell>
        </row>
        <row r="7">
          <cell r="C7" t="str">
            <v>3 Spires MSK Service</v>
          </cell>
        </row>
        <row r="8">
          <cell r="C8" t="str">
            <v>360 Care Ltd</v>
          </cell>
        </row>
        <row r="9">
          <cell r="C9" t="str">
            <v>5 Boroughs Partnership NHS Foundation Trust</v>
          </cell>
        </row>
        <row r="10">
          <cell r="C10" t="str">
            <v>A H Panjvani (Modern Eye Centre)</v>
          </cell>
        </row>
        <row r="11">
          <cell r="C11" t="str">
            <v>A&amp;Z Wounds Ltd</v>
          </cell>
        </row>
        <row r="12">
          <cell r="C12" t="str">
            <v>Abacus Physiotherapy Ltd</v>
          </cell>
        </row>
        <row r="13">
          <cell r="C13" t="str">
            <v>Abbey Hospitals</v>
          </cell>
        </row>
        <row r="14">
          <cell r="C14" t="str">
            <v>Abbey Sefton Hospital (University Hospital Aintree)</v>
          </cell>
        </row>
        <row r="15">
          <cell r="C15" t="str">
            <v>Abertawe Bro Morgannwg University LHB</v>
          </cell>
        </row>
        <row r="16">
          <cell r="C16" t="str">
            <v>Ablecare</v>
          </cell>
        </row>
        <row r="17">
          <cell r="C17" t="str">
            <v>About Health</v>
          </cell>
        </row>
        <row r="18">
          <cell r="C18" t="str">
            <v>Accelerate Health CIC</v>
          </cell>
        </row>
        <row r="19">
          <cell r="C19" t="str">
            <v>Accipiter Ltd</v>
          </cell>
        </row>
        <row r="20">
          <cell r="C20" t="str">
            <v>ACE Centre</v>
          </cell>
        </row>
        <row r="21">
          <cell r="C21" t="str">
            <v>Achilles Centre Ltd</v>
          </cell>
        </row>
        <row r="22">
          <cell r="C22" t="str">
            <v>Achor Healthcare Ltd</v>
          </cell>
        </row>
        <row r="23">
          <cell r="C23" t="str">
            <v>Acorn Pharmacy</v>
          </cell>
        </row>
        <row r="24">
          <cell r="C24" t="str">
            <v>Action For Deafness</v>
          </cell>
        </row>
        <row r="25">
          <cell r="C25" t="str">
            <v>Addaction</v>
          </cell>
        </row>
        <row r="26">
          <cell r="C26" t="str">
            <v>Additional Community Medical Services Ltd</v>
          </cell>
        </row>
        <row r="27">
          <cell r="C27" t="str">
            <v>Adhd North West</v>
          </cell>
        </row>
        <row r="28">
          <cell r="C28" t="str">
            <v>Advance Physiotherapy</v>
          </cell>
        </row>
        <row r="29">
          <cell r="C29" t="str">
            <v>Advantage Healthcare</v>
          </cell>
        </row>
        <row r="30">
          <cell r="C30" t="str">
            <v>Aecc</v>
          </cell>
        </row>
        <row r="31">
          <cell r="C31" t="str">
            <v>Aecc Southampton</v>
          </cell>
        </row>
        <row r="32">
          <cell r="C32" t="str">
            <v>Affinity Healthcare</v>
          </cell>
        </row>
        <row r="33">
          <cell r="C33" t="str">
            <v>Agilaflex Healthcare Ltd</v>
          </cell>
        </row>
        <row r="34">
          <cell r="C34" t="str">
            <v>Aintree University Hospital NHS Foundation Trust</v>
          </cell>
        </row>
        <row r="35">
          <cell r="C35" t="str">
            <v>Air Liquide Ltd</v>
          </cell>
        </row>
        <row r="36">
          <cell r="C36" t="str">
            <v>Air Products PLC</v>
          </cell>
        </row>
        <row r="37">
          <cell r="C37" t="str">
            <v>Airedale NHS Foundation Trust</v>
          </cell>
        </row>
        <row r="38">
          <cell r="C38" t="str">
            <v>AK Medical Management Ltd</v>
          </cell>
        </row>
        <row r="39">
          <cell r="C39" t="str">
            <v>Alcura UK Ltd</v>
          </cell>
        </row>
        <row r="40">
          <cell r="C40" t="str">
            <v>Alder Hey Children's NHS Foundation Trust</v>
          </cell>
        </row>
        <row r="41">
          <cell r="C41" t="str">
            <v>Alec Miing (AQP)</v>
          </cell>
        </row>
        <row r="42">
          <cell r="C42" t="str">
            <v>Alecrim, Ernami Costa (Hypnotherapy, Psychotherapy &amp; Sports Massage)</v>
          </cell>
        </row>
        <row r="43">
          <cell r="C43" t="str">
            <v>Alexander House</v>
          </cell>
        </row>
        <row r="44">
          <cell r="C44" t="str">
            <v>Alexin Healthcare Ltd</v>
          </cell>
        </row>
        <row r="45">
          <cell r="C45" t="str">
            <v>Aligie Ltd</v>
          </cell>
        </row>
        <row r="46">
          <cell r="C46" t="str">
            <v>Alistair Kinsey Ltd HQ</v>
          </cell>
        </row>
        <row r="47">
          <cell r="C47" t="str">
            <v>All Hallows Hospital</v>
          </cell>
        </row>
        <row r="48">
          <cell r="C48" t="str">
            <v>Alliance Medical</v>
          </cell>
        </row>
        <row r="49">
          <cell r="C49" t="str">
            <v>Alliance PET CT Guildford</v>
          </cell>
        </row>
        <row r="50">
          <cell r="C50" t="str">
            <v>Alliance Psychology Services Ltd</v>
          </cell>
        </row>
        <row r="51">
          <cell r="C51" t="str">
            <v>Allied Health Professionals Suffolk CIC</v>
          </cell>
        </row>
        <row r="52">
          <cell r="C52" t="str">
            <v>Allied Healthcare Group</v>
          </cell>
        </row>
        <row r="53">
          <cell r="C53" t="str">
            <v>Alpha Hospitals</v>
          </cell>
        </row>
        <row r="54">
          <cell r="C54" t="str">
            <v>Alpha Paramedic &amp; Ambulance Service Ltd</v>
          </cell>
        </row>
        <row r="55">
          <cell r="C55" t="str">
            <v>Ambitions Personnel</v>
          </cell>
        </row>
        <row r="56">
          <cell r="C56" t="str">
            <v>Ambulant Physiotherapy Ltd</v>
          </cell>
        </row>
        <row r="57">
          <cell r="C57" t="str">
            <v>Amelanchier Osteopathic &amp; Sports Injury Clinic</v>
          </cell>
        </row>
        <row r="58">
          <cell r="C58" t="str">
            <v>Amplifon HQ</v>
          </cell>
        </row>
        <row r="59">
          <cell r="C59" t="str">
            <v>An Apple A Day Ltd HQ</v>
          </cell>
        </row>
        <row r="60">
          <cell r="C60" t="str">
            <v>Anatomie Healthcare Ltd</v>
          </cell>
        </row>
        <row r="61">
          <cell r="C61" t="str">
            <v>Aneurin Bevan LHB</v>
          </cell>
        </row>
        <row r="62">
          <cell r="C62" t="str">
            <v>Angel &amp; Bowden</v>
          </cell>
        </row>
        <row r="63">
          <cell r="C63" t="str">
            <v>Angel Chiropody &amp; Podiatry (HQ)</v>
          </cell>
        </row>
        <row r="64">
          <cell r="C64" t="str">
            <v>Anglia Community Eye Service Ltd</v>
          </cell>
        </row>
        <row r="65">
          <cell r="C65" t="str">
            <v>Anglian Community Enterprise Community Interest Company (Ace CIC)</v>
          </cell>
        </row>
        <row r="66">
          <cell r="C66" t="str">
            <v>Anglian Medical Musculoskeletal</v>
          </cell>
        </row>
        <row r="67">
          <cell r="C67" t="str">
            <v>Animas Ltd</v>
          </cell>
        </row>
        <row r="68">
          <cell r="C68" t="str">
            <v>Ansel Clinic</v>
          </cell>
        </row>
        <row r="69">
          <cell r="C69" t="str">
            <v>Arden, Herefordshire &amp; Worcestershire Primary Eyecare Ltd</v>
          </cell>
        </row>
        <row r="70">
          <cell r="C70" t="str">
            <v>Ardens Ltd</v>
          </cell>
        </row>
        <row r="71">
          <cell r="C71" t="str">
            <v>Arkanum</v>
          </cell>
        </row>
        <row r="72">
          <cell r="C72" t="str">
            <v>Arnold Medical Centre</v>
          </cell>
        </row>
        <row r="73">
          <cell r="C73" t="str">
            <v>Ashford &amp; St Peter's Hospitals NHS Foundation Trust</v>
          </cell>
        </row>
        <row r="74">
          <cell r="C74" t="str">
            <v>Aspen Healthcare Ltd</v>
          </cell>
        </row>
        <row r="75">
          <cell r="C75" t="str">
            <v>Assisted Conception Unit Ltd</v>
          </cell>
        </row>
        <row r="76">
          <cell r="C76" t="str">
            <v>Assura Blackpool LLP</v>
          </cell>
        </row>
        <row r="77">
          <cell r="C77" t="str">
            <v>Assura Chelmsford LLP</v>
          </cell>
        </row>
        <row r="78">
          <cell r="C78" t="str">
            <v>Assura Coventry LLP</v>
          </cell>
        </row>
        <row r="79">
          <cell r="C79" t="str">
            <v>Assura Derwentside LLP</v>
          </cell>
        </row>
        <row r="80">
          <cell r="C80" t="str">
            <v>Assura East Riding LLP</v>
          </cell>
        </row>
        <row r="81">
          <cell r="C81" t="str">
            <v>Assura Hampshire</v>
          </cell>
        </row>
        <row r="82">
          <cell r="C82" t="str">
            <v>Assura Hartlepool LLP</v>
          </cell>
        </row>
        <row r="83">
          <cell r="C83" t="str">
            <v>Assura Kingstanding</v>
          </cell>
        </row>
        <row r="84">
          <cell r="C84" t="str">
            <v>Assura Lea Valley LLP</v>
          </cell>
        </row>
        <row r="85">
          <cell r="C85" t="str">
            <v>Assura Leeds LLP</v>
          </cell>
        </row>
        <row r="86">
          <cell r="C86" t="str">
            <v>Assura Liverpool LLP</v>
          </cell>
        </row>
        <row r="87">
          <cell r="C87" t="str">
            <v>Assura Minerva LLP</v>
          </cell>
        </row>
        <row r="88">
          <cell r="C88" t="str">
            <v>Assura North Lancs LLP</v>
          </cell>
        </row>
        <row r="89">
          <cell r="C89" t="str">
            <v>Assura Reading LLP</v>
          </cell>
        </row>
        <row r="90">
          <cell r="C90" t="str">
            <v>Assura Stockton LLP</v>
          </cell>
        </row>
        <row r="91">
          <cell r="C91" t="str">
            <v>Assura Vertis Urgent Care Centres (Birmingham)</v>
          </cell>
        </row>
        <row r="92">
          <cell r="C92" t="str">
            <v>Assura Wandle LLP</v>
          </cell>
        </row>
        <row r="93">
          <cell r="C93" t="str">
            <v>Assura West Leicestershire LLP</v>
          </cell>
        </row>
        <row r="94">
          <cell r="C94" t="str">
            <v>Assura Wiltshire LLP</v>
          </cell>
        </row>
        <row r="95">
          <cell r="C95" t="str">
            <v>Assura Wyre Forest LLP</v>
          </cell>
        </row>
        <row r="96">
          <cell r="C96" t="str">
            <v>Aston Healthcare Ltd</v>
          </cell>
        </row>
        <row r="97">
          <cell r="C97" t="str">
            <v>AT Medics Ltd</v>
          </cell>
        </row>
        <row r="98">
          <cell r="C98" t="str">
            <v>Atlas Physiotherapy Ltd</v>
          </cell>
        </row>
        <row r="99">
          <cell r="C99" t="str">
            <v>Atos Healthcare</v>
          </cell>
        </row>
        <row r="100">
          <cell r="C100" t="str">
            <v>Avon &amp; Wiltshire Mental Health Partnership NHS Trust</v>
          </cell>
        </row>
        <row r="101">
          <cell r="C101" t="str">
            <v>B Braun Avitum Uk Ltd</v>
          </cell>
        </row>
        <row r="102">
          <cell r="C102" t="str">
            <v>Baby Ways Community Interest Company</v>
          </cell>
        </row>
        <row r="103">
          <cell r="C103" t="str">
            <v>Back2Health Partnership</v>
          </cell>
        </row>
        <row r="104">
          <cell r="C104" t="str">
            <v>Barking, Havering &amp; Redbridge University Hospitals NHS Trust</v>
          </cell>
        </row>
        <row r="105">
          <cell r="C105" t="str">
            <v>Barnet &amp; Chase Farm Hospitals NHS Trust</v>
          </cell>
        </row>
        <row r="106">
          <cell r="C106" t="str">
            <v>Barnet Community Services</v>
          </cell>
        </row>
        <row r="107">
          <cell r="C107" t="str">
            <v>Barnet, Enfield &amp; Haringey Mental Health NHS Trust</v>
          </cell>
        </row>
        <row r="108">
          <cell r="C108" t="str">
            <v>Barnsley Hospital NHS Foundation Trust</v>
          </cell>
        </row>
        <row r="109">
          <cell r="C109" t="str">
            <v>Barts &amp; The London NHS Trust</v>
          </cell>
        </row>
        <row r="110">
          <cell r="C110" t="str">
            <v>Barts Health NHS Trust</v>
          </cell>
        </row>
        <row r="111">
          <cell r="C111" t="str">
            <v>Basford Consulting Ltd</v>
          </cell>
        </row>
        <row r="112">
          <cell r="C112" t="str">
            <v>Basildon &amp; Thurrock University Hospitals NHS Foundation Trust</v>
          </cell>
        </row>
        <row r="113">
          <cell r="C113" t="str">
            <v>Bateman Kildare Ltd</v>
          </cell>
        </row>
        <row r="114">
          <cell r="C114" t="str">
            <v>Bath &amp; North East Somerset Emergency Medical Service</v>
          </cell>
        </row>
        <row r="115">
          <cell r="C115" t="str">
            <v>Bath Fertility Centre Ltd</v>
          </cell>
        </row>
        <row r="116">
          <cell r="C116" t="str">
            <v>Baxter Healthcare</v>
          </cell>
        </row>
        <row r="117">
          <cell r="C117" t="str">
            <v>Baywater Healthcare Ltd</v>
          </cell>
        </row>
        <row r="118">
          <cell r="C118" t="str">
            <v>Beacon Minor Surgery</v>
          </cell>
        </row>
        <row r="119">
          <cell r="C119" t="str">
            <v>Beacon Primary Care</v>
          </cell>
        </row>
        <row r="120">
          <cell r="C120" t="str">
            <v>Bedford Hospital NHS Trust</v>
          </cell>
        </row>
        <row r="121">
          <cell r="C121" t="str">
            <v>Beehive Solutions Ltd</v>
          </cell>
        </row>
        <row r="122">
          <cell r="C122" t="str">
            <v>Belfast Health &amp; Social Care Trust</v>
          </cell>
        </row>
        <row r="123">
          <cell r="C123" t="str">
            <v>Benenden Hospital</v>
          </cell>
        </row>
        <row r="124">
          <cell r="C124" t="str">
            <v>Berkshire Healthcare NHS Foundation Trust</v>
          </cell>
        </row>
        <row r="125">
          <cell r="C125" t="str">
            <v>Bespoke Healthcare Ltd</v>
          </cell>
        </row>
        <row r="126">
          <cell r="C126" t="str">
            <v>Bethesda Medical Centre</v>
          </cell>
        </row>
        <row r="127">
          <cell r="C127" t="str">
            <v>Betsi Cadwaladar University Health Board</v>
          </cell>
        </row>
        <row r="128">
          <cell r="C128" t="str">
            <v>Bexley Care Trust</v>
          </cell>
        </row>
        <row r="129">
          <cell r="C129" t="str">
            <v>Bexley Health Ltd</v>
          </cell>
        </row>
        <row r="130">
          <cell r="C130" t="str">
            <v>Bexleyheath Chiropractic Clinic Ltd</v>
          </cell>
        </row>
        <row r="131">
          <cell r="C131" t="str">
            <v>Big White Wall</v>
          </cell>
        </row>
        <row r="132">
          <cell r="C132" t="str">
            <v>Birmingham &amp; Solihull Mental Health NHS Foundation Trust</v>
          </cell>
        </row>
        <row r="133">
          <cell r="C133" t="str">
            <v>Birmingham Children's Hospital NHS Foundation Trust</v>
          </cell>
        </row>
        <row r="134">
          <cell r="C134" t="str">
            <v>Birmingham Community Healthcare NHS Trust</v>
          </cell>
        </row>
        <row r="135">
          <cell r="C135" t="str">
            <v>Birmingham Women's NHS Foundation Trust</v>
          </cell>
        </row>
        <row r="136">
          <cell r="C136" t="str">
            <v>BIRU - Bristol</v>
          </cell>
        </row>
        <row r="137">
          <cell r="C137" t="str">
            <v>Black Country Partnership NHS Foundation Trust</v>
          </cell>
        </row>
        <row r="138">
          <cell r="C138" t="str">
            <v>Blackberry Clinic</v>
          </cell>
        </row>
        <row r="139">
          <cell r="C139" t="str">
            <v>Blackburn With Darwen Teaching Care Trust Plus</v>
          </cell>
        </row>
        <row r="140">
          <cell r="C140" t="str">
            <v>Blackpool Teaching Hospitals NHS Foundation Trust</v>
          </cell>
        </row>
        <row r="141">
          <cell r="C141" t="str">
            <v>Blemish Clinic</v>
          </cell>
        </row>
        <row r="142">
          <cell r="C142" t="str">
            <v>Blue Star Medical Services Ltd</v>
          </cell>
        </row>
        <row r="143">
          <cell r="C143" t="str">
            <v>Blueteq Ltd</v>
          </cell>
        </row>
        <row r="144">
          <cell r="C144" t="str">
            <v>BMI Healthcare</v>
          </cell>
        </row>
        <row r="145">
          <cell r="C145" t="str">
            <v>BMI Healthcare Harrogate</v>
          </cell>
        </row>
        <row r="146">
          <cell r="C146" t="str">
            <v>BMI Healthcare Thornbury</v>
          </cell>
        </row>
        <row r="147">
          <cell r="C147" t="str">
            <v>BOC Ltd</v>
          </cell>
        </row>
        <row r="148">
          <cell r="C148" t="str">
            <v>Body Balance</v>
          </cell>
        </row>
        <row r="149">
          <cell r="C149" t="str">
            <v>Body Logic Physiotherapy</v>
          </cell>
        </row>
        <row r="150">
          <cell r="C150" t="str">
            <v>Bodyworks Chiropractic Clinic Ltd</v>
          </cell>
        </row>
        <row r="151">
          <cell r="C151" t="str">
            <v>Bolton Community Practice</v>
          </cell>
        </row>
        <row r="152">
          <cell r="C152" t="str">
            <v>Bolton NHS Foundation Trust</v>
          </cell>
        </row>
        <row r="153">
          <cell r="C153" t="str">
            <v>Boots UK Ltd</v>
          </cell>
        </row>
        <row r="154">
          <cell r="C154" t="str">
            <v>Boston Area Medical Services</v>
          </cell>
        </row>
        <row r="155">
          <cell r="C155" t="str">
            <v>BPAS (Head Office)</v>
          </cell>
        </row>
        <row r="156">
          <cell r="C156" t="str">
            <v>Brackley Hospital</v>
          </cell>
        </row>
        <row r="157">
          <cell r="C157" t="str">
            <v>Bradford District Care Trust</v>
          </cell>
        </row>
        <row r="158">
          <cell r="C158" t="str">
            <v>Bradford Teaching Hospitals NHS Foundation Trust</v>
          </cell>
        </row>
        <row r="159">
          <cell r="C159" t="str">
            <v>Brain Injury Rehabilitation Trust</v>
          </cell>
        </row>
        <row r="160">
          <cell r="C160" t="str">
            <v>Braintree Clinical Services Ltd</v>
          </cell>
        </row>
        <row r="161">
          <cell r="C161" t="str">
            <v>Breastfeeding Network</v>
          </cell>
        </row>
        <row r="162">
          <cell r="C162" t="str">
            <v>Brewood Medical Services Ltd</v>
          </cell>
        </row>
        <row r="163">
          <cell r="C163" t="str">
            <v>Bridgegate Surgical Services</v>
          </cell>
        </row>
        <row r="164">
          <cell r="C164" t="str">
            <v>Bridgegate Surgical Services</v>
          </cell>
        </row>
        <row r="165">
          <cell r="C165" t="str">
            <v>Bridgend Clinic</v>
          </cell>
        </row>
        <row r="166">
          <cell r="C166" t="str">
            <v>Bridgewater Community Healthcare NHS Foundation Trust</v>
          </cell>
        </row>
        <row r="167">
          <cell r="C167" t="str">
            <v>Bridgewater Hospital (Manchester) Ltd</v>
          </cell>
        </row>
        <row r="168">
          <cell r="C168" t="str">
            <v>Brighton &amp; Hove Integrated Care Service</v>
          </cell>
        </row>
        <row r="169">
          <cell r="C169" t="str">
            <v>Brighton &amp; Hove Wellbeing Service</v>
          </cell>
        </row>
        <row r="170">
          <cell r="C170" t="str">
            <v>Brighton &amp; Sussex University Hospitals NHS Trust</v>
          </cell>
        </row>
        <row r="171">
          <cell r="C171" t="str">
            <v>Brisdoc Healthcare Services Ltd</v>
          </cell>
        </row>
        <row r="172">
          <cell r="C172" t="str">
            <v>Bristol Community Health</v>
          </cell>
        </row>
        <row r="173">
          <cell r="C173" t="str">
            <v>Bristol Laser Vision</v>
          </cell>
        </row>
        <row r="174">
          <cell r="C174" t="str">
            <v>Bristol Plastic Surgery Ltd</v>
          </cell>
        </row>
        <row r="175">
          <cell r="C175" t="str">
            <v>British College Of Osteopathic Medicine</v>
          </cell>
        </row>
        <row r="176">
          <cell r="C176" t="str">
            <v>Bromley Healthcare</v>
          </cell>
        </row>
        <row r="177">
          <cell r="C177" t="str">
            <v>Bromsgrove Healthcare Innovations Ltd</v>
          </cell>
        </row>
        <row r="178">
          <cell r="C178" t="str">
            <v>Bromsgrove Physiotherapy Ltd</v>
          </cell>
        </row>
        <row r="179">
          <cell r="C179" t="str">
            <v>Brook Advisory Centres</v>
          </cell>
        </row>
        <row r="180">
          <cell r="C180" t="str">
            <v>Brookdale Healthcare Ltd (T/A Brookdale Care)</v>
          </cell>
        </row>
        <row r="181">
          <cell r="C181" t="str">
            <v>Buckinghamshire Healthcare NHS Trust</v>
          </cell>
        </row>
        <row r="182">
          <cell r="C182" t="str">
            <v>Bupa Cromwell</v>
          </cell>
        </row>
        <row r="183">
          <cell r="C183" t="str">
            <v>Bupa CSH Ltd</v>
          </cell>
        </row>
        <row r="184">
          <cell r="C184" t="str">
            <v>Bupa Group</v>
          </cell>
        </row>
        <row r="185">
          <cell r="C185" t="str">
            <v>Burrswood Hospital</v>
          </cell>
        </row>
        <row r="186">
          <cell r="C186" t="str">
            <v>Burton Hospitals NHS Foundation Trust</v>
          </cell>
        </row>
        <row r="187">
          <cell r="C187" t="str">
            <v>B-Well Therapy Ltd</v>
          </cell>
        </row>
        <row r="188">
          <cell r="C188" t="str">
            <v>C M K Therapy</v>
          </cell>
        </row>
        <row r="189">
          <cell r="C189" t="str">
            <v>Cadmas Ltd</v>
          </cell>
        </row>
        <row r="190">
          <cell r="C190" t="str">
            <v>Calderdale &amp; Huddersfield NHS Foundation Trust</v>
          </cell>
        </row>
        <row r="191">
          <cell r="C191" t="str">
            <v>Calderstones Partnership NHS Foundation Trust</v>
          </cell>
        </row>
        <row r="192">
          <cell r="C192" t="str">
            <v>Caldew Hospital Ltd</v>
          </cell>
        </row>
        <row r="193">
          <cell r="C193" t="str">
            <v>Cambian Healthcare Ltd</v>
          </cell>
        </row>
        <row r="194">
          <cell r="C194" t="str">
            <v>Cambridge Perfusion Services</v>
          </cell>
        </row>
        <row r="195">
          <cell r="C195" t="str">
            <v>Cambridge University Hospitals NHS Foundation Trust</v>
          </cell>
        </row>
        <row r="196">
          <cell r="C196" t="str">
            <v>Cambridgeshire &amp; Peterborough NHS Foundation Trust</v>
          </cell>
        </row>
        <row r="197">
          <cell r="C197" t="str">
            <v>Cambridgeshire Community Services</v>
          </cell>
        </row>
        <row r="198">
          <cell r="C198" t="str">
            <v>Cambridgeshire Community Services NHS Trust</v>
          </cell>
        </row>
        <row r="199">
          <cell r="C199" t="str">
            <v>Cambs &amp; Peterborough 111 Service</v>
          </cell>
        </row>
        <row r="200">
          <cell r="C200" t="str">
            <v>Camden &amp; Islington NHS Foundation Trust</v>
          </cell>
        </row>
        <row r="201">
          <cell r="C201" t="str">
            <v>Cancer Care</v>
          </cell>
        </row>
        <row r="202">
          <cell r="C202" t="str">
            <v>Cancer Partners UK Ltd</v>
          </cell>
        </row>
        <row r="203">
          <cell r="C203" t="str">
            <v>Capio UK</v>
          </cell>
        </row>
        <row r="204">
          <cell r="C204" t="str">
            <v>Cardiff &amp; Vale University LHB</v>
          </cell>
        </row>
        <row r="205">
          <cell r="C205" t="str">
            <v>Cardiocom (UK) Ltd</v>
          </cell>
        </row>
        <row r="206">
          <cell r="C206" t="str">
            <v>Care &amp; Support Partnership</v>
          </cell>
        </row>
        <row r="207">
          <cell r="C207" t="str">
            <v>Care Assure Northampton Ltd</v>
          </cell>
        </row>
        <row r="208">
          <cell r="C208" t="str">
            <v>Care Plus Group</v>
          </cell>
        </row>
        <row r="209">
          <cell r="C209" t="str">
            <v>Care UK</v>
          </cell>
        </row>
        <row r="210">
          <cell r="C210" t="str">
            <v>Care UK Clinical Services Se</v>
          </cell>
        </row>
        <row r="211">
          <cell r="C211" t="str">
            <v>Carers Centre Newcastle</v>
          </cell>
        </row>
        <row r="212">
          <cell r="C212" t="str">
            <v>Carey Therapy</v>
          </cell>
        </row>
        <row r="213">
          <cell r="C213" t="str">
            <v>CASP Psychology Services</v>
          </cell>
        </row>
        <row r="214">
          <cell r="C214" t="str">
            <v>Castlebeck Care Teesdale Ltd</v>
          </cell>
        </row>
        <row r="215">
          <cell r="C215" t="str">
            <v>Cathedral Chiropractic</v>
          </cell>
        </row>
        <row r="216">
          <cell r="C216" t="str">
            <v>Cavendish Imaging Ltd</v>
          </cell>
        </row>
        <row r="217">
          <cell r="C217" t="str">
            <v>Cedar Park Healthcare Ltd</v>
          </cell>
        </row>
        <row r="218">
          <cell r="C218" t="str">
            <v>Central &amp; North West London NHS Foundation Trust</v>
          </cell>
        </row>
        <row r="219">
          <cell r="C219" t="str">
            <v>Central Essex Community Services</v>
          </cell>
        </row>
        <row r="220">
          <cell r="C220" t="str">
            <v>Central London Community Healthcare NHS Trust</v>
          </cell>
        </row>
        <row r="221">
          <cell r="C221" t="str">
            <v>Central London Healthcare Ltd</v>
          </cell>
        </row>
        <row r="222">
          <cell r="C222" t="str">
            <v>Central London Osteopathy</v>
          </cell>
        </row>
        <row r="223">
          <cell r="C223" t="str">
            <v>Central Manchester University Hospitals NHS Foundation Trust</v>
          </cell>
        </row>
        <row r="224">
          <cell r="C224" t="str">
            <v>Central Nottinghamshire Clinical Services Ltd</v>
          </cell>
        </row>
        <row r="225">
          <cell r="C225" t="str">
            <v>Central Surrey Health</v>
          </cell>
        </row>
        <row r="226">
          <cell r="C226" t="str">
            <v>Centre for Reproductive &amp; Genetic Health</v>
          </cell>
        </row>
        <row r="227">
          <cell r="C227" t="str">
            <v>Centre For Sight Ltd</v>
          </cell>
        </row>
        <row r="228">
          <cell r="C228" t="str">
            <v>Changing Faces</v>
          </cell>
        </row>
        <row r="229">
          <cell r="C229" t="str">
            <v>Changing Minds Partnerships</v>
          </cell>
        </row>
        <row r="230">
          <cell r="C230" t="str">
            <v>Charing Medical Partnership</v>
          </cell>
        </row>
        <row r="231">
          <cell r="C231" t="str">
            <v>Charing Practice Ltd</v>
          </cell>
        </row>
        <row r="232">
          <cell r="C232" t="str">
            <v>Charter Medical Services</v>
          </cell>
        </row>
        <row r="233">
          <cell r="C233" t="str">
            <v>Chec</v>
          </cell>
        </row>
        <row r="234">
          <cell r="C234" t="str">
            <v>Chelmer Healthcare Ltd</v>
          </cell>
        </row>
        <row r="235">
          <cell r="C235" t="str">
            <v>Chelmsford Medical Centre</v>
          </cell>
        </row>
        <row r="236">
          <cell r="C236" t="str">
            <v>Chelsea &amp; Westminster Hospital NHS Foundation Trust</v>
          </cell>
        </row>
        <row r="237">
          <cell r="C237" t="str">
            <v>Chenies Healthcare Ltd</v>
          </cell>
        </row>
        <row r="238">
          <cell r="C238" t="str">
            <v>Cheshire and Wirral Partnership NHS Foundation Trust</v>
          </cell>
        </row>
        <row r="239">
          <cell r="C239" t="str">
            <v>Cheshire Primary Care Provider CIC</v>
          </cell>
        </row>
        <row r="240">
          <cell r="C240" t="str">
            <v>Chesterfield Royal Hospital NHS Foundation Trust</v>
          </cell>
        </row>
        <row r="241">
          <cell r="C241" t="str">
            <v>Cheswold Park Hospital</v>
          </cell>
        </row>
        <row r="242">
          <cell r="C242" t="str">
            <v>Children's Respite Care Ltd HQ</v>
          </cell>
        </row>
        <row r="243">
          <cell r="C243" t="str">
            <v>Chiltern Health (2007) Ltd</v>
          </cell>
        </row>
        <row r="244">
          <cell r="C244" t="str">
            <v>Chime Social Enterprise</v>
          </cell>
        </row>
        <row r="245">
          <cell r="C245" t="str">
            <v>Chime Social Enterprise CIC</v>
          </cell>
        </row>
        <row r="246">
          <cell r="C246" t="str">
            <v>Chiro Health Ltd</v>
          </cell>
        </row>
        <row r="247">
          <cell r="C247" t="str">
            <v>Chiropratic Health Centres Ltd</v>
          </cell>
        </row>
        <row r="248">
          <cell r="C248" t="str">
            <v>Chiropratic Health Centres Ltd</v>
          </cell>
        </row>
        <row r="249">
          <cell r="C249" t="str">
            <v>Chitts Hill Physiotherapy</v>
          </cell>
        </row>
        <row r="250">
          <cell r="C250" t="str">
            <v>Chloe Care Ltd</v>
          </cell>
        </row>
        <row r="251">
          <cell r="C251" t="str">
            <v>Choice Lifestyles Ltd</v>
          </cell>
        </row>
        <row r="252">
          <cell r="C252" t="str">
            <v>Chorley Medics Ltd</v>
          </cell>
        </row>
        <row r="253">
          <cell r="C253" t="str">
            <v>Circle</v>
          </cell>
        </row>
        <row r="254">
          <cell r="C254" t="str">
            <v>City Health Care Partnership CIC</v>
          </cell>
        </row>
        <row r="255">
          <cell r="C255" t="str">
            <v>City Hospitals Sunderland NHS Foundation Trust</v>
          </cell>
        </row>
        <row r="256">
          <cell r="C256" t="str">
            <v>City Way Osteopathic Clinic</v>
          </cell>
        </row>
        <row r="257">
          <cell r="C257" t="str">
            <v>Clacton Chiropractic Clinic (Physmed Ltd)</v>
          </cell>
        </row>
        <row r="258">
          <cell r="C258" t="str">
            <v>Claremont &amp; St Hugh's Hospitals (HMT)</v>
          </cell>
        </row>
        <row r="259">
          <cell r="C259" t="str">
            <v>Classic Hospitals Ltd</v>
          </cell>
        </row>
        <row r="260">
          <cell r="C260" t="str">
            <v>Clemitsons Ltd</v>
          </cell>
        </row>
        <row r="261">
          <cell r="C261" t="str">
            <v>Clevermed Ltd</v>
          </cell>
        </row>
        <row r="262">
          <cell r="C262" t="str">
            <v>Clinical Diagnostix Ltd</v>
          </cell>
        </row>
        <row r="263">
          <cell r="C263" t="str">
            <v>Clinicenta Ltd</v>
          </cell>
        </row>
        <row r="264">
          <cell r="C264" t="str">
            <v>Closer Healthcare Ltd</v>
          </cell>
        </row>
        <row r="265">
          <cell r="C265" t="str">
            <v>Coastal Clinics</v>
          </cell>
        </row>
        <row r="266">
          <cell r="C266" t="str">
            <v>Coastal Health Care Ltd</v>
          </cell>
        </row>
        <row r="267">
          <cell r="C267" t="str">
            <v>Cobalt 3 Counties Contract</v>
          </cell>
        </row>
        <row r="268">
          <cell r="C268" t="str">
            <v>Cobalt Unit Appeal Fund</v>
          </cell>
        </row>
        <row r="269">
          <cell r="C269" t="str">
            <v>Coggeshall &amp; Colchester Chiropratic HQ</v>
          </cell>
        </row>
        <row r="270">
          <cell r="C270" t="str">
            <v>Colchester Hospital University NHS Foundation Trust</v>
          </cell>
        </row>
        <row r="271">
          <cell r="C271" t="str">
            <v>Colchester Osteopathic Centre</v>
          </cell>
        </row>
        <row r="272">
          <cell r="C272" t="str">
            <v>Colchester Physiotherapy HQ</v>
          </cell>
        </row>
        <row r="273">
          <cell r="C273" t="str">
            <v>Combat Stress</v>
          </cell>
        </row>
        <row r="274">
          <cell r="C274" t="str">
            <v>Communitas Clinics Ltd</v>
          </cell>
        </row>
        <row r="275">
          <cell r="C275" t="str">
            <v>Community Colposcopy Services Ltd</v>
          </cell>
        </row>
        <row r="276">
          <cell r="C276" t="str">
            <v>Community Colposcopy Services Ltd</v>
          </cell>
        </row>
        <row r="277">
          <cell r="C277" t="str">
            <v>Community Dental Services CIC</v>
          </cell>
        </row>
        <row r="278">
          <cell r="C278" t="str">
            <v>Community Glaucoma Partnership</v>
          </cell>
        </row>
        <row r="279">
          <cell r="C279" t="str">
            <v>Community Health &amp; Eyecare Ltd</v>
          </cell>
        </row>
        <row r="280">
          <cell r="C280" t="str">
            <v>Community Links (Northern) Ltd</v>
          </cell>
        </row>
        <row r="281">
          <cell r="C281" t="str">
            <v>Community Specialist Clinics (CSC)</v>
          </cell>
        </row>
        <row r="282">
          <cell r="C282" t="str">
            <v>Compass Wellbeing CIC</v>
          </cell>
        </row>
        <row r="283">
          <cell r="C283" t="str">
            <v>Complete Surveying Solutions Ltd</v>
          </cell>
        </row>
        <row r="284">
          <cell r="C284" t="str">
            <v>Complex Care Head Office</v>
          </cell>
        </row>
        <row r="285">
          <cell r="C285" t="str">
            <v>Concordia Community Outpatients Ltd</v>
          </cell>
        </row>
        <row r="286">
          <cell r="C286" t="str">
            <v>Concordia Health Group Ltd</v>
          </cell>
        </row>
        <row r="287">
          <cell r="C287" t="str">
            <v>Connect Physical Health</v>
          </cell>
        </row>
        <row r="288">
          <cell r="C288" t="str">
            <v>Consultant Eye Surgeons Partnership (Canterbury) LLP</v>
          </cell>
        </row>
        <row r="289">
          <cell r="C289" t="str">
            <v>Core Medical Solutions Ltd</v>
          </cell>
        </row>
        <row r="290">
          <cell r="C290" t="str">
            <v>Cornerstone Medical Holdings Ltd</v>
          </cell>
        </row>
        <row r="291">
          <cell r="C291" t="str">
            <v>Cornwall Community Echo Service</v>
          </cell>
        </row>
        <row r="292">
          <cell r="C292" t="str">
            <v>Cornwall Partnership NHS Foundation Trust</v>
          </cell>
        </row>
        <row r="293">
          <cell r="C293" t="str">
            <v>Cotter Laubis Partners</v>
          </cell>
        </row>
        <row r="294">
          <cell r="C294" t="str">
            <v>Counselling In Partnership Ltd</v>
          </cell>
        </row>
        <row r="295">
          <cell r="C295" t="str">
            <v>Counselling Team Ltd</v>
          </cell>
        </row>
        <row r="296">
          <cell r="C296" t="str">
            <v>Countess Of Chester Hospital NHS Foundation Trust</v>
          </cell>
        </row>
        <row r="297">
          <cell r="C297" t="str">
            <v>County Durham &amp; Darlington NHS Foundation Trust</v>
          </cell>
        </row>
        <row r="298">
          <cell r="C298" t="str">
            <v>Coventry &amp; Warwickshire Partnership NHS Trust</v>
          </cell>
        </row>
        <row r="299">
          <cell r="C299" t="str">
            <v>Coventry And Warwickshire Diagnostic Services Ltd</v>
          </cell>
        </row>
        <row r="300">
          <cell r="C300" t="str">
            <v>Crime Reduction Initiatives Ltd (CRI)</v>
          </cell>
        </row>
        <row r="301">
          <cell r="C301" t="str">
            <v>Crown Cosma Clinic Ltd</v>
          </cell>
        </row>
        <row r="302">
          <cell r="C302" t="str">
            <v>Croydon Health Services NHS Trust</v>
          </cell>
        </row>
        <row r="303">
          <cell r="C303" t="str">
            <v>Croydon Pbc</v>
          </cell>
        </row>
        <row r="304">
          <cell r="C304" t="str">
            <v>Crystal Palace Physiotherapy &amp; Sport Injury Centre</v>
          </cell>
        </row>
        <row r="305">
          <cell r="C305" t="str">
            <v>Cumbria Medical Services</v>
          </cell>
        </row>
        <row r="306">
          <cell r="C306" t="str">
            <v>Cumbria Partnership NHS Foundation Trust</v>
          </cell>
        </row>
        <row r="307">
          <cell r="C307" t="str">
            <v>Cupris Ltd</v>
          </cell>
        </row>
        <row r="308">
          <cell r="C308" t="str">
            <v>Curocare Ltd Head Office</v>
          </cell>
        </row>
        <row r="309">
          <cell r="C309" t="str">
            <v>Cwm Taf LHB</v>
          </cell>
        </row>
        <row r="310">
          <cell r="C310" t="str">
            <v>Cygnet Health Care Ltd</v>
          </cell>
        </row>
        <row r="311">
          <cell r="C311" t="str">
            <v>Dame Hannah Rogers Trust</v>
          </cell>
        </row>
        <row r="312">
          <cell r="C312" t="str">
            <v>Danshell Group Head Office</v>
          </cell>
        </row>
        <row r="313">
          <cell r="C313" t="str">
            <v>Dartford &amp; Gravesham NHS Trust</v>
          </cell>
        </row>
        <row r="314">
          <cell r="C314" t="str">
            <v>Daughters Of The Cross Of Liege</v>
          </cell>
        </row>
        <row r="315">
          <cell r="C315" t="str">
            <v>David Cook Physiotherapy Ltd</v>
          </cell>
        </row>
        <row r="316">
          <cell r="C316" t="str">
            <v>David Omerod Hearing Centres</v>
          </cell>
        </row>
        <row r="317">
          <cell r="C317" t="str">
            <v>David Ormerod Hearing Centres Ltd</v>
          </cell>
        </row>
        <row r="318">
          <cell r="C318" t="str">
            <v>Debbie Watt Osteopathy &amp; Acupuncture</v>
          </cell>
        </row>
        <row r="319">
          <cell r="C319" t="str">
            <v>Deben Health Group</v>
          </cell>
        </row>
        <row r="320">
          <cell r="C320" t="str">
            <v>Deeping Osteopaths</v>
          </cell>
        </row>
        <row r="321">
          <cell r="C321" t="str">
            <v>Deerness Park Medical Group</v>
          </cell>
        </row>
        <row r="322">
          <cell r="C322" t="str">
            <v>Dependability Ltd</v>
          </cell>
        </row>
        <row r="323">
          <cell r="C323" t="str">
            <v>Derby Hospitals NHS Foundation Trust</v>
          </cell>
        </row>
        <row r="324">
          <cell r="C324" t="str">
            <v>Derbyshire Community Health Services NHS Foundation Trust</v>
          </cell>
        </row>
        <row r="325">
          <cell r="C325" t="str">
            <v>Derbyshire Health United Ltd</v>
          </cell>
        </row>
        <row r="326">
          <cell r="C326" t="str">
            <v>Derbyshire Healthcare NHS Foundation Trust</v>
          </cell>
        </row>
        <row r="327">
          <cell r="C327" t="str">
            <v>Devon Doctors Ltd</v>
          </cell>
        </row>
        <row r="328">
          <cell r="C328" t="str">
            <v>Devon Partnership NHS Trust</v>
          </cell>
        </row>
        <row r="329">
          <cell r="C329" t="str">
            <v>Diagnostic Health Systems Ltd</v>
          </cell>
        </row>
        <row r="330">
          <cell r="C330" t="str">
            <v>Diagnostic Healthcare Ltd</v>
          </cell>
        </row>
        <row r="331">
          <cell r="C331" t="str">
            <v>Diaverum UK Ltd</v>
          </cell>
        </row>
        <row r="332">
          <cell r="C332" t="str">
            <v>Direct Local Health</v>
          </cell>
        </row>
        <row r="333">
          <cell r="C333" t="str">
            <v>Direct Medical Imaging Ltd</v>
          </cell>
        </row>
        <row r="334">
          <cell r="C334" t="str">
            <v>Disc (Developing Initiatives Supporting Communities)</v>
          </cell>
        </row>
        <row r="335">
          <cell r="C335" t="str">
            <v>Diver Clinic (Atlantic Enterprises)</v>
          </cell>
        </row>
        <row r="336">
          <cell r="C336" t="str">
            <v>Diving Disease Research Centre</v>
          </cell>
        </row>
        <row r="337">
          <cell r="C337" t="str">
            <v>Dixon &amp; Hall Ltd</v>
          </cell>
        </row>
        <row r="338">
          <cell r="C338" t="str">
            <v>Dmc Healthcare</v>
          </cell>
        </row>
        <row r="339">
          <cell r="C339" t="str">
            <v>Dolby Medical Home Respiratory Care Ltd</v>
          </cell>
        </row>
        <row r="340">
          <cell r="C340" t="str">
            <v>Dolby Medical Respiratory Care Ltd</v>
          </cell>
        </row>
        <row r="341">
          <cell r="C341" t="str">
            <v>Doncaster &amp; Bassetlaw Hospitals NHS Foundation Trust</v>
          </cell>
        </row>
        <row r="342">
          <cell r="C342" t="str">
            <v>Dorking Healthcare Ltd</v>
          </cell>
        </row>
        <row r="343">
          <cell r="C343" t="str">
            <v>Dorset County Hospital NHS Foundation Trust</v>
          </cell>
        </row>
        <row r="344">
          <cell r="C344" t="str">
            <v>Dorset Diagnostic Ltd</v>
          </cell>
        </row>
        <row r="345">
          <cell r="C345" t="str">
            <v>Dorset Healthcare University NHS Foundation Trust</v>
          </cell>
        </row>
        <row r="346">
          <cell r="C346" t="str">
            <v>Dorset Orthopaedic Co Ltd</v>
          </cell>
        </row>
        <row r="347">
          <cell r="C347" t="str">
            <v>Dover Counselling Centre HQ</v>
          </cell>
        </row>
        <row r="348">
          <cell r="C348" t="str">
            <v>Dover Street Doctors</v>
          </cell>
        </row>
        <row r="349">
          <cell r="C349" t="str">
            <v>Dr A Chambers' Medical Practice</v>
          </cell>
        </row>
        <row r="350">
          <cell r="C350" t="str">
            <v>Dr Dan Hodgson</v>
          </cell>
        </row>
        <row r="351">
          <cell r="C351" t="str">
            <v>Dr Monk Ltd</v>
          </cell>
        </row>
        <row r="352">
          <cell r="C352" t="str">
            <v>Dudley &amp; Walsall Mental Health Partnership NHS Trust</v>
          </cell>
        </row>
        <row r="353">
          <cell r="C353" t="str">
            <v>Durnford Dermatology</v>
          </cell>
        </row>
        <row r="354">
          <cell r="C354" t="str">
            <v>Ealing Hospital NHS Trust</v>
          </cell>
        </row>
        <row r="355">
          <cell r="C355" t="str">
            <v>East &amp; North Hertfordshire NHS Trust</v>
          </cell>
        </row>
        <row r="356">
          <cell r="C356" t="str">
            <v>East 17 Healthcare Ltd</v>
          </cell>
        </row>
        <row r="357">
          <cell r="C357" t="str">
            <v>East Cheshire NHS Trust</v>
          </cell>
        </row>
        <row r="358">
          <cell r="C358" t="str">
            <v>East Coast Community Healthcare CIC</v>
          </cell>
        </row>
        <row r="359">
          <cell r="C359" t="str">
            <v>East Kent Hospitals University NHS Foundation Trust</v>
          </cell>
        </row>
        <row r="360">
          <cell r="C360" t="str">
            <v>East Kent Medical Services Ltd</v>
          </cell>
        </row>
        <row r="361">
          <cell r="C361" t="str">
            <v>East Lancashire Deaf Society</v>
          </cell>
        </row>
        <row r="362">
          <cell r="C362" t="str">
            <v>East Lancashire Hospitals NHS Trust</v>
          </cell>
        </row>
        <row r="363">
          <cell r="C363" t="str">
            <v>East Lancashire Medical Services Ltd</v>
          </cell>
        </row>
        <row r="364">
          <cell r="C364" t="str">
            <v>East London NHS Foundation Trust</v>
          </cell>
        </row>
        <row r="365">
          <cell r="C365" t="str">
            <v>East Midlands Ambulance Service NHS Trust</v>
          </cell>
        </row>
        <row r="366">
          <cell r="C366" t="str">
            <v>East Of England Ambulance Service NHS Trust</v>
          </cell>
        </row>
        <row r="367">
          <cell r="C367" t="str">
            <v>East Riding Fertility Services Ltd</v>
          </cell>
        </row>
        <row r="368">
          <cell r="C368" t="str">
            <v>East Sussex Healthcare NHS Trust</v>
          </cell>
        </row>
        <row r="369">
          <cell r="C369" t="str">
            <v>Eastbourne Healthcare Partnership</v>
          </cell>
        </row>
        <row r="370">
          <cell r="C370" t="str">
            <v>Ebor Clinical Services Ltd</v>
          </cell>
        </row>
        <row r="371">
          <cell r="C371" t="str">
            <v>Ecareserve Ltd</v>
          </cell>
        </row>
        <row r="372">
          <cell r="C372" t="str">
            <v>Echogenicity Ltd</v>
          </cell>
        </row>
        <row r="373">
          <cell r="C373" t="str">
            <v>Echotech Ltd</v>
          </cell>
        </row>
        <row r="374">
          <cell r="C374" t="str">
            <v>Edics</v>
          </cell>
        </row>
        <row r="375">
          <cell r="C375" t="str">
            <v>ElectroCore Germany GmbH</v>
          </cell>
        </row>
        <row r="376">
          <cell r="C376" t="str">
            <v>Electrolysis for Gender Reassignment</v>
          </cell>
        </row>
        <row r="377">
          <cell r="C377" t="str">
            <v>Ellern Mede Centre For Eating Disorders (Oak Tree Forest)</v>
          </cell>
        </row>
        <row r="378">
          <cell r="C378" t="str">
            <v>E-Logica Ltd</v>
          </cell>
        </row>
        <row r="379">
          <cell r="C379" t="str">
            <v>Enfield Health Partnership Ltd</v>
          </cell>
        </row>
        <row r="380">
          <cell r="C380" t="str">
            <v>EnfieldGP Healthcare Network Ltd</v>
          </cell>
        </row>
        <row r="381">
          <cell r="C381" t="str">
            <v>Enhanced Optometry Services Ltd.</v>
          </cell>
        </row>
        <row r="382">
          <cell r="C382" t="str">
            <v>Epsom &amp; St Helier University Hospitals NHS Trust</v>
          </cell>
        </row>
        <row r="383">
          <cell r="C383" t="str">
            <v>Epsomedical Group</v>
          </cell>
        </row>
        <row r="384">
          <cell r="C384" t="str">
            <v>Equilibrium Healthcare</v>
          </cell>
        </row>
        <row r="385">
          <cell r="C385" t="str">
            <v>Ess Primary Care Solutions</v>
          </cell>
        </row>
        <row r="386">
          <cell r="C386" t="str">
            <v>Essex Ultrasound &amp; Medical Services Ltd</v>
          </cell>
        </row>
        <row r="387">
          <cell r="C387" t="str">
            <v>Esteve Teijin</v>
          </cell>
        </row>
        <row r="388">
          <cell r="C388" t="str">
            <v>Evolutio Care Innovations Ltd</v>
          </cell>
        </row>
        <row r="389">
          <cell r="C389" t="str">
            <v>Excell Ultrasound Ltd</v>
          </cell>
        </row>
        <row r="390">
          <cell r="C390" t="str">
            <v>Exercise Referral/Community Weight Management/Maternity Lifestyle Programme - South Tyneside Council</v>
          </cell>
        </row>
        <row r="391">
          <cell r="C391" t="str">
            <v>Exeter Medical Ltd</v>
          </cell>
        </row>
        <row r="392">
          <cell r="C392" t="str">
            <v>Express Diagnostics</v>
          </cell>
        </row>
        <row r="393">
          <cell r="C393" t="str">
            <v>Eye Care Medical Ltd</v>
          </cell>
        </row>
        <row r="394">
          <cell r="C394" t="str">
            <v>Fairfield Hospital</v>
          </cell>
        </row>
        <row r="395">
          <cell r="C395" t="str">
            <v>Fairley Ent Kent</v>
          </cell>
        </row>
        <row r="396">
          <cell r="C396" t="str">
            <v>Faversham Counselling Service Ltd</v>
          </cell>
        </row>
        <row r="397">
          <cell r="C397" t="str">
            <v>FCMS (NW) Ltd</v>
          </cell>
        </row>
        <row r="398">
          <cell r="C398" t="str">
            <v>Ferneham Health Ltd</v>
          </cell>
        </row>
        <row r="399">
          <cell r="C399" t="str">
            <v>Festival Medical Services</v>
          </cell>
        </row>
        <row r="400">
          <cell r="C400" t="str">
            <v>First Choice Health Ltd</v>
          </cell>
        </row>
        <row r="401">
          <cell r="C401" t="str">
            <v>First Community Health &amp; Care C.I.C</v>
          </cell>
        </row>
        <row r="402">
          <cell r="C402" t="str">
            <v>First Community Health &amp; Care CIC</v>
          </cell>
        </row>
        <row r="403">
          <cell r="C403" t="str">
            <v>First Trust Hospital</v>
          </cell>
        </row>
        <row r="404">
          <cell r="C404" t="str">
            <v>Firth Chiropractors Ltd</v>
          </cell>
        </row>
        <row r="405">
          <cell r="C405" t="str">
            <v>Fortis Healthcare Ltd</v>
          </cell>
        </row>
        <row r="406">
          <cell r="C406" t="str">
            <v>Fortius Clinic</v>
          </cell>
        </row>
        <row r="407">
          <cell r="C407" t="str">
            <v>Foscote Court (Banbury) Trust Ltd</v>
          </cell>
        </row>
        <row r="408">
          <cell r="C408" t="str">
            <v>Fraterdrive Ltd</v>
          </cell>
        </row>
        <row r="409">
          <cell r="C409" t="str">
            <v>Freedom Medical Care</v>
          </cell>
        </row>
        <row r="410">
          <cell r="C410" t="str">
            <v>Freeman Clinics Ltd</v>
          </cell>
        </row>
        <row r="411">
          <cell r="C411" t="str">
            <v>Fresenius Medical Care (UK) Ltd</v>
          </cell>
        </row>
        <row r="412">
          <cell r="C412" t="str">
            <v>Frimley Park Hospital NHS Foundation Trust</v>
          </cell>
        </row>
        <row r="413">
          <cell r="C413" t="str">
            <v>Future Directions CIC</v>
          </cell>
        </row>
        <row r="414">
          <cell r="C414" t="str">
            <v>G Hill Ltd</v>
          </cell>
        </row>
        <row r="415">
          <cell r="C415" t="str">
            <v>G4S Care &amp; Justice Services HQ</v>
          </cell>
        </row>
        <row r="416">
          <cell r="C416" t="str">
            <v>G4S Forensic And Medical Services</v>
          </cell>
        </row>
        <row r="417">
          <cell r="C417" t="str">
            <v>Gastro Care Ltd</v>
          </cell>
        </row>
        <row r="418">
          <cell r="C418" t="str">
            <v>Gateshead Community Based Care Ltd</v>
          </cell>
        </row>
        <row r="419">
          <cell r="C419" t="str">
            <v>Gateshead Health NHS Foundation Trust</v>
          </cell>
        </row>
        <row r="420">
          <cell r="C420" t="str">
            <v>Gateway Primary Care CIC Ltd</v>
          </cell>
        </row>
        <row r="421">
          <cell r="C421" t="str">
            <v>Geecol Wellness Ltd</v>
          </cell>
        </row>
        <row r="422">
          <cell r="C422" t="str">
            <v>Geneix Ltd</v>
          </cell>
        </row>
        <row r="423">
          <cell r="C423" t="str">
            <v>General Medical Clinics PLC (Genmed)</v>
          </cell>
        </row>
        <row r="424">
          <cell r="C424" t="str">
            <v>Generating Healthcare Ltd</v>
          </cell>
        </row>
        <row r="425">
          <cell r="C425" t="str">
            <v>Genix Healthcare Ltd</v>
          </cell>
        </row>
        <row r="426">
          <cell r="C426" t="str">
            <v>Gennet HQ</v>
          </cell>
        </row>
        <row r="427">
          <cell r="C427" t="str">
            <v>George Eliot Hospital NHS Trust</v>
          </cell>
        </row>
        <row r="428">
          <cell r="C428" t="str">
            <v>Glen Care</v>
          </cell>
        </row>
        <row r="429">
          <cell r="C429" t="str">
            <v>Glenside Manor Healthcare Services Ltd</v>
          </cell>
        </row>
        <row r="430">
          <cell r="C430" t="str">
            <v>Global Diagnostics</v>
          </cell>
        </row>
        <row r="431">
          <cell r="C431" t="str">
            <v>Gloucestershire Care Services CIC</v>
          </cell>
        </row>
        <row r="432">
          <cell r="C432" t="str">
            <v>Gloucestershire GP Provider Company Ltd</v>
          </cell>
        </row>
        <row r="433">
          <cell r="C433" t="str">
            <v>Gloucestershire Hospitals NHS Foundation Trust</v>
          </cell>
        </row>
        <row r="434">
          <cell r="C434" t="str">
            <v>GM Primary Eyecare Ltd</v>
          </cell>
        </row>
        <row r="435">
          <cell r="C435" t="str">
            <v>Good Skin Days Ltd</v>
          </cell>
        </row>
        <row r="436">
          <cell r="C436" t="str">
            <v>GP Care UK Ltd</v>
          </cell>
        </row>
        <row r="437">
          <cell r="C437" t="str">
            <v>GP Healthcare Alliance Ltd</v>
          </cell>
        </row>
        <row r="438">
          <cell r="C438" t="str">
            <v>GP Prescribing</v>
          </cell>
        </row>
        <row r="439">
          <cell r="C439" t="str">
            <v>GP Primary Choice Ltd</v>
          </cell>
        </row>
        <row r="440">
          <cell r="C440" t="str">
            <v>Grapecroft Care Home</v>
          </cell>
        </row>
        <row r="441">
          <cell r="C441" t="str">
            <v>Great Glens Facility Ltd</v>
          </cell>
        </row>
        <row r="442">
          <cell r="C442" t="str">
            <v>Great Ormond Street Hospital NHS Foundation Trust</v>
          </cell>
        </row>
        <row r="443">
          <cell r="C443" t="str">
            <v>Great Western Ambulance Service NHS Trust</v>
          </cell>
        </row>
        <row r="444">
          <cell r="C444" t="str">
            <v>Great Western Hospitals NHS Foundation Trust</v>
          </cell>
        </row>
        <row r="445">
          <cell r="C445" t="str">
            <v>Great Yarmouth &amp; Waveney Community Care</v>
          </cell>
        </row>
        <row r="446">
          <cell r="C446" t="str">
            <v>Greater Manchester West Mental Health NHS Foundation Trust</v>
          </cell>
        </row>
        <row r="447">
          <cell r="C447" t="str">
            <v>Greenbanks Homecare Ltd</v>
          </cell>
        </row>
        <row r="448">
          <cell r="C448" t="str">
            <v>Greenbrook Healthcare (Hounslow) Ltd</v>
          </cell>
        </row>
        <row r="449">
          <cell r="C449" t="str">
            <v>Grosvenor Physiotherapy Ltd</v>
          </cell>
        </row>
        <row r="450">
          <cell r="C450" t="str">
            <v>Gryphon Health LLP</v>
          </cell>
        </row>
        <row r="451">
          <cell r="C451" t="str">
            <v>GTD Healthcare</v>
          </cell>
        </row>
        <row r="452">
          <cell r="C452" t="str">
            <v>Guy's &amp; St Thomas' NHS Foundation Trust</v>
          </cell>
        </row>
        <row r="453">
          <cell r="C453" t="str">
            <v>H M Partnership LLP</v>
          </cell>
        </row>
        <row r="454">
          <cell r="C454" t="str">
            <v>H S Physiotherapy Ltd</v>
          </cell>
        </row>
        <row r="455">
          <cell r="C455" t="str">
            <v>Hacs Counselling Service</v>
          </cell>
        </row>
        <row r="456">
          <cell r="C456" t="str">
            <v>Hakim Osteopaths Ltd</v>
          </cell>
        </row>
        <row r="457">
          <cell r="C457" t="str">
            <v>Haltwhistle Medical Group</v>
          </cell>
        </row>
        <row r="458">
          <cell r="C458" t="str">
            <v>Hampshire Hospitals NHS Foundation Trust</v>
          </cell>
        </row>
        <row r="459">
          <cell r="C459" t="str">
            <v>Hand To Elbow Clinic</v>
          </cell>
        </row>
        <row r="460">
          <cell r="C460" t="str">
            <v>Haringey Advisory Group On Alcohol (Haga)</v>
          </cell>
        </row>
        <row r="461">
          <cell r="C461" t="str">
            <v>Harmoni</v>
          </cell>
        </row>
        <row r="462">
          <cell r="C462" t="str">
            <v>Harmoni For Health</v>
          </cell>
        </row>
        <row r="463">
          <cell r="C463" t="str">
            <v>Harness Care Co-Operative Ltd</v>
          </cell>
        </row>
        <row r="464">
          <cell r="C464" t="str">
            <v>Harrogate &amp; District NHS Foundation Trust</v>
          </cell>
        </row>
        <row r="465">
          <cell r="C465" t="str">
            <v>Harrow Health Ltd</v>
          </cell>
        </row>
        <row r="466">
          <cell r="C466" t="str">
            <v>Hartlepool &amp; East Durham Mind</v>
          </cell>
        </row>
        <row r="467">
          <cell r="C467" t="str">
            <v>Harvey House Social Enterprise Ltd</v>
          </cell>
        </row>
        <row r="468">
          <cell r="C468" t="str">
            <v>Havering Community Gynaecology Service</v>
          </cell>
        </row>
        <row r="469">
          <cell r="C469" t="str">
            <v>Havering Primary Care Ent Service</v>
          </cell>
        </row>
        <row r="470">
          <cell r="C470" t="str">
            <v>Haxby Group</v>
          </cell>
        </row>
        <row r="471">
          <cell r="C471" t="str">
            <v>HCA International</v>
          </cell>
        </row>
        <row r="472">
          <cell r="C472" t="str">
            <v>Headway Dorset</v>
          </cell>
        </row>
        <row r="473">
          <cell r="C473" t="str">
            <v>Healogics Ltd</v>
          </cell>
        </row>
        <row r="474">
          <cell r="C474" t="str">
            <v>Health 4 Crawley Ltd</v>
          </cell>
        </row>
        <row r="475">
          <cell r="C475" t="str">
            <v>Health Bridge Ltd</v>
          </cell>
        </row>
        <row r="476">
          <cell r="C476" t="str">
            <v>Healthcare At Home</v>
          </cell>
        </row>
        <row r="477">
          <cell r="C477" t="str">
            <v>Healthcare Location</v>
          </cell>
        </row>
        <row r="478">
          <cell r="C478" t="str">
            <v>Healthcare Location Ltd</v>
          </cell>
        </row>
        <row r="479">
          <cell r="C479" t="str">
            <v>Healthharmonie Ltd</v>
          </cell>
        </row>
        <row r="480">
          <cell r="C480" t="str">
            <v>Healthshare Ltd</v>
          </cell>
        </row>
        <row r="481">
          <cell r="C481" t="str">
            <v>Healthspace South</v>
          </cell>
        </row>
        <row r="482">
          <cell r="C482" t="str">
            <v>Hearbase Ltd</v>
          </cell>
        </row>
        <row r="483">
          <cell r="C483" t="str">
            <v>Heart Networks</v>
          </cell>
        </row>
        <row r="484">
          <cell r="C484" t="str">
            <v>Heart Of England NHS Foundation Trust</v>
          </cell>
        </row>
        <row r="485">
          <cell r="C485" t="str">
            <v>Heatherwood &amp; Wexham Park Hospitals NHS Foundation Trust</v>
          </cell>
        </row>
        <row r="486">
          <cell r="C486" t="str">
            <v>Heatherwood Court</v>
          </cell>
        </row>
        <row r="487">
          <cell r="C487" t="str">
            <v>Hereford Osteopathic Practice Ltd</v>
          </cell>
        </row>
        <row r="488">
          <cell r="C488" t="str">
            <v>Heritage Hearing</v>
          </cell>
        </row>
        <row r="489">
          <cell r="C489" t="str">
            <v>Hertfordshire Community NHS Trust</v>
          </cell>
        </row>
        <row r="490">
          <cell r="C490" t="str">
            <v>Hertfordshire Eye Hospital</v>
          </cell>
        </row>
        <row r="491">
          <cell r="C491" t="str">
            <v>Hertfordshire Partnership NHS Foundation Trust</v>
          </cell>
        </row>
        <row r="492">
          <cell r="C492" t="str">
            <v>Herts Health Ltd</v>
          </cell>
        </row>
        <row r="493">
          <cell r="C493" t="str">
            <v>Herts Health Respiratory</v>
          </cell>
        </row>
        <row r="494">
          <cell r="C494" t="str">
            <v>Herts Mind Network</v>
          </cell>
        </row>
        <row r="495">
          <cell r="C495" t="str">
            <v>Hidden Hearing Ltd</v>
          </cell>
        </row>
        <row r="496">
          <cell r="C496" t="str">
            <v>Hillingdon Action Group For Addiction Management</v>
          </cell>
        </row>
        <row r="497">
          <cell r="C497" t="str">
            <v>Hillingdon Health Ltd</v>
          </cell>
        </row>
        <row r="498">
          <cell r="C498" t="str">
            <v>Hinchingbrooke Health Care NHS Trust</v>
          </cell>
        </row>
        <row r="499">
          <cell r="C499" t="str">
            <v>Hinckley &amp; Bosworth Medical Alliance Ltd</v>
          </cell>
        </row>
        <row r="500">
          <cell r="C500" t="str">
            <v>Hoddesdon &amp; Hertford Counselling Service</v>
          </cell>
        </row>
        <row r="501">
          <cell r="C501" t="str">
            <v>Holbeach &amp; East Elloe Hospital Trust</v>
          </cell>
        </row>
        <row r="502">
          <cell r="C502" t="str">
            <v>Holywell Healthcare</v>
          </cell>
        </row>
        <row r="503">
          <cell r="C503" t="str">
            <v>Homerton University Hospital NHS Foundation Trust</v>
          </cell>
        </row>
        <row r="504">
          <cell r="C504" t="str">
            <v>Horder Healthcare</v>
          </cell>
        </row>
        <row r="505">
          <cell r="C505" t="str">
            <v>Horizon Health</v>
          </cell>
        </row>
        <row r="506">
          <cell r="C506" t="str">
            <v>Hospital Of St John &amp; St Elizabeth (London Diving Centre)</v>
          </cell>
        </row>
        <row r="507">
          <cell r="C507" t="str">
            <v>Hounslow &amp; Richmond Community Healthcare NHS Trust</v>
          </cell>
        </row>
        <row r="508">
          <cell r="C508" t="str">
            <v>House Of Light Postnatal Depression Support Group</v>
          </cell>
        </row>
        <row r="509">
          <cell r="C509" t="str">
            <v>Hoylake Cottage Hospital</v>
          </cell>
        </row>
        <row r="510">
          <cell r="C510" t="str">
            <v>Huddersfield Medical Services Ltd</v>
          </cell>
        </row>
        <row r="511">
          <cell r="C511" t="str">
            <v>Hull &amp; East Yorkshire Hospitals NHS Trust</v>
          </cell>
        </row>
        <row r="512">
          <cell r="C512" t="str">
            <v>Humanitas Healthcare Services Ltd</v>
          </cell>
        </row>
        <row r="513">
          <cell r="C513" t="str">
            <v>Humber NHS Foundation Trust</v>
          </cell>
        </row>
        <row r="514">
          <cell r="C514" t="str">
            <v>Huntercombe Blackheath Hospital Neurorehab</v>
          </cell>
        </row>
        <row r="515">
          <cell r="C515" t="str">
            <v>Hunters Moor Neurorehabilitation Ltd</v>
          </cell>
        </row>
        <row r="516">
          <cell r="C516" t="str">
            <v>Hywel Dda LHB</v>
          </cell>
        </row>
        <row r="517">
          <cell r="C517" t="str">
            <v>Icall Care Ltd</v>
          </cell>
        </row>
        <row r="518">
          <cell r="C518" t="str">
            <v>Iceni Healthcare Ltd</v>
          </cell>
        </row>
        <row r="519">
          <cell r="C519" t="str">
            <v>I-Health</v>
          </cell>
        </row>
        <row r="520">
          <cell r="C520" t="str">
            <v>Imperial College Healthcare NHS Trust</v>
          </cell>
        </row>
        <row r="521">
          <cell r="C521" t="str">
            <v>Improving Health Ltd</v>
          </cell>
        </row>
        <row r="522">
          <cell r="C522" t="str">
            <v>In Mind</v>
          </cell>
        </row>
        <row r="523">
          <cell r="C523" t="str">
            <v>Independent Community Care Management Ltd</v>
          </cell>
        </row>
        <row r="524">
          <cell r="C524" t="str">
            <v>Independent Health Group</v>
          </cell>
        </row>
        <row r="525">
          <cell r="C525" t="str">
            <v>Independent Vascular Services Ltd</v>
          </cell>
        </row>
        <row r="526">
          <cell r="C526" t="str">
            <v>Inform</v>
          </cell>
        </row>
        <row r="527">
          <cell r="C527" t="str">
            <v>Inform Health &amp; Fitness Ltd</v>
          </cell>
        </row>
        <row r="528">
          <cell r="C528" t="str">
            <v>Inhealth Group Ltd</v>
          </cell>
        </row>
        <row r="529">
          <cell r="C529" t="str">
            <v>Inmind Healthcare - Head Office</v>
          </cell>
        </row>
        <row r="530">
          <cell r="C530" t="str">
            <v>Innovations In Primary Care Ltd</v>
          </cell>
        </row>
        <row r="531">
          <cell r="C531" t="str">
            <v>Insidevue Ltd</v>
          </cell>
        </row>
        <row r="532">
          <cell r="C532" t="str">
            <v>Insight Team</v>
          </cell>
        </row>
        <row r="533">
          <cell r="C533" t="str">
            <v>Institute Of Ophthalmology</v>
          </cell>
        </row>
        <row r="534">
          <cell r="C534" t="str">
            <v>Intelligent Prescribing Solutions Ltd</v>
          </cell>
        </row>
        <row r="535">
          <cell r="C535" t="str">
            <v>Interhealth Canada UK</v>
          </cell>
        </row>
        <row r="536">
          <cell r="C536" t="str">
            <v>Interhealth Care Services (UK) Ltd</v>
          </cell>
        </row>
        <row r="537">
          <cell r="C537" t="str">
            <v>Intrahealth Ltd</v>
          </cell>
        </row>
        <row r="538">
          <cell r="C538" t="str">
            <v>Invicta Health Community Interest Company</v>
          </cell>
        </row>
        <row r="539">
          <cell r="C539" t="str">
            <v>Invizo Ltd</v>
          </cell>
        </row>
        <row r="540">
          <cell r="C540" t="str">
            <v>Iplato Healthcare Ltd</v>
          </cell>
        </row>
        <row r="541">
          <cell r="C541" t="str">
            <v>Ipscom</v>
          </cell>
        </row>
        <row r="542">
          <cell r="C542" t="str">
            <v>Ipswich Hospital NHS Trust</v>
          </cell>
        </row>
        <row r="543">
          <cell r="C543" t="str">
            <v>Isight</v>
          </cell>
        </row>
        <row r="544">
          <cell r="C544" t="str">
            <v>Isis Chiropractic Centres</v>
          </cell>
        </row>
        <row r="545">
          <cell r="C545" t="str">
            <v>Isle Of Wight NHS Trust</v>
          </cell>
        </row>
        <row r="546">
          <cell r="C546" t="str">
            <v>IVF Hammersmith Ltd</v>
          </cell>
        </row>
        <row r="547">
          <cell r="C547" t="str">
            <v>Ivry Minor Surgery Unit</v>
          </cell>
        </row>
        <row r="548">
          <cell r="C548" t="str">
            <v>James Paget University Hospitals NHS Foundation Trust</v>
          </cell>
        </row>
        <row r="549">
          <cell r="C549" t="str">
            <v>James Street Clinic</v>
          </cell>
        </row>
        <row r="550">
          <cell r="C550" t="str">
            <v>Jayati Tarafder (AQP)</v>
          </cell>
        </row>
        <row r="551">
          <cell r="C551" t="str">
            <v>Jedheath Ltd (Regency Hospitals)</v>
          </cell>
        </row>
        <row r="552">
          <cell r="C552" t="str">
            <v>Jeesal Akman Care Corporation Ltd</v>
          </cell>
        </row>
        <row r="553">
          <cell r="C553" t="str">
            <v>John Hetherington (AQP)</v>
          </cell>
        </row>
        <row r="554">
          <cell r="C554" t="str">
            <v>John Munroe Hospital</v>
          </cell>
        </row>
        <row r="555">
          <cell r="C555" t="str">
            <v>John Taylor Hospice Community Interest Company</v>
          </cell>
        </row>
        <row r="556">
          <cell r="C556" t="str">
            <v>Judith Handley Physiotherapy Services</v>
          </cell>
        </row>
        <row r="557">
          <cell r="C557" t="str">
            <v>K.C Holiday Dialysis Centre (Bournemouth)</v>
          </cell>
        </row>
        <row r="558">
          <cell r="C558" t="str">
            <v>Kaleidoscope Project</v>
          </cell>
        </row>
        <row r="559">
          <cell r="C559" t="str">
            <v>KCA (UK)</v>
          </cell>
        </row>
        <row r="560">
          <cell r="C560" t="str">
            <v>Kemp Town Healthcare Ltd</v>
          </cell>
        </row>
        <row r="561">
          <cell r="C561" t="str">
            <v>Kent &amp; Medway NHS &amp; Social Care Partnership Trust</v>
          </cell>
        </row>
        <row r="562">
          <cell r="C562" t="str">
            <v>Kent Community Health NHS Trust</v>
          </cell>
        </row>
        <row r="563">
          <cell r="C563" t="str">
            <v>Kent Institute Of Medicine &amp; Surgery</v>
          </cell>
        </row>
        <row r="564">
          <cell r="C564" t="str">
            <v>Kettering General Hospital NHS Foundation Trust</v>
          </cell>
        </row>
        <row r="565">
          <cell r="C565" t="str">
            <v>King Edward Vii's Hospital Sister Agnes HQ</v>
          </cell>
        </row>
        <row r="566">
          <cell r="C566" t="str">
            <v>King's College Hospital NHS Foundation Trust</v>
          </cell>
        </row>
        <row r="567">
          <cell r="C567" t="str">
            <v>Kings Lynn Chiropractic Clinic Ltd</v>
          </cell>
        </row>
        <row r="568">
          <cell r="C568" t="str">
            <v>Kingsnorth Medical Services Ltd</v>
          </cell>
        </row>
        <row r="569">
          <cell r="C569" t="str">
            <v>Kingston Hospital NHS Foundation Trust</v>
          </cell>
        </row>
        <row r="570">
          <cell r="C570" t="str">
            <v>Kleyn Healthcare</v>
          </cell>
        </row>
        <row r="571">
          <cell r="C571" t="str">
            <v>Lab 21</v>
          </cell>
        </row>
        <row r="572">
          <cell r="C572" t="str">
            <v>Lakeland Dialysis Ltd</v>
          </cell>
        </row>
        <row r="573">
          <cell r="C573" t="str">
            <v>Lakeside + Ltd</v>
          </cell>
        </row>
        <row r="574">
          <cell r="C574" t="str">
            <v>Lakeside Medical Diagnostics</v>
          </cell>
        </row>
        <row r="575">
          <cell r="C575" t="str">
            <v>Lambeth Community Diabetes Service</v>
          </cell>
        </row>
        <row r="576">
          <cell r="C576" t="str">
            <v>Lancashire Care NHS Foundation Trust</v>
          </cell>
        </row>
        <row r="577">
          <cell r="C577" t="str">
            <v>Lancashire Teaching Hospitals NHS Foundation Trust</v>
          </cell>
        </row>
        <row r="578">
          <cell r="C578" t="str">
            <v>Lancaster House Consulting Diagnostics Surgical Ltd</v>
          </cell>
        </row>
        <row r="579">
          <cell r="C579" t="str">
            <v>Lane Physiotherapy Clinic</v>
          </cell>
        </row>
        <row r="580">
          <cell r="C580" t="str">
            <v>Laserase</v>
          </cell>
        </row>
        <row r="581">
          <cell r="C581" t="str">
            <v>Leeds &amp; York Partnership NHS Foundation Trust</v>
          </cell>
        </row>
        <row r="582">
          <cell r="C582" t="str">
            <v>Leeds Community Healthcare NHS Trust</v>
          </cell>
        </row>
        <row r="583">
          <cell r="C583" t="str">
            <v>Leeds Counselling</v>
          </cell>
        </row>
        <row r="584">
          <cell r="C584" t="str">
            <v>Leeds Teaching Hospitals NHS Trust</v>
          </cell>
        </row>
        <row r="585">
          <cell r="C585" t="str">
            <v>Leicester, Leicestershire &amp; Rutland Provider Company</v>
          </cell>
        </row>
        <row r="586">
          <cell r="C586" t="str">
            <v>Leicestershire Partnership NHS Trust</v>
          </cell>
        </row>
        <row r="587">
          <cell r="C587" t="str">
            <v>Lentells Ltd</v>
          </cell>
        </row>
        <row r="588">
          <cell r="C588" t="str">
            <v>Leodis Care Ltd</v>
          </cell>
        </row>
        <row r="589">
          <cell r="C589" t="str">
            <v>Leong Ent Ltd</v>
          </cell>
        </row>
        <row r="590">
          <cell r="C590" t="str">
            <v>Lewisham and Greenwich NHS Trust</v>
          </cell>
        </row>
        <row r="591">
          <cell r="C591" t="str">
            <v>Lexden Physiotherapy Ltd</v>
          </cell>
        </row>
        <row r="592">
          <cell r="C592" t="str">
            <v>Leyland Physiotherapy</v>
          </cell>
        </row>
        <row r="593">
          <cell r="C593" t="str">
            <v>Lifeline Project Ltd</v>
          </cell>
        </row>
        <row r="594">
          <cell r="C594" t="str">
            <v>Lifestyle Physiotherapy &amp; Sports Injury Clinic</v>
          </cell>
        </row>
        <row r="595">
          <cell r="C595" t="str">
            <v>Lighthouse Healthcare Ltd</v>
          </cell>
        </row>
        <row r="596">
          <cell r="C596" t="str">
            <v>Lincoln Chiropractic Clinic</v>
          </cell>
        </row>
        <row r="597">
          <cell r="C597" t="str">
            <v>Lincolnshire Community Health Services NHS Trust</v>
          </cell>
        </row>
        <row r="598">
          <cell r="C598" t="str">
            <v>Lincolnshire Partnership NHS Foundation Trust</v>
          </cell>
        </row>
        <row r="599">
          <cell r="C599" t="str">
            <v>Lincs Health Ltd</v>
          </cell>
        </row>
        <row r="600">
          <cell r="C600" t="str">
            <v>Livability</v>
          </cell>
        </row>
        <row r="601">
          <cell r="C601" t="str">
            <v>Liverpool Community Health NHS Trust</v>
          </cell>
        </row>
        <row r="602">
          <cell r="C602" t="str">
            <v>Liverpool Heart and Chest NHS Foundation Trust</v>
          </cell>
        </row>
        <row r="603">
          <cell r="C603" t="str">
            <v>Liverpool Women's NHS Foundation Trust</v>
          </cell>
        </row>
        <row r="604">
          <cell r="C604" t="str">
            <v>Lloyds Pharmacy Ltd</v>
          </cell>
        </row>
        <row r="605">
          <cell r="C605" t="str">
            <v>LLR NHS Partner Alliance</v>
          </cell>
        </row>
        <row r="606">
          <cell r="C606" t="str">
            <v>Local Integrated Network Of Care Services HQ</v>
          </cell>
        </row>
        <row r="607">
          <cell r="C607" t="str">
            <v>Locala Community Partnerships</v>
          </cell>
        </row>
        <row r="608">
          <cell r="C608" t="str">
            <v>Lodestone Patient Care</v>
          </cell>
        </row>
        <row r="609">
          <cell r="C609" t="str">
            <v>London Ambulance Service NHS Trust</v>
          </cell>
        </row>
        <row r="610">
          <cell r="C610" t="str">
            <v>London Cancer - Uclpartners</v>
          </cell>
        </row>
        <row r="611">
          <cell r="C611" t="str">
            <v>London Central &amp; West Unscheduled Care Collaborative</v>
          </cell>
        </row>
        <row r="612">
          <cell r="C612" t="str">
            <v>London Eye Hospital Ltd</v>
          </cell>
        </row>
        <row r="613">
          <cell r="C613" t="str">
            <v>National Probation Service London Region</v>
          </cell>
        </row>
        <row r="614">
          <cell r="C614" t="str">
            <v>London North West Healthcare NHS Trust</v>
          </cell>
        </row>
        <row r="615">
          <cell r="C615" t="str">
            <v>London Wound Healing Centres Ltd</v>
          </cell>
        </row>
        <row r="616">
          <cell r="C616" t="str">
            <v>Longview Surgical Services LLP</v>
          </cell>
        </row>
        <row r="617">
          <cell r="C617" t="str">
            <v>Loughborough Physiotherapy &amp; Sports Injuries Clinic Ltd</v>
          </cell>
        </row>
        <row r="618">
          <cell r="C618" t="str">
            <v>Louth &amp; Districts Medical Services</v>
          </cell>
        </row>
        <row r="619">
          <cell r="C619" t="str">
            <v>Lows Pharamcy</v>
          </cell>
        </row>
        <row r="620">
          <cell r="C620" t="str">
            <v>Ludlow Street Healthcare (HQ)</v>
          </cell>
        </row>
        <row r="621">
          <cell r="C621" t="str">
            <v>Luton &amp; Dunstable Hospital NHS Foundation Trust</v>
          </cell>
        </row>
        <row r="622">
          <cell r="C622" t="str">
            <v>Lyme NHS Clinical Services</v>
          </cell>
        </row>
        <row r="623">
          <cell r="C623" t="str">
            <v>M &amp; M (Chemists) Ltd</v>
          </cell>
        </row>
        <row r="624">
          <cell r="C624" t="str">
            <v>M.D &amp; A.G Burdon Ltd</v>
          </cell>
        </row>
        <row r="625">
          <cell r="C625" t="str">
            <v>Macmillan Cancer Support HQ</v>
          </cell>
        </row>
        <row r="626">
          <cell r="C626" t="str">
            <v>Maidstone &amp; Tunbridge Wells NHS Trust</v>
          </cell>
        </row>
        <row r="627">
          <cell r="C627" t="str">
            <v>Making Space</v>
          </cell>
        </row>
        <row r="628">
          <cell r="C628" t="str">
            <v>Manchester Mental Health and Social Care Trust</v>
          </cell>
        </row>
        <row r="629">
          <cell r="C629" t="str">
            <v>Manchester Surgical Services Ltd</v>
          </cell>
        </row>
        <row r="630">
          <cell r="C630" t="str">
            <v>Maplyn Care Services (MCS)</v>
          </cell>
        </row>
        <row r="631">
          <cell r="C631" t="str">
            <v>Marie Stopes International</v>
          </cell>
        </row>
        <row r="632">
          <cell r="C632" t="str">
            <v>Marshgate Medical Services (HQ)</v>
          </cell>
        </row>
        <row r="633">
          <cell r="C633" t="str">
            <v>Mastercall Healthcare</v>
          </cell>
        </row>
        <row r="634">
          <cell r="C634" t="str">
            <v>Matrix Health Services UK Ltd</v>
          </cell>
        </row>
        <row r="635">
          <cell r="C635" t="str">
            <v>Meadow View Hospital</v>
          </cell>
        </row>
        <row r="636">
          <cell r="C636" t="str">
            <v>Medco Health Solutions</v>
          </cell>
        </row>
        <row r="637">
          <cell r="C637" t="str">
            <v>Medical And Orthopaedic Services HQ</v>
          </cell>
        </row>
        <row r="638">
          <cell r="C638" t="str">
            <v>Medical Illustration UK Ltd</v>
          </cell>
        </row>
        <row r="639">
          <cell r="C639" t="str">
            <v>Medical Imaging UK Ltd</v>
          </cell>
        </row>
        <row r="640">
          <cell r="C640" t="str">
            <v>Mediscan Diagnostics Services Ltd</v>
          </cell>
        </row>
        <row r="641">
          <cell r="C641" t="str">
            <v>Medtronic Ltd</v>
          </cell>
        </row>
        <row r="642">
          <cell r="C642" t="str">
            <v>Medway Community Healthcare</v>
          </cell>
        </row>
        <row r="643">
          <cell r="C643" t="str">
            <v>Medway NHS Foundation Trust</v>
          </cell>
        </row>
        <row r="644">
          <cell r="C644" t="str">
            <v>Mee Healthcare</v>
          </cell>
        </row>
        <row r="645">
          <cell r="C645" t="str">
            <v>Mental Health Care (Newton House) Ltd HQ</v>
          </cell>
        </row>
        <row r="646">
          <cell r="C646" t="str">
            <v>Mental Health Matters</v>
          </cell>
        </row>
        <row r="647">
          <cell r="C647" t="str">
            <v>Mental Health Matters</v>
          </cell>
        </row>
        <row r="648">
          <cell r="C648" t="str">
            <v>Mersea Road Clinic</v>
          </cell>
        </row>
        <row r="649">
          <cell r="C649" t="str">
            <v>Mersey Care NHS Trust</v>
          </cell>
        </row>
        <row r="650">
          <cell r="C650" t="str">
            <v>Mid Cheshire Hospitals NHS Foundation Trust</v>
          </cell>
        </row>
        <row r="651">
          <cell r="C651" t="str">
            <v>Mid Essex Hospital Services NHS Trust</v>
          </cell>
        </row>
        <row r="652">
          <cell r="C652" t="str">
            <v>Mid Staffordshire NHS Foundation Trust</v>
          </cell>
        </row>
        <row r="653">
          <cell r="C653" t="str">
            <v>Mid Yorkshire Hospitals NHS Trust</v>
          </cell>
        </row>
        <row r="654">
          <cell r="C654" t="str">
            <v>Midlands Diving Chamber</v>
          </cell>
        </row>
        <row r="655">
          <cell r="C655" t="str">
            <v>Midlands Eye Care Ltd</v>
          </cell>
        </row>
        <row r="656">
          <cell r="C656" t="str">
            <v>Midlands Psychology CIC</v>
          </cell>
        </row>
        <row r="657">
          <cell r="C657" t="str">
            <v>Mildmay UK</v>
          </cell>
        </row>
        <row r="658">
          <cell r="C658" t="str">
            <v>Milton Keynes Hospital NHS Foundation Trust</v>
          </cell>
        </row>
        <row r="659">
          <cell r="C659" t="str">
            <v>Milton Keynes Urgent Care Services CIC HQ</v>
          </cell>
        </row>
        <row r="660">
          <cell r="C660" t="str">
            <v>Mind Centre</v>
          </cell>
        </row>
        <row r="661">
          <cell r="C661" t="str">
            <v>Mindmasters</v>
          </cell>
        </row>
        <row r="662">
          <cell r="C662" t="str">
            <v>Ministry Of Justice</v>
          </cell>
        </row>
        <row r="663">
          <cell r="C663" t="str">
            <v>Minor Ops Ltd</v>
          </cell>
        </row>
        <row r="664">
          <cell r="C664" t="str">
            <v>Mitcham Physiotherapy Ltd</v>
          </cell>
        </row>
        <row r="665">
          <cell r="C665" t="str">
            <v>MK GP Physiotherapy (B.J. Wetherell Ltd)</v>
          </cell>
        </row>
        <row r="666">
          <cell r="C666" t="str">
            <v>Modus Care</v>
          </cell>
        </row>
        <row r="667">
          <cell r="C667" t="str">
            <v>Molecular Imaging Solutions Ltd (Mis)</v>
          </cell>
        </row>
        <row r="668">
          <cell r="C668" t="str">
            <v>Molnycke Healthcare Ltd</v>
          </cell>
        </row>
        <row r="669">
          <cell r="C669" t="str">
            <v>Moorfields Eye Hospital NHS Foundation Trust</v>
          </cell>
        </row>
        <row r="670">
          <cell r="C670" t="str">
            <v>Mr Simon Tyrell (AQP)</v>
          </cell>
        </row>
        <row r="671">
          <cell r="C671" t="str">
            <v>Mr Steve Maguiness (AQP)</v>
          </cell>
        </row>
        <row r="672">
          <cell r="C672" t="str">
            <v>Mulberry Health Ltd</v>
          </cell>
        </row>
        <row r="673">
          <cell r="C673" t="str">
            <v>My General Practice Ltd</v>
          </cell>
        </row>
        <row r="674">
          <cell r="C674" t="str">
            <v>Nabida Care Management</v>
          </cell>
        </row>
        <row r="675">
          <cell r="C675" t="str">
            <v>National Centre For Young People With Epilepsy</v>
          </cell>
        </row>
        <row r="676">
          <cell r="C676" t="str">
            <v>Nations Healthcare Ltd</v>
          </cell>
        </row>
        <row r="677">
          <cell r="C677" t="str">
            <v>Navas</v>
          </cell>
        </row>
        <row r="678">
          <cell r="C678" t="str">
            <v>Navigation Support &amp; Care Services Ltd</v>
          </cell>
        </row>
        <row r="679">
          <cell r="C679" t="str">
            <v>Navigo</v>
          </cell>
        </row>
        <row r="680">
          <cell r="C680" t="str">
            <v>Nelson Health Ltd</v>
          </cell>
        </row>
        <row r="681">
          <cell r="C681" t="str">
            <v>Nems Community Benefit Services Ltd</v>
          </cell>
        </row>
        <row r="682">
          <cell r="C682" t="str">
            <v>Nems Healthcare</v>
          </cell>
        </row>
        <row r="683">
          <cell r="C683" t="str">
            <v>Nene Commissioning Community Interest Company</v>
          </cell>
        </row>
        <row r="684">
          <cell r="C684" t="str">
            <v>Netcare Healthcare UK</v>
          </cell>
        </row>
        <row r="685">
          <cell r="C685" t="str">
            <v>New Forest Clinics Ltd</v>
          </cell>
        </row>
        <row r="686">
          <cell r="C686" t="str">
            <v>New Hayesbank Surgery Clinics</v>
          </cell>
        </row>
        <row r="687">
          <cell r="C687" t="str">
            <v>New Medical Systems Ltd</v>
          </cell>
        </row>
        <row r="688">
          <cell r="C688" t="str">
            <v>Newbridge Care Systems Ltd</v>
          </cell>
        </row>
        <row r="689">
          <cell r="C689" t="str">
            <v>Newham University Hospital NHS Trust</v>
          </cell>
        </row>
        <row r="690">
          <cell r="C690" t="str">
            <v>Newmarket House</v>
          </cell>
        </row>
        <row r="691">
          <cell r="C691" t="str">
            <v>Newport Cardiac Centre</v>
          </cell>
        </row>
        <row r="692">
          <cell r="C692" t="str">
            <v>Next Steps Ltd HQ</v>
          </cell>
        </row>
        <row r="693">
          <cell r="C693" t="str">
            <v>NHS Ayrshire and Arran</v>
          </cell>
        </row>
        <row r="694">
          <cell r="C694" t="str">
            <v>NHS Blood and Transport</v>
          </cell>
        </row>
        <row r="695">
          <cell r="C695" t="str">
            <v>NHS Borders</v>
          </cell>
        </row>
        <row r="696">
          <cell r="C696" t="str">
            <v>NHS Direct NHS Trust</v>
          </cell>
        </row>
        <row r="697">
          <cell r="C697" t="str">
            <v>NHS Dumfries and Galloway</v>
          </cell>
        </row>
        <row r="698">
          <cell r="C698" t="str">
            <v>NHS Fife</v>
          </cell>
        </row>
        <row r="699">
          <cell r="C699" t="str">
            <v>NHS Forth Valley</v>
          </cell>
        </row>
        <row r="700">
          <cell r="C700" t="str">
            <v>NHS Grampian</v>
          </cell>
        </row>
        <row r="701">
          <cell r="C701" t="str">
            <v>NHS Greater Glasgow and Clyde</v>
          </cell>
        </row>
        <row r="702">
          <cell r="C702" t="str">
            <v>NHS Highland</v>
          </cell>
        </row>
        <row r="703">
          <cell r="C703" t="str">
            <v>NHS Innovations South East Ltd</v>
          </cell>
        </row>
        <row r="704">
          <cell r="C704" t="str">
            <v>NHS Lanarkshire</v>
          </cell>
        </row>
        <row r="705">
          <cell r="C705" t="str">
            <v>NHS Lothian</v>
          </cell>
        </row>
        <row r="706">
          <cell r="C706" t="str">
            <v>NHS Orkney</v>
          </cell>
        </row>
        <row r="707">
          <cell r="C707" t="str">
            <v>NHS Property Services Ltd</v>
          </cell>
        </row>
        <row r="708">
          <cell r="C708" t="str">
            <v>NHS Shetland</v>
          </cell>
        </row>
        <row r="709">
          <cell r="C709" t="str">
            <v>NHS Tayside</v>
          </cell>
        </row>
        <row r="710">
          <cell r="C710" t="str">
            <v>NHS Western Isles</v>
          </cell>
        </row>
        <row r="711">
          <cell r="C711" t="str">
            <v>Nl Group Ltd</v>
          </cell>
        </row>
        <row r="712">
          <cell r="C712" t="str">
            <v>No 27 (Burnside Care)</v>
          </cell>
        </row>
        <row r="713">
          <cell r="C713" t="str">
            <v>Non Invasive Cardiology Services Ltd</v>
          </cell>
        </row>
        <row r="714">
          <cell r="C714" t="str">
            <v>Norfolk &amp; Norwich University Hospitals NHS Foundation Trust</v>
          </cell>
        </row>
        <row r="715">
          <cell r="C715" t="str">
            <v>Norfolk &amp; Suffolk NHS Foundation Trust</v>
          </cell>
        </row>
        <row r="716">
          <cell r="C716" t="str">
            <v>Norfolk Community Health &amp; Care NHS Trust</v>
          </cell>
        </row>
        <row r="717">
          <cell r="C717" t="str">
            <v>Norfolk Dialysis Centre</v>
          </cell>
        </row>
        <row r="718">
          <cell r="C718" t="str">
            <v>Norfolk Surgical Diagnostic Centre</v>
          </cell>
        </row>
        <row r="719">
          <cell r="C719" t="str">
            <v>Nork Clinic</v>
          </cell>
        </row>
        <row r="720">
          <cell r="C720" t="str">
            <v>North Bristol NHS Trust</v>
          </cell>
        </row>
        <row r="721">
          <cell r="C721" t="str">
            <v>North Cornwall Physiotherapy</v>
          </cell>
        </row>
        <row r="722">
          <cell r="C722" t="str">
            <v>North Cumbria University Hospitals NHS Trust</v>
          </cell>
        </row>
        <row r="723">
          <cell r="C723" t="str">
            <v>North East Ambulance Service NHS Foundation Trust</v>
          </cell>
        </row>
        <row r="724">
          <cell r="C724" t="str">
            <v>North East Community Health Network</v>
          </cell>
        </row>
        <row r="725">
          <cell r="C725" t="str">
            <v>North East Lincolnshire Care Trust Plus</v>
          </cell>
        </row>
        <row r="726">
          <cell r="C726" t="str">
            <v>North East London NHS Foundation Trust</v>
          </cell>
        </row>
        <row r="727">
          <cell r="C727" t="str">
            <v>North East Orthopaedic &amp; Sports Injury Surgery Ltd</v>
          </cell>
        </row>
        <row r="728">
          <cell r="C728" t="str">
            <v>North Essex Partnership NHS Foundation Trust</v>
          </cell>
        </row>
        <row r="729">
          <cell r="C729" t="str">
            <v>North Hampshire Urgent Care</v>
          </cell>
        </row>
        <row r="730">
          <cell r="C730" t="str">
            <v>North Middlesex University Hospital NHS Trust</v>
          </cell>
        </row>
        <row r="731">
          <cell r="C731" t="str">
            <v>North Norfolk Healthcare CIC Ltd</v>
          </cell>
        </row>
        <row r="732">
          <cell r="C732" t="str">
            <v>North of England Hyperbaric Unit</v>
          </cell>
        </row>
        <row r="733">
          <cell r="C733" t="str">
            <v>North Somerset Community Partnership CIC</v>
          </cell>
        </row>
        <row r="734">
          <cell r="C734" t="str">
            <v>North Staffordshire Combined Healthcare NHS Trust</v>
          </cell>
        </row>
        <row r="735">
          <cell r="C735" t="str">
            <v>North Tees &amp; Hartlepool NHS Foundation Trust</v>
          </cell>
        </row>
        <row r="736">
          <cell r="C736" t="str">
            <v>North West Ambulance Service NHS Trust</v>
          </cell>
        </row>
        <row r="737">
          <cell r="C737" t="str">
            <v>North West Leicestershire GP Ltd</v>
          </cell>
        </row>
        <row r="738">
          <cell r="C738" t="str">
            <v>North West London Hospitals NHS Trust</v>
          </cell>
        </row>
        <row r="739">
          <cell r="C739" t="str">
            <v>Northampton General Hospital NHS Trust</v>
          </cell>
        </row>
        <row r="740">
          <cell r="C740" t="str">
            <v>Northamptonshire Forensic Medical Services</v>
          </cell>
        </row>
        <row r="741">
          <cell r="C741" t="str">
            <v>Northamptonshire Healthcare NHS Foundation Trust</v>
          </cell>
        </row>
        <row r="742">
          <cell r="C742" t="str">
            <v>Northants Accommodation Social Care</v>
          </cell>
        </row>
        <row r="743">
          <cell r="C743" t="str">
            <v>Northern Devon Healthcare NHS Trust</v>
          </cell>
        </row>
        <row r="744">
          <cell r="C744" t="str">
            <v>Northern Lincolnshire &amp; Goole NHS Foundation Trust</v>
          </cell>
        </row>
        <row r="745">
          <cell r="C745" t="str">
            <v>Northern Pathways (Garrow House)</v>
          </cell>
        </row>
        <row r="746">
          <cell r="C746" t="str">
            <v>Northgate Information Solutions</v>
          </cell>
        </row>
        <row r="747">
          <cell r="C747" t="str">
            <v>Northumberland Care Trust</v>
          </cell>
        </row>
        <row r="748">
          <cell r="C748" t="str">
            <v>Northumberland, Tyne &amp; Wear NHS Foundation Trust</v>
          </cell>
        </row>
        <row r="749">
          <cell r="C749" t="str">
            <v>Northumbria Healthcare NHS Foundation Trust</v>
          </cell>
        </row>
        <row r="750">
          <cell r="C750" t="str">
            <v>Northumbria Probation Trust</v>
          </cell>
        </row>
        <row r="751">
          <cell r="C751" t="str">
            <v>Northwest Diagnostic &amp; Treatment Services</v>
          </cell>
        </row>
        <row r="752">
          <cell r="C752" t="str">
            <v>Norwich Practices Ltd</v>
          </cell>
        </row>
        <row r="753">
          <cell r="C753" t="str">
            <v>Nottingham Citycare Partnership</v>
          </cell>
        </row>
        <row r="754">
          <cell r="C754" t="str">
            <v>Nottingham University Hospitals NHS Trust</v>
          </cell>
        </row>
        <row r="755">
          <cell r="C755" t="str">
            <v>Nottingham West Health Ltd</v>
          </cell>
        </row>
        <row r="756">
          <cell r="C756" t="str">
            <v>Nottinghamshire Healthcare NHS Trust</v>
          </cell>
        </row>
        <row r="757">
          <cell r="C757" t="str">
            <v>Nova Healthcare</v>
          </cell>
        </row>
        <row r="758">
          <cell r="C758" t="str">
            <v>Novus Health Ltd</v>
          </cell>
        </row>
        <row r="759">
          <cell r="C759" t="str">
            <v>Nuffield Health</v>
          </cell>
        </row>
        <row r="760">
          <cell r="C760" t="str">
            <v>Nuffield Orthopaedic Centre NHS Trust</v>
          </cell>
        </row>
        <row r="761">
          <cell r="C761" t="str">
            <v>North West Hyperbaric Service</v>
          </cell>
        </row>
        <row r="762">
          <cell r="C762" t="str">
            <v>Oakview (incl St Luke's Norfolk)</v>
          </cell>
        </row>
        <row r="763">
          <cell r="C763" t="str">
            <v>One To One (North West) Ltd</v>
          </cell>
        </row>
        <row r="764">
          <cell r="C764" t="str">
            <v>One To One Physiotherapy &amp; Rehabilitation Centre</v>
          </cell>
        </row>
        <row r="765">
          <cell r="C765" t="str">
            <v>One.Day Medical Centre</v>
          </cell>
        </row>
        <row r="766">
          <cell r="C766" t="str">
            <v>Optegra UK</v>
          </cell>
        </row>
        <row r="767">
          <cell r="C767" t="str">
            <v>Optyco Ltd</v>
          </cell>
        </row>
        <row r="768">
          <cell r="C768" t="str">
            <v>Orchard 2000 Group</v>
          </cell>
        </row>
        <row r="769">
          <cell r="C769" t="str">
            <v>Orthopaedics &amp; Spine Specialist Hospital</v>
          </cell>
        </row>
        <row r="770">
          <cell r="C770" t="str">
            <v>Other - IS3</v>
          </cell>
        </row>
        <row r="771">
          <cell r="C771" t="str">
            <v>Other Private Healthcare Providers</v>
          </cell>
        </row>
        <row r="772">
          <cell r="C772" t="str">
            <v>Otto Bock Healthcare Plc</v>
          </cell>
        </row>
        <row r="773">
          <cell r="C773" t="str">
            <v>Oxford &amp; Bucks Urology Partnership Ltd</v>
          </cell>
        </row>
        <row r="774">
          <cell r="C774" t="str">
            <v>Oxford Fertility Unit (OFU)</v>
          </cell>
        </row>
        <row r="775">
          <cell r="C775" t="str">
            <v>Oxford Health NHS Foundation Trust</v>
          </cell>
        </row>
        <row r="776">
          <cell r="C776" t="str">
            <v>Oxford University Hospitals NHS Trust</v>
          </cell>
        </row>
        <row r="777">
          <cell r="C777" t="str">
            <v>Oxfordshire Learning Disability NHS Trust</v>
          </cell>
        </row>
        <row r="778">
          <cell r="C778" t="str">
            <v>Oxleas NHS Foundation Trust</v>
          </cell>
        </row>
        <row r="779">
          <cell r="C779" t="str">
            <v>Oxted Health Centre</v>
          </cell>
        </row>
        <row r="780">
          <cell r="C780" t="str">
            <v>Pain Management Solutions</v>
          </cell>
        </row>
        <row r="781">
          <cell r="C781" t="str">
            <v>Palm Tree Home Care Ltd (HQ)</v>
          </cell>
        </row>
        <row r="782">
          <cell r="C782" t="str">
            <v>Papworth Hospital NHS Foundation Trust</v>
          </cell>
        </row>
        <row r="783">
          <cell r="C783" t="str">
            <v>Parkside Medical Centre</v>
          </cell>
        </row>
        <row r="784">
          <cell r="C784" t="str">
            <v>Partners In Practice Suffolk</v>
          </cell>
        </row>
        <row r="785">
          <cell r="C785" t="str">
            <v>Partners4Health</v>
          </cell>
        </row>
        <row r="786">
          <cell r="C786" t="str">
            <v>Partnerships In Care Ltd</v>
          </cell>
        </row>
        <row r="787">
          <cell r="C787" t="str">
            <v>Pastoral Healthcare</v>
          </cell>
        </row>
        <row r="788">
          <cell r="C788" t="str">
            <v>Patient Reimbursements</v>
          </cell>
        </row>
        <row r="789">
          <cell r="C789" t="str">
            <v>Patientfirst Social Enterprise</v>
          </cell>
        </row>
        <row r="790">
          <cell r="C790" t="str">
            <v>Paul Savage &amp; Associates</v>
          </cell>
        </row>
        <row r="791">
          <cell r="C791" t="str">
            <v>Paul Strickland Scanner Centre</v>
          </cell>
        </row>
        <row r="792">
          <cell r="C792" t="str">
            <v>Paydens (Nursing Homes) Ltd</v>
          </cell>
        </row>
        <row r="793">
          <cell r="C793" t="str">
            <v>PayFlow</v>
          </cell>
        </row>
        <row r="794">
          <cell r="C794" t="str">
            <v>PCRM Ltd</v>
          </cell>
        </row>
        <row r="795">
          <cell r="C795" t="str">
            <v>PD Offender Health Project</v>
          </cell>
        </row>
        <row r="796">
          <cell r="C796" t="str">
            <v>Pds Medical</v>
          </cell>
        </row>
        <row r="797">
          <cell r="C797" t="str">
            <v>Peacocks Medical Group Ltd</v>
          </cell>
        </row>
        <row r="798">
          <cell r="C798" t="str">
            <v>Peninsula Community Health CIC</v>
          </cell>
        </row>
        <row r="799">
          <cell r="C799" t="str">
            <v>Peninsula General Surgery Ltd</v>
          </cell>
        </row>
        <row r="800">
          <cell r="C800" t="str">
            <v>Peninsula Health LLP</v>
          </cell>
        </row>
        <row r="801">
          <cell r="C801" t="str">
            <v>Peninsula Plastic Surgery Ltd</v>
          </cell>
        </row>
        <row r="802">
          <cell r="C802" t="str">
            <v>Peninsula Ultrasound Ltd</v>
          </cell>
        </row>
        <row r="803">
          <cell r="C803" t="str">
            <v>Peninsula Urology Ltd</v>
          </cell>
        </row>
        <row r="804">
          <cell r="C804" t="str">
            <v>Pennine Acute Hospitals NHS Trust</v>
          </cell>
        </row>
        <row r="805">
          <cell r="C805" t="str">
            <v>Pennine Care NHS Foundation Trust</v>
          </cell>
        </row>
        <row r="806">
          <cell r="C806" t="str">
            <v>Pennine Musculoskeletal Partnership (ICATS)</v>
          </cell>
        </row>
        <row r="807">
          <cell r="C807" t="str">
            <v>Penny Brohn Cancer Care</v>
          </cell>
        </row>
        <row r="808">
          <cell r="C808" t="str">
            <v>Perfect Care Ltd</v>
          </cell>
        </row>
        <row r="809">
          <cell r="C809" t="str">
            <v>Personalised 4 Autism</v>
          </cell>
        </row>
        <row r="810">
          <cell r="C810" t="str">
            <v>Peterborough &amp; Stamford Hospitals NHS Foundation Trust</v>
          </cell>
        </row>
        <row r="811">
          <cell r="C811" t="str">
            <v>Philip McGucken Ltd</v>
          </cell>
        </row>
        <row r="812">
          <cell r="C812" t="str">
            <v>Physio &amp; Health Matters Ltd</v>
          </cell>
        </row>
        <row r="813">
          <cell r="C813" t="str">
            <v>Physio.Co.UK HQ</v>
          </cell>
        </row>
        <row r="814">
          <cell r="C814" t="str">
            <v>Physiological Measurements Ltd</v>
          </cell>
        </row>
        <row r="815">
          <cell r="C815" t="str">
            <v>Physiotherapy Matters Ltd</v>
          </cell>
        </row>
        <row r="816">
          <cell r="C816" t="str">
            <v>Physiotherapy2Fit Ltd</v>
          </cell>
        </row>
        <row r="817">
          <cell r="C817" t="str">
            <v>Pims Pathway Ltd</v>
          </cell>
        </row>
        <row r="818">
          <cell r="C818" t="str">
            <v>Pinetree Court</v>
          </cell>
        </row>
        <row r="819">
          <cell r="C819" t="str">
            <v>Pioneer Healthcare Ltd</v>
          </cell>
        </row>
        <row r="820">
          <cell r="C820" t="str">
            <v>Pittsburgh Hospital USA</v>
          </cell>
        </row>
        <row r="821">
          <cell r="C821" t="str">
            <v>Plymouth Community Healthcare (CIC)</v>
          </cell>
        </row>
        <row r="822">
          <cell r="C822" t="str">
            <v>Plymouth Hospitals NHS Trust</v>
          </cell>
        </row>
        <row r="823">
          <cell r="C823" t="str">
            <v>Poole Hospital NHS Foundation Trust</v>
          </cell>
        </row>
        <row r="824">
          <cell r="C824" t="str">
            <v>Portsmouth Hospitals NHS Trust</v>
          </cell>
        </row>
        <row r="825">
          <cell r="C825" t="str">
            <v>Powys Teaching LHB</v>
          </cell>
        </row>
        <row r="826">
          <cell r="C826" t="str">
            <v>Premier Children &amp; Young People's Care &amp; Protection Services Ltd</v>
          </cell>
        </row>
        <row r="827">
          <cell r="C827" t="str">
            <v>Premier Health &amp; Sport Therapy Ltd</v>
          </cell>
        </row>
        <row r="828">
          <cell r="C828" t="str">
            <v>Preston Access Centre</v>
          </cell>
        </row>
        <row r="829">
          <cell r="C829" t="str">
            <v>Priderm LLP</v>
          </cell>
        </row>
        <row r="830">
          <cell r="C830" t="str">
            <v>Primary Care Partnership Services Ltd</v>
          </cell>
        </row>
        <row r="831">
          <cell r="C831" t="str">
            <v>Primary Care Warwickshire Ltd</v>
          </cell>
        </row>
        <row r="832">
          <cell r="C832" t="str">
            <v>Primary Eyecare (Airedale, Bradford &amp; Leeds) Ltd</v>
          </cell>
        </row>
        <row r="833">
          <cell r="C833" t="str">
            <v>Primary Eyecare (Avon) Ltd HQ</v>
          </cell>
        </row>
        <row r="834">
          <cell r="C834" t="str">
            <v>Primary Eyecare (Barnet, Enfield &amp; Haringey) Ltd</v>
          </cell>
        </row>
        <row r="835">
          <cell r="C835" t="str">
            <v>Primary Eyecare (Bedfordshire) Ltd</v>
          </cell>
        </row>
        <row r="836">
          <cell r="C836" t="str">
            <v>Primary Eyecare (Bexley, Bromley &amp; Greenwich) Ltd</v>
          </cell>
        </row>
        <row r="837">
          <cell r="C837" t="str">
            <v>Primary Eyecare (Cambridgeshire) Ltd</v>
          </cell>
        </row>
        <row r="838">
          <cell r="C838" t="str">
            <v>Primary Eyecare (Camden &amp; Islington) Ltd</v>
          </cell>
        </row>
        <row r="839">
          <cell r="C839" t="str">
            <v>Primary Eyecare (Cheshire) Ltd</v>
          </cell>
        </row>
        <row r="840">
          <cell r="C840" t="str">
            <v>Primary Eyecare (Cornwall &amp; Isles Of Scilly) Ltd</v>
          </cell>
        </row>
        <row r="841">
          <cell r="C841" t="str">
            <v>Primary Eyecare (Coventry) Ltd</v>
          </cell>
        </row>
        <row r="842">
          <cell r="C842" t="str">
            <v>Primary Eyecare (Croydon) Ltd</v>
          </cell>
        </row>
        <row r="843">
          <cell r="C843" t="str">
            <v>Primary Eyecare (Devon) Ltd</v>
          </cell>
        </row>
        <row r="844">
          <cell r="C844" t="str">
            <v>Primary Eyecare (Doncaster) Ltd</v>
          </cell>
        </row>
        <row r="845">
          <cell r="C845" t="str">
            <v>Primary Eyecare (Dorset) Ltd</v>
          </cell>
        </row>
        <row r="846">
          <cell r="C846" t="str">
            <v>Primary Eyecare (East London &amp; City) Ltd</v>
          </cell>
        </row>
        <row r="847">
          <cell r="C847" t="str">
            <v>Primary Eyecare (Essex) Ltd</v>
          </cell>
        </row>
        <row r="848">
          <cell r="C848" t="str">
            <v>Primary Eyecare (Gloucestershire) Ltd</v>
          </cell>
        </row>
        <row r="849">
          <cell r="C849" t="str">
            <v>Primary Eyecare (Heart Of West Midlands) Ltd</v>
          </cell>
        </row>
        <row r="850">
          <cell r="C850" t="str">
            <v>Primary Eyecare (Kent &amp; Medway) Ltd</v>
          </cell>
        </row>
        <row r="851">
          <cell r="C851" t="str">
            <v>Primary Eyecare (Lancashire) Ltd</v>
          </cell>
        </row>
        <row r="852">
          <cell r="C852" t="str">
            <v>Primary Eyecare (Lincolnshire) Ltd</v>
          </cell>
        </row>
        <row r="853">
          <cell r="C853" t="str">
            <v>Primary Eyecare (Merseyside) Ltd</v>
          </cell>
        </row>
        <row r="854">
          <cell r="C854" t="str">
            <v>Primary Eyecare (Merton, Sutton &amp; Wandsworth) Ltd</v>
          </cell>
        </row>
        <row r="855">
          <cell r="C855" t="str">
            <v>Primary Eyecare (Norfolk &amp; Waveney) Ltd</v>
          </cell>
        </row>
        <row r="856">
          <cell r="C856" t="str">
            <v>Primary Eyecare (North East) Ltd</v>
          </cell>
        </row>
        <row r="857">
          <cell r="C857" t="str">
            <v>Primary Eyecare (North Yorkshire &amp; Humber) Ltd</v>
          </cell>
        </row>
        <row r="858">
          <cell r="C858" t="str">
            <v>Primary Eyecare (Nottinghamshire) Ltd</v>
          </cell>
        </row>
        <row r="859">
          <cell r="C859" t="str">
            <v>Primary Eyecare (Oxfordshire) Ltd</v>
          </cell>
        </row>
        <row r="860">
          <cell r="C860" t="str">
            <v>Primary Eyecare (Sheffield) Ltd</v>
          </cell>
        </row>
        <row r="861">
          <cell r="C861" t="str">
            <v>Primary Eyecare (Shropshire &amp; Staffordshire) Ltd</v>
          </cell>
        </row>
        <row r="862">
          <cell r="C862" t="str">
            <v>Primary Eyecare (Sussex) Ltd</v>
          </cell>
        </row>
        <row r="863">
          <cell r="C863" t="str">
            <v>Primary Provider Company Ltd</v>
          </cell>
        </row>
        <row r="864">
          <cell r="C864" t="str">
            <v>Prime Diagnostics Ltd</v>
          </cell>
        </row>
        <row r="865">
          <cell r="C865" t="str">
            <v>Primecare Primary Care</v>
          </cell>
        </row>
        <row r="866">
          <cell r="C866" t="str">
            <v>Prioritylinks Ltd</v>
          </cell>
        </row>
        <row r="867">
          <cell r="C867" t="str">
            <v>Priory Group Ltd</v>
          </cell>
        </row>
        <row r="868">
          <cell r="C868" t="str">
            <v>Probus Surgery Ltd</v>
          </cell>
        </row>
        <row r="869">
          <cell r="C869" t="str">
            <v>Psicon Ltd</v>
          </cell>
        </row>
        <row r="870">
          <cell r="C870" t="str">
            <v>Psychological Health &amp; Wellbeing Service Ltd</v>
          </cell>
        </row>
        <row r="871">
          <cell r="C871" t="str">
            <v>Public Health Wales NHS Trust</v>
          </cell>
        </row>
        <row r="872">
          <cell r="C872" t="str">
            <v>Quality Health Ltd</v>
          </cell>
        </row>
        <row r="873">
          <cell r="C873" t="str">
            <v>Quay Health Solutions CIC</v>
          </cell>
        </row>
        <row r="874">
          <cell r="C874" t="str">
            <v>Quay Medical Ltd</v>
          </cell>
        </row>
        <row r="875">
          <cell r="C875" t="str">
            <v>Queen Victoria Hospital NHS Foundation Trust</v>
          </cell>
        </row>
        <row r="876">
          <cell r="C876" t="str">
            <v>Queens Physiotherapy &amp; Sports Injury Clinic</v>
          </cell>
        </row>
        <row r="877">
          <cell r="C877" t="str">
            <v>R &amp; T (Boston) Ltd</v>
          </cell>
        </row>
        <row r="878">
          <cell r="C878" t="str">
            <v>Rainham Physiotherapy Centre</v>
          </cell>
        </row>
        <row r="879">
          <cell r="C879" t="str">
            <v>Ramsay Healthcare UK Operations Ltd</v>
          </cell>
        </row>
        <row r="880">
          <cell r="C880" t="str">
            <v>Raphael Healthcare Ltd</v>
          </cell>
        </row>
        <row r="881">
          <cell r="C881" t="str">
            <v>Ravenscroft Physiotherapy Centre Ltd</v>
          </cell>
        </row>
        <row r="882">
          <cell r="C882" t="str">
            <v>Realhealth(UK) Ltd</v>
          </cell>
        </row>
        <row r="883">
          <cell r="C883" t="str">
            <v>Reflexive Solutions Ltd</v>
          </cell>
        </row>
        <row r="884">
          <cell r="C884" t="str">
            <v>Regional Hearing Services Ltd</v>
          </cell>
        </row>
        <row r="885">
          <cell r="C885" t="str">
            <v>Renal Services Plc</v>
          </cell>
        </row>
        <row r="886">
          <cell r="C886" t="str">
            <v>Reproductive Health Group Ltd</v>
          </cell>
        </row>
        <row r="887">
          <cell r="C887" t="str">
            <v>Response Physiotherapy Ltd HQ</v>
          </cell>
        </row>
        <row r="888">
          <cell r="C888" t="str">
            <v>Rethink Mental Illness</v>
          </cell>
        </row>
        <row r="889">
          <cell r="C889" t="str">
            <v>Rialto Care Services</v>
          </cell>
        </row>
        <row r="890">
          <cell r="C890" t="str">
            <v>Rila Publications Ltd</v>
          </cell>
        </row>
        <row r="891">
          <cell r="C891" t="str">
            <v>Ripplez CIC</v>
          </cell>
        </row>
        <row r="892">
          <cell r="C892" t="str">
            <v>Riverdale</v>
          </cell>
        </row>
        <row r="893">
          <cell r="C893" t="str">
            <v>Riverside Healthcare</v>
          </cell>
        </row>
        <row r="894">
          <cell r="C894" t="str">
            <v>Robin Newell Osteopath</v>
          </cell>
        </row>
        <row r="895">
          <cell r="C895" t="str">
            <v>Rotherham, Doncaster &amp; South Humber NHS Foundation Trust</v>
          </cell>
        </row>
        <row r="896">
          <cell r="C896" t="str">
            <v>Royal Berkshire NHS Foundation Trust</v>
          </cell>
        </row>
        <row r="897">
          <cell r="C897" t="str">
            <v>Royal Brompton &amp; Harefield NHS Foundation Trust</v>
          </cell>
        </row>
        <row r="898">
          <cell r="C898" t="str">
            <v>Royal Cornwall Hospitals NHS Trust</v>
          </cell>
        </row>
        <row r="899">
          <cell r="C899" t="str">
            <v>Royal Devon &amp; Exeter NHS Foundation Trust</v>
          </cell>
        </row>
        <row r="900">
          <cell r="C900" t="str">
            <v>Royal Free London NHS Foundation Trust</v>
          </cell>
        </row>
        <row r="901">
          <cell r="C901" t="str">
            <v>Royal Liverpool and Broadgreen University Hospitals NHS Trust</v>
          </cell>
        </row>
        <row r="902">
          <cell r="C902" t="str">
            <v>Royal National Hospital For Rheumatic Diseases NHS Foundation Trust</v>
          </cell>
        </row>
        <row r="903">
          <cell r="C903" t="str">
            <v>Royal National Orthopaedic Hospital NHS Trust</v>
          </cell>
        </row>
        <row r="904">
          <cell r="C904" t="str">
            <v>Royal Surrey County Hospital NHS Foundation Trust</v>
          </cell>
        </row>
        <row r="905">
          <cell r="C905" t="str">
            <v>Royal United Hospitals Bath NHS Foundation Trust</v>
          </cell>
        </row>
        <row r="906">
          <cell r="C906" t="str">
            <v>Salford Royal NHS Foundation Trust</v>
          </cell>
        </row>
        <row r="907">
          <cell r="C907" t="str">
            <v>Salisbury NHS Foundation Trust</v>
          </cell>
        </row>
        <row r="908">
          <cell r="C908" t="str">
            <v>Sandwell &amp; West Birmingham Hospitals NHS Trust</v>
          </cell>
        </row>
        <row r="909">
          <cell r="C909" t="str">
            <v>Sandy Hill Physio Ltd</v>
          </cell>
        </row>
        <row r="910">
          <cell r="C910" t="str">
            <v>Scan Assure Medical Ultrasound Ltd</v>
          </cell>
        </row>
        <row r="911">
          <cell r="C911" t="str">
            <v>Scarborough &amp; North East Yorkshire Health Care NHS Trust</v>
          </cell>
        </row>
        <row r="912">
          <cell r="C912" t="str">
            <v>Scottish Holiday Dialysis</v>
          </cell>
        </row>
        <row r="913">
          <cell r="C913" t="str">
            <v>SEAP</v>
          </cell>
        </row>
        <row r="914">
          <cell r="C914" t="str">
            <v>Sellindge Practice Ltd</v>
          </cell>
        </row>
        <row r="915">
          <cell r="C915" t="str">
            <v>Sentinel Healthcare Southwest Community Interest Company</v>
          </cell>
        </row>
        <row r="916">
          <cell r="C916" t="str">
            <v>Serco Ltd</v>
          </cell>
        </row>
        <row r="917">
          <cell r="C917" t="str">
            <v>Serenity-Sequel Healthcare Ltd</v>
          </cell>
        </row>
        <row r="918">
          <cell r="C918" t="str">
            <v>Sg Radiology &amp; Associates Ltd</v>
          </cell>
        </row>
        <row r="919">
          <cell r="C919" t="str">
            <v>Sheffield Children's NHS Foundation Trust (Acute)</v>
          </cell>
        </row>
        <row r="920">
          <cell r="C920" t="str">
            <v>Sheffield Children's NHS Foundation Trust (MH)</v>
          </cell>
        </row>
        <row r="921">
          <cell r="C921" t="str">
            <v>Sheffield Health &amp; Social Care NHS Foundation Trust</v>
          </cell>
        </row>
        <row r="922">
          <cell r="C922" t="str">
            <v>Sheffield Teaching Hospitals NHS Foundation Trust</v>
          </cell>
        </row>
        <row r="923">
          <cell r="C923" t="str">
            <v>Shepherd Chiropody</v>
          </cell>
        </row>
        <row r="924">
          <cell r="C924" t="str">
            <v>Sherwood Forest Hospitals NHS Foundation Trust</v>
          </cell>
        </row>
        <row r="925">
          <cell r="C925" t="str">
            <v>Shield Healthcare</v>
          </cell>
        </row>
        <row r="926">
          <cell r="C926" t="str">
            <v>Shreeji Ophthalmic Primary Care Services LLP (HQ)</v>
          </cell>
        </row>
        <row r="927">
          <cell r="C927" t="str">
            <v>Shrewsbury &amp; Telford Hospital NHS Trust</v>
          </cell>
        </row>
        <row r="928">
          <cell r="C928" t="str">
            <v>Shropshire Community Health NHS Trust</v>
          </cell>
        </row>
        <row r="929">
          <cell r="C929" t="str">
            <v>Shropshire Skin Clinic</v>
          </cell>
        </row>
        <row r="930">
          <cell r="C930" t="str">
            <v>Shuropody Footcare Ltd</v>
          </cell>
        </row>
        <row r="931">
          <cell r="C931" t="str">
            <v>Simon Bacon Ltd</v>
          </cell>
        </row>
        <row r="932">
          <cell r="C932" t="str">
            <v>Sirona Care &amp; Health</v>
          </cell>
        </row>
        <row r="933">
          <cell r="C933" t="str">
            <v>Six Degrees Social Enterprise CIC</v>
          </cell>
        </row>
        <row r="934">
          <cell r="C934" t="str">
            <v>SJ Helpline Services CIC</v>
          </cell>
        </row>
        <row r="935">
          <cell r="C935" t="str">
            <v>SK Health Ltd</v>
          </cell>
        </row>
        <row r="936">
          <cell r="C936" t="str">
            <v>Sk:N (Lasercare Clinics Ltd)</v>
          </cell>
        </row>
        <row r="937">
          <cell r="C937" t="str">
            <v>Smart CJs</v>
          </cell>
        </row>
        <row r="938">
          <cell r="C938" t="str">
            <v>SMGPF Ltd</v>
          </cell>
        </row>
        <row r="939">
          <cell r="C939" t="str">
            <v>Social Adventures Ltd</v>
          </cell>
        </row>
        <row r="940">
          <cell r="C940" t="str">
            <v>Solent Medical Services Ltd</v>
          </cell>
        </row>
        <row r="941">
          <cell r="C941" t="str">
            <v>Solent NHS Trust</v>
          </cell>
        </row>
        <row r="942">
          <cell r="C942" t="str">
            <v>Solicitude Ltd</v>
          </cell>
        </row>
        <row r="943">
          <cell r="C943" t="str">
            <v>Solihull Care Trust</v>
          </cell>
        </row>
        <row r="944">
          <cell r="C944" t="str">
            <v>Somerset Partnership NHS Foundation Trust</v>
          </cell>
        </row>
        <row r="945">
          <cell r="C945" t="str">
            <v>Somerset Primary Healthcare Ltd</v>
          </cell>
        </row>
        <row r="946">
          <cell r="C946" t="str">
            <v>Somerset Surgical Services HQ</v>
          </cell>
        </row>
        <row r="947">
          <cell r="C947" t="str">
            <v>Sonarcare Ltd</v>
          </cell>
        </row>
        <row r="948">
          <cell r="C948" t="str">
            <v>South Central Ambulance Service NHS Foundation Trust</v>
          </cell>
        </row>
        <row r="949">
          <cell r="C949" t="str">
            <v>South Devon Healthcare NHS Foundation Trust</v>
          </cell>
        </row>
        <row r="950">
          <cell r="C950" t="str">
            <v>South Devon Osteopaths Ltd</v>
          </cell>
        </row>
        <row r="951">
          <cell r="C951" t="str">
            <v>South Doc Services Ltd HQ</v>
          </cell>
        </row>
        <row r="952">
          <cell r="C952" t="str">
            <v>South East Coast Ambulance Service NHS Foundation Trust</v>
          </cell>
        </row>
        <row r="953">
          <cell r="C953" t="str">
            <v>South East Fertility Clinic Ltd</v>
          </cell>
        </row>
        <row r="954">
          <cell r="C954" t="str">
            <v>South East Health Ltd</v>
          </cell>
        </row>
        <row r="955">
          <cell r="C955" t="str">
            <v>South Eastern Health &amp; Social Services Trust</v>
          </cell>
        </row>
        <row r="956">
          <cell r="C956" t="str">
            <v>South Essex Emergency Doctors Service</v>
          </cell>
        </row>
        <row r="957">
          <cell r="C957" t="str">
            <v>South Essex Partnership University NHS Foundation Trust</v>
          </cell>
        </row>
        <row r="958">
          <cell r="C958" t="str">
            <v>South Gloucestershire Council</v>
          </cell>
        </row>
        <row r="959">
          <cell r="C959" t="str">
            <v>South London &amp; Maudsley NHS Foundation Trust</v>
          </cell>
        </row>
        <row r="960">
          <cell r="C960" t="str">
            <v>South London Healthcare NHS Trust</v>
          </cell>
        </row>
        <row r="961">
          <cell r="C961" t="str">
            <v>South Norfolk Healthcare CIC</v>
          </cell>
        </row>
        <row r="962">
          <cell r="C962" t="str">
            <v>South Of England Cochlear Implant Centre</v>
          </cell>
        </row>
        <row r="963">
          <cell r="C963" t="str">
            <v>South Staffordshire &amp; Shropshire Healthcare NHS Foundation Trust</v>
          </cell>
        </row>
        <row r="964">
          <cell r="C964" t="str">
            <v>South Tees Hospitals NHS Foundation Trust</v>
          </cell>
        </row>
        <row r="965">
          <cell r="C965" t="str">
            <v>South Tyneside NHS Foundation Trust</v>
          </cell>
        </row>
        <row r="966">
          <cell r="C966" t="str">
            <v>South Warwickshire NHS Foundation Trust</v>
          </cell>
        </row>
        <row r="967">
          <cell r="C967" t="str">
            <v>South West Bariatric Surgery Group</v>
          </cell>
        </row>
        <row r="968">
          <cell r="C968" t="str">
            <v>South West London &amp; St George's Mental Health NHS Trust</v>
          </cell>
        </row>
        <row r="969">
          <cell r="C969" t="str">
            <v>South West Yorkshire Partnership NHS Foundation Trust</v>
          </cell>
        </row>
        <row r="970">
          <cell r="C970" t="str">
            <v>South Western Ambulance Service NHS Foundation Trust</v>
          </cell>
        </row>
        <row r="971">
          <cell r="C971" t="str">
            <v>South Worcestershire Primary Care Ltd</v>
          </cell>
        </row>
        <row r="972">
          <cell r="C972" t="str">
            <v>South Yorkshire Diagnostics Ltd</v>
          </cell>
        </row>
        <row r="973">
          <cell r="C973" t="str">
            <v>Southend University Hospital NHS Foundation Trust</v>
          </cell>
        </row>
        <row r="974">
          <cell r="C974" t="str">
            <v>Southern Alliance Healthcare</v>
          </cell>
        </row>
        <row r="975">
          <cell r="C975" t="str">
            <v>Southern Cross Healthcare Group PLC</v>
          </cell>
        </row>
        <row r="976">
          <cell r="C976" t="str">
            <v>Southern Health NHS Foundation Trust</v>
          </cell>
        </row>
        <row r="977">
          <cell r="C977" t="str">
            <v>Southport and Ormskirk Hospital NHS Trust</v>
          </cell>
        </row>
        <row r="978">
          <cell r="C978" t="str">
            <v>Spamedica</v>
          </cell>
        </row>
        <row r="979">
          <cell r="C979" t="str">
            <v>Specialist Health Services Ltd</v>
          </cell>
        </row>
        <row r="980">
          <cell r="C980" t="str">
            <v>Specialist Medical Imaging Ltd</v>
          </cell>
        </row>
        <row r="981">
          <cell r="C981" t="str">
            <v>Specsavers Hearcare Group Ltd</v>
          </cell>
        </row>
        <row r="982">
          <cell r="C982" t="str">
            <v>Spectrum Community Health CIC</v>
          </cell>
        </row>
        <row r="983">
          <cell r="C983" t="str">
            <v>Spiral Health CIC</v>
          </cell>
        </row>
        <row r="984">
          <cell r="C984" t="str">
            <v>Spire Healthcare</v>
          </cell>
        </row>
        <row r="985">
          <cell r="C985" t="str">
            <v>Spire healthcare - cardiac services</v>
          </cell>
        </row>
        <row r="986">
          <cell r="C986" t="str">
            <v>Spire Methley Park</v>
          </cell>
        </row>
        <row r="987">
          <cell r="C987" t="str">
            <v>Spire healthcare - morbid obesity</v>
          </cell>
        </row>
        <row r="988">
          <cell r="C988" t="str">
            <v>Spire Healthcare - Southampton</v>
          </cell>
        </row>
        <row r="989">
          <cell r="C989" t="str">
            <v>Springdale Health Ltd</v>
          </cell>
        </row>
        <row r="990">
          <cell r="C990" t="str">
            <v>SRCL Ltd</v>
          </cell>
        </row>
        <row r="991">
          <cell r="C991" t="str">
            <v>Ssafa Care CIC</v>
          </cell>
        </row>
        <row r="992">
          <cell r="C992" t="str">
            <v>St Albans &amp; Harpenden Musculoskeletal Cats</v>
          </cell>
        </row>
        <row r="993">
          <cell r="C993" t="str">
            <v>St Andrew's Healthcare</v>
          </cell>
        </row>
        <row r="994">
          <cell r="C994" t="str">
            <v>St Anne's Dialysis</v>
          </cell>
        </row>
        <row r="995">
          <cell r="C995" t="str">
            <v>St David's Home</v>
          </cell>
        </row>
        <row r="996">
          <cell r="C996" t="str">
            <v>St Georges Healthcare Group</v>
          </cell>
        </row>
        <row r="997">
          <cell r="C997" t="str">
            <v>St George's Healthcare NHS Trust</v>
          </cell>
        </row>
        <row r="998">
          <cell r="C998" t="str">
            <v>St Georges Hospital Ltd</v>
          </cell>
        </row>
        <row r="999">
          <cell r="C999" t="str">
            <v>St George's Hospital Medical School</v>
          </cell>
        </row>
        <row r="1000">
          <cell r="C1000" t="str">
            <v>St Helens and Knowsley Hospitals NHS Trust</v>
          </cell>
        </row>
        <row r="1001">
          <cell r="C1001" t="str">
            <v>St Josephs Private Hospital</v>
          </cell>
        </row>
        <row r="1002">
          <cell r="C1002" t="str">
            <v>St Lukes Health Care</v>
          </cell>
        </row>
        <row r="1003">
          <cell r="C1003" t="str">
            <v>St Magnus (Payden's)</v>
          </cell>
        </row>
        <row r="1004">
          <cell r="C1004" t="str">
            <v>St Margarets Hospice</v>
          </cell>
        </row>
        <row r="1005">
          <cell r="C1005" t="str">
            <v>St Matthews Ltd</v>
          </cell>
        </row>
        <row r="1006">
          <cell r="C1006" t="str">
            <v>St Peter's Andrology Centre</v>
          </cell>
        </row>
        <row r="1007">
          <cell r="C1007" t="str">
            <v>Staffordshire &amp; Stoke On Trent Partnership NHS Trust</v>
          </cell>
        </row>
        <row r="1008">
          <cell r="C1008" t="str">
            <v>Stahmis</v>
          </cell>
        </row>
        <row r="1009">
          <cell r="C1009" t="str">
            <v>Standard Health Ltd</v>
          </cell>
        </row>
        <row r="1010">
          <cell r="C1010" t="str">
            <v>Stapely Hospital</v>
          </cell>
        </row>
        <row r="1011">
          <cell r="C1011" t="str">
            <v>Starfish Health And Wellbeing HQ</v>
          </cell>
        </row>
        <row r="1012">
          <cell r="C1012" t="str">
            <v>States Of Jersey</v>
          </cell>
        </row>
        <row r="1013">
          <cell r="C1013" t="str">
            <v>Stellar Healthcare</v>
          </cell>
        </row>
        <row r="1014">
          <cell r="C1014" t="str">
            <v>Stepping Stone Care Homes</v>
          </cell>
        </row>
        <row r="1015">
          <cell r="C1015" t="str">
            <v>Steria Ltd</v>
          </cell>
        </row>
        <row r="1016">
          <cell r="C1016" t="str">
            <v>Steven Orton Ltd</v>
          </cell>
        </row>
        <row r="1017">
          <cell r="C1017" t="str">
            <v>Stockport NHS Foundation Trust</v>
          </cell>
        </row>
        <row r="1018">
          <cell r="C1018" t="str">
            <v>Streatham Young Person's Clinic</v>
          </cell>
        </row>
        <row r="1019">
          <cell r="C1019" t="str">
            <v>Sudbury Healthcare Partnership Ltd</v>
          </cell>
        </row>
        <row r="1020">
          <cell r="C1020" t="str">
            <v>Suffolk Brett Stour Ltd</v>
          </cell>
        </row>
        <row r="1021">
          <cell r="C1021" t="str">
            <v>Suffolk Community Healthcare</v>
          </cell>
        </row>
        <row r="1022">
          <cell r="C1022" t="str">
            <v>Suffolk Integrated Healthcare</v>
          </cell>
        </row>
        <row r="1023">
          <cell r="C1023" t="str">
            <v>Suffolk Mental Health Partnership NHS Trust</v>
          </cell>
        </row>
        <row r="1024">
          <cell r="C1024" t="str">
            <v>Surrey &amp; Borders Partnership NHS Foundation Trust</v>
          </cell>
        </row>
        <row r="1025">
          <cell r="C1025" t="str">
            <v>Surrey &amp; Sussex Consultant Partnership Ltd</v>
          </cell>
        </row>
        <row r="1026">
          <cell r="C1026" t="str">
            <v>Surrey &amp; Sussex Healthcare NHS Trust</v>
          </cell>
        </row>
        <row r="1027">
          <cell r="C1027" t="str">
            <v>Surrey Ultrasound Services</v>
          </cell>
        </row>
        <row r="1028">
          <cell r="C1028" t="str">
            <v>Susan Showell-Westrip - Psychological Therapist</v>
          </cell>
        </row>
        <row r="1029">
          <cell r="C1029" t="str">
            <v>Sussex Community Dermatology Service</v>
          </cell>
        </row>
        <row r="1030">
          <cell r="C1030" t="str">
            <v>Sussex Community NHS Trust</v>
          </cell>
        </row>
        <row r="1031">
          <cell r="C1031" t="str">
            <v>Sussex Health Care Audiology Ltd</v>
          </cell>
        </row>
        <row r="1032">
          <cell r="C1032" t="str">
            <v>Sussex Medical Centre Ltd</v>
          </cell>
        </row>
        <row r="1033">
          <cell r="C1033" t="str">
            <v>Sussex MSK Partnership 2</v>
          </cell>
        </row>
        <row r="1034">
          <cell r="C1034" t="str">
            <v>Sussex Partnership NHS Foundation Trust</v>
          </cell>
        </row>
        <row r="1035">
          <cell r="C1035" t="str">
            <v>Sutton Medical Consulting Centre</v>
          </cell>
        </row>
        <row r="1036">
          <cell r="C1036" t="str">
            <v>Sydenham House Group</v>
          </cell>
        </row>
        <row r="1037">
          <cell r="C1037" t="str">
            <v>Sydenham House Medical Practice</v>
          </cell>
        </row>
        <row r="1038">
          <cell r="C1038" t="str">
            <v>Symbol (UK) Ltd</v>
          </cell>
        </row>
        <row r="1039">
          <cell r="C1039" t="str">
            <v>Talking Therapies Ltd</v>
          </cell>
        </row>
        <row r="1040">
          <cell r="C1040" t="str">
            <v>Talkplus</v>
          </cell>
        </row>
        <row r="1041">
          <cell r="C1041" t="str">
            <v>Tameside Hospital NHS Foundation Trust</v>
          </cell>
        </row>
        <row r="1042">
          <cell r="C1042" t="str">
            <v>Tarporley War Memorial Hospital Trust</v>
          </cell>
        </row>
        <row r="1043">
          <cell r="C1043" t="str">
            <v>Tascor Medical Services Ltd</v>
          </cell>
        </row>
        <row r="1044">
          <cell r="C1044" t="str">
            <v>Taunton &amp; Somerset NHS Foundation Trust</v>
          </cell>
        </row>
        <row r="1045">
          <cell r="C1045" t="str">
            <v>Taurus Healthcare Ltd</v>
          </cell>
        </row>
        <row r="1046">
          <cell r="C1046" t="str">
            <v>Tavistock &amp; Portman NHS Foundation Trust</v>
          </cell>
        </row>
        <row r="1047">
          <cell r="C1047" t="str">
            <v>Tees, Esk &amp; Wear Valleys NHS Foundation Trust</v>
          </cell>
        </row>
        <row r="1048">
          <cell r="C1048" t="str">
            <v>Teeside Urgent Care</v>
          </cell>
        </row>
        <row r="1049">
          <cell r="C1049" t="str">
            <v>Tetbury Hospital Trust Ltd</v>
          </cell>
        </row>
        <row r="1050">
          <cell r="C1050" t="str">
            <v>Tetbury Hospital Trust Ltd</v>
          </cell>
        </row>
        <row r="1051">
          <cell r="C1051" t="str">
            <v>Thames Medical</v>
          </cell>
        </row>
        <row r="1052">
          <cell r="C1052" t="str">
            <v>Thames Medical LLP</v>
          </cell>
        </row>
        <row r="1053">
          <cell r="C1053" t="str">
            <v>Thames Valley Ambulance &amp; Paramedic Service</v>
          </cell>
        </row>
        <row r="1054">
          <cell r="C1054" t="str">
            <v>The Ashgrove Clinic</v>
          </cell>
        </row>
        <row r="1055">
          <cell r="C1055" t="str">
            <v>The Back Pain Team Ltd</v>
          </cell>
        </row>
        <row r="1056">
          <cell r="C1056" t="str">
            <v>The Bariatric Consultancy Ltd</v>
          </cell>
        </row>
        <row r="1057">
          <cell r="C1057" t="str">
            <v>The Birkdale Clinic</v>
          </cell>
        </row>
        <row r="1058">
          <cell r="C1058" t="str">
            <v>The British School Of Osteopathy</v>
          </cell>
        </row>
        <row r="1059">
          <cell r="C1059" t="str">
            <v>The Cambridge Centre (Scarborough Alcohol And Drugs Advisory Centre) Ltd</v>
          </cell>
        </row>
        <row r="1060">
          <cell r="C1060" t="str">
            <v>The Charlotte Straker Hospital Project Trust</v>
          </cell>
        </row>
        <row r="1061">
          <cell r="C1061" t="str">
            <v>The Chaseley Trust</v>
          </cell>
        </row>
        <row r="1062">
          <cell r="C1062" t="str">
            <v>The Children's Trust (Tadworth Court)</v>
          </cell>
        </row>
        <row r="1063">
          <cell r="C1063" t="str">
            <v>The Christie NHS Foundation Trust</v>
          </cell>
        </row>
        <row r="1064">
          <cell r="C1064" t="str">
            <v>The Clatterbridge Cancer Centre NHS Foundation Trust</v>
          </cell>
        </row>
        <row r="1065">
          <cell r="C1065" t="str">
            <v>The Counselling Foundation</v>
          </cell>
        </row>
        <row r="1066">
          <cell r="C1066" t="str">
            <v>The Dudley Group NHS Foundation Trust</v>
          </cell>
        </row>
        <row r="1067">
          <cell r="C1067" t="str">
            <v>The Ellenor Lions Hospices</v>
          </cell>
        </row>
        <row r="1068">
          <cell r="C1068" t="str">
            <v>The Elms Medical Practice</v>
          </cell>
        </row>
        <row r="1069">
          <cell r="C1069" t="str">
            <v>The Forge Clinic</v>
          </cell>
        </row>
        <row r="1070">
          <cell r="C1070" t="str">
            <v>The Gloucestershire Care Services NHS Trust</v>
          </cell>
        </row>
        <row r="1071">
          <cell r="C1071" t="str">
            <v>The Grange Medical Centre HQ</v>
          </cell>
        </row>
        <row r="1072">
          <cell r="C1072" t="str">
            <v>The Hearing Company</v>
          </cell>
        </row>
        <row r="1073">
          <cell r="C1073" t="str">
            <v>The Helping Hand Company</v>
          </cell>
        </row>
        <row r="1074">
          <cell r="C1074" t="str">
            <v>The Herne Bay Opthalmology Clinic</v>
          </cell>
        </row>
        <row r="1075">
          <cell r="C1075" t="str">
            <v>The Hillingdon Hospitals NHS Foundation Trust</v>
          </cell>
        </row>
        <row r="1076">
          <cell r="C1076" t="str">
            <v>The Huntercombe Group</v>
          </cell>
        </row>
        <row r="1077">
          <cell r="C1077" t="str">
            <v>The Industrial Diagnostics Company HQ</v>
          </cell>
        </row>
        <row r="1078">
          <cell r="C1078" t="str">
            <v>The Injury Care Clinics Ltd</v>
          </cell>
        </row>
        <row r="1079">
          <cell r="C1079" t="str">
            <v>The Learning Assessment &amp; Neurocare Centre</v>
          </cell>
        </row>
        <row r="1080">
          <cell r="C1080" t="str">
            <v>The Lincoln Physiotherapy &amp; Sports Injuries Clinic</v>
          </cell>
        </row>
        <row r="1081">
          <cell r="C1081" t="str">
            <v>The Living Care Group</v>
          </cell>
        </row>
        <row r="1082">
          <cell r="C1082" t="str">
            <v>The Mole Clinic Ltd</v>
          </cell>
        </row>
        <row r="1083">
          <cell r="C1083" t="str">
            <v>The Newcastle Upon Tyne Hospitals NHS Foundation Trust</v>
          </cell>
        </row>
        <row r="1084">
          <cell r="C1084" t="str">
            <v>The One Health Group Ltd</v>
          </cell>
        </row>
        <row r="1085">
          <cell r="C1085" t="str">
            <v>The Outside Clinic</v>
          </cell>
        </row>
        <row r="1086">
          <cell r="C1086" t="str">
            <v>The Physiotherapy Centre HQ</v>
          </cell>
        </row>
        <row r="1087">
          <cell r="C1087" t="str">
            <v>The Physiotherapy Practice Ltd</v>
          </cell>
        </row>
        <row r="1088">
          <cell r="C1088" t="str">
            <v>The Pinnacle Practice</v>
          </cell>
        </row>
        <row r="1089">
          <cell r="C1089" t="str">
            <v>The Point Osteopathic Clinic</v>
          </cell>
        </row>
        <row r="1090">
          <cell r="C1090" t="str">
            <v>The Practice PLC</v>
          </cell>
        </row>
        <row r="1091">
          <cell r="C1091" t="str">
            <v>The Practice PLC</v>
          </cell>
        </row>
        <row r="1092">
          <cell r="C1092" t="str">
            <v>The Primary Care Collaborative Ltd</v>
          </cell>
        </row>
        <row r="1093">
          <cell r="C1093" t="str">
            <v>The Princess Alexandra Hospital NHS Trust</v>
          </cell>
        </row>
        <row r="1094">
          <cell r="C1094" t="str">
            <v>The Queen Elizabeth Hospital King's Lynn NHS Foundation Trust</v>
          </cell>
        </row>
        <row r="1095">
          <cell r="C1095" t="str">
            <v>The Retreat Hospital</v>
          </cell>
        </row>
        <row r="1096">
          <cell r="C1096" t="str">
            <v>The Robert Jones &amp; Agnes Hunt Orthopaedic Hospital NHS Foundation Trust</v>
          </cell>
        </row>
        <row r="1097">
          <cell r="C1097" t="str">
            <v>The Rotherham NHS Foundation Trust</v>
          </cell>
        </row>
        <row r="1098">
          <cell r="C1098" t="str">
            <v>The Royal Bournemouth &amp; Christchurch Hospitals NHS Foundation Trust</v>
          </cell>
        </row>
        <row r="1099">
          <cell r="C1099" t="str">
            <v>The Royal Hospital For Neuro-Disability</v>
          </cell>
        </row>
        <row r="1100">
          <cell r="C1100" t="str">
            <v>The Royal Marsden NHS Foundation Trust</v>
          </cell>
        </row>
        <row r="1101">
          <cell r="C1101" t="str">
            <v>The Royal Orthopaedic Hospital NHS Foundation Trust</v>
          </cell>
        </row>
        <row r="1102">
          <cell r="C1102" t="str">
            <v>The Royal Wolverhampton NHS Trust</v>
          </cell>
        </row>
        <row r="1103">
          <cell r="C1103" t="str">
            <v>The Sean Barkes Clinic Ltd</v>
          </cell>
        </row>
        <row r="1104">
          <cell r="C1104" t="str">
            <v>The Surgery</v>
          </cell>
        </row>
        <row r="1105">
          <cell r="C1105" t="str">
            <v>The Sussex Beacon</v>
          </cell>
        </row>
        <row r="1106">
          <cell r="C1106" t="str">
            <v>The Village Surgery</v>
          </cell>
        </row>
        <row r="1107">
          <cell r="C1107" t="str">
            <v>The Walton Centre NHS Foundation Trust</v>
          </cell>
        </row>
        <row r="1108">
          <cell r="C1108" t="str">
            <v>The Wellbeing Service CIC</v>
          </cell>
        </row>
        <row r="1109">
          <cell r="C1109" t="str">
            <v>The Whittington Hospital NHS Trust</v>
          </cell>
        </row>
        <row r="1110">
          <cell r="C1110" t="str">
            <v>This Is My: Ltd</v>
          </cell>
        </row>
        <row r="1111">
          <cell r="C1111" t="str">
            <v>Thompson Opticians Ltd</v>
          </cell>
        </row>
        <row r="1112">
          <cell r="C1112" t="str">
            <v>Thorpes Physiotherapy Ltd</v>
          </cell>
        </row>
        <row r="1113">
          <cell r="C1113" t="str">
            <v>Tim Humphries Physiotherapy Ltd</v>
          </cell>
        </row>
        <row r="1114">
          <cell r="C1114" t="str">
            <v>Tlc Medical Centre LLP</v>
          </cell>
        </row>
        <row r="1115">
          <cell r="C1115" t="str">
            <v>Tollgate Clinic Ltd</v>
          </cell>
        </row>
        <row r="1116">
          <cell r="C1116" t="str">
            <v>Torbay &amp; Southern Devon Health &amp; Care NHS Trust</v>
          </cell>
        </row>
        <row r="1117">
          <cell r="C1117" t="str">
            <v>Torbay Care Trust</v>
          </cell>
        </row>
        <row r="1118">
          <cell r="C1118" t="str">
            <v>Total Health Care Clinics Ltd</v>
          </cell>
        </row>
        <row r="1119">
          <cell r="C1119" t="str">
            <v>Trafford Healthcare NHS Trust</v>
          </cell>
        </row>
        <row r="1120">
          <cell r="C1120" t="str">
            <v>Transitional Rehabilitation Unit (TRU)</v>
          </cell>
        </row>
        <row r="1121">
          <cell r="C1121" t="str">
            <v>Trent PTS</v>
          </cell>
        </row>
        <row r="1122">
          <cell r="C1122" t="str">
            <v>Tulip Mental Health Group</v>
          </cell>
        </row>
        <row r="1123">
          <cell r="C1123" t="str">
            <v>Turning Point</v>
          </cell>
        </row>
        <row r="1124">
          <cell r="C1124" t="str">
            <v>Turnpike Medical Ltd</v>
          </cell>
        </row>
        <row r="1125">
          <cell r="C1125" t="str">
            <v>Tyne &amp; Wear Surgery Ltd</v>
          </cell>
        </row>
        <row r="1126">
          <cell r="C1126" t="str">
            <v>Tyneside Surgical Services Ltd</v>
          </cell>
        </row>
        <row r="1127">
          <cell r="C1127" t="str">
            <v xml:space="preserve">UCL Institute of Ophthalmology </v>
          </cell>
        </row>
        <row r="1128">
          <cell r="C1128" t="str">
            <v>Uclan Dental Clinic</v>
          </cell>
        </row>
        <row r="1129">
          <cell r="C1129" t="str">
            <v>UK Specialist Hospitals Ltd</v>
          </cell>
        </row>
        <row r="1130">
          <cell r="C1130" t="str">
            <v>Ultrasound Now Ltd</v>
          </cell>
        </row>
        <row r="1131">
          <cell r="C1131" t="str">
            <v>Ultrasound Scanning Services Ltd</v>
          </cell>
        </row>
        <row r="1132">
          <cell r="C1132" t="str">
            <v>United Health UK</v>
          </cell>
        </row>
        <row r="1133">
          <cell r="C1133" t="str">
            <v>United Lincolnshire Hospitals NHS Trust</v>
          </cell>
        </row>
        <row r="1134">
          <cell r="C1134" t="str">
            <v>University College London NHS Foundation Trust</v>
          </cell>
        </row>
        <row r="1135">
          <cell r="C1135" t="str">
            <v>University Hospital Of North Staffordshire NHS Trust</v>
          </cell>
        </row>
        <row r="1136">
          <cell r="C1136" t="str">
            <v>University Hospital Of South Manchester NHS Foundation Trust</v>
          </cell>
        </row>
        <row r="1137">
          <cell r="C1137" t="str">
            <v>University Hospital Southampton NHS Foundation Trust</v>
          </cell>
        </row>
        <row r="1138">
          <cell r="C1138" t="str">
            <v>University Hospital Birmingham NHS Foundation Trust</v>
          </cell>
        </row>
        <row r="1139">
          <cell r="C1139" t="str">
            <v>University Hospitals Bristol NHS Foundation Trust</v>
          </cell>
        </row>
        <row r="1140">
          <cell r="C1140" t="str">
            <v>University Hospitals Coventry &amp; Warwickshire NHS Trust</v>
          </cell>
        </row>
        <row r="1141">
          <cell r="C1141" t="str">
            <v>University Hospitals Of Leicester NHS Trust</v>
          </cell>
        </row>
        <row r="1142">
          <cell r="C1142" t="str">
            <v>University Hospital Of Morecambe Bay NHS Foundation Trust</v>
          </cell>
        </row>
        <row r="1143">
          <cell r="C1143" t="str">
            <v>University Medical Centre</v>
          </cell>
        </row>
        <row r="1144">
          <cell r="C1144" t="str">
            <v>University of Bristol</v>
          </cell>
        </row>
        <row r="1145">
          <cell r="C1145" t="str">
            <v>Urgent Care 24</v>
          </cell>
        </row>
        <row r="1146">
          <cell r="C1146" t="str">
            <v>Urgent Care Centre- Hurley Group HQ</v>
          </cell>
        </row>
        <row r="1147">
          <cell r="C1147" t="str">
            <v>Uttlesford Health Ltd (HQ)</v>
          </cell>
        </row>
        <row r="1148">
          <cell r="C1148" t="str">
            <v>Vaccination UK Ltd</v>
          </cell>
        </row>
        <row r="1149">
          <cell r="C1149" t="str">
            <v>Vale Health Ltd</v>
          </cell>
        </row>
        <row r="1150">
          <cell r="C1150" t="str">
            <v>Vale Healthcare Ltd</v>
          </cell>
        </row>
        <row r="1151">
          <cell r="C1151" t="str">
            <v>Vanguard Group Ltd</v>
          </cell>
        </row>
        <row r="1152">
          <cell r="C1152" t="str">
            <v>Vanscan Ltd HQ</v>
          </cell>
        </row>
        <row r="1153">
          <cell r="C1153" t="str">
            <v>Veincentre Ltd</v>
          </cell>
        </row>
        <row r="1154">
          <cell r="C1154" t="str">
            <v>Velindre NHS Trust</v>
          </cell>
        </row>
        <row r="1155">
          <cell r="C1155" t="str">
            <v>Vermonth oxford network</v>
          </cell>
        </row>
        <row r="1156">
          <cell r="C1156" t="str">
            <v>Verulam Gynaecology Cats</v>
          </cell>
        </row>
        <row r="1157">
          <cell r="C1157" t="str">
            <v>VH Community Services Ltd</v>
          </cell>
        </row>
        <row r="1158">
          <cell r="C1158" t="str">
            <v>VH Doctors Ltd</v>
          </cell>
        </row>
        <row r="1159">
          <cell r="C1159" t="str">
            <v>Virgin Care Ltd</v>
          </cell>
        </row>
        <row r="1160">
          <cell r="C1160" t="str">
            <v>Virgin Care Provider Services Ltd</v>
          </cell>
        </row>
        <row r="1161">
          <cell r="C1161" t="str">
            <v>Virgin Care Services Ltd</v>
          </cell>
        </row>
        <row r="1162">
          <cell r="C1162" t="str">
            <v>Vision Checks Ltd</v>
          </cell>
        </row>
        <row r="1163">
          <cell r="C1163" t="str">
            <v>Vista Healthcare Independent Hospital</v>
          </cell>
        </row>
        <row r="1164">
          <cell r="C1164" t="str">
            <v>Vocare</v>
          </cell>
        </row>
        <row r="1165">
          <cell r="C1165" t="str">
            <v>Voyage Care</v>
          </cell>
        </row>
        <row r="1166">
          <cell r="C1166" t="str">
            <v>Walsall Healthcare NHS Trust</v>
          </cell>
        </row>
        <row r="1167">
          <cell r="C1167" t="str">
            <v>Wandsworth Referral Service</v>
          </cell>
        </row>
        <row r="1168">
          <cell r="C1168" t="str">
            <v>Ward Anne Kathleen Dr (Dermatology)</v>
          </cell>
        </row>
        <row r="1169">
          <cell r="C1169" t="str">
            <v>Wardour Group Ltd</v>
          </cell>
        </row>
        <row r="1170">
          <cell r="C1170" t="str">
            <v>Warrington and Halton Hospitals NHS Foundation Trust</v>
          </cell>
        </row>
        <row r="1171">
          <cell r="C1171" t="str">
            <v>Watchtower House Medical/Infirmary Services</v>
          </cell>
        </row>
        <row r="1172">
          <cell r="C1172" t="str">
            <v>Watford &amp; Herts Counselling LLP</v>
          </cell>
        </row>
        <row r="1173">
          <cell r="C1173" t="str">
            <v>Waveney Practice Based Commissioning</v>
          </cell>
        </row>
        <row r="1174">
          <cell r="C1174" t="str">
            <v>Weldricks Pharmacy (Cash Service)</v>
          </cell>
        </row>
        <row r="1175">
          <cell r="C1175" t="str">
            <v>Wellington Support Ltd</v>
          </cell>
        </row>
        <row r="1176">
          <cell r="C1176" t="str">
            <v>Well-One Clinic</v>
          </cell>
        </row>
        <row r="1177">
          <cell r="C1177" t="str">
            <v>Wells Community Hospital</v>
          </cell>
        </row>
        <row r="1178">
          <cell r="C1178" t="str">
            <v>Wells Dialysis (Holiday Dialysis Unit)</v>
          </cell>
        </row>
        <row r="1179">
          <cell r="C1179" t="str">
            <v>Welsh Ambulance Services NHS Trust</v>
          </cell>
        </row>
        <row r="1180">
          <cell r="C1180" t="str">
            <v>Wessex Fertility Ltd</v>
          </cell>
        </row>
        <row r="1181">
          <cell r="C1181" t="str">
            <v>West Hertfordshire Hospitals NHS Trust</v>
          </cell>
        </row>
        <row r="1182">
          <cell r="C1182" t="str">
            <v>West Lancashire Healthcare Partnership Community CIC</v>
          </cell>
        </row>
        <row r="1183">
          <cell r="C1183" t="str">
            <v>West London Hospitals Holiday Dialysis Trust</v>
          </cell>
        </row>
        <row r="1184">
          <cell r="C1184" t="str">
            <v>West London Mental Health NHS Trust</v>
          </cell>
        </row>
        <row r="1185">
          <cell r="C1185" t="str">
            <v>West Middlesex University Hospital NHS Trust</v>
          </cell>
        </row>
        <row r="1186">
          <cell r="C1186" t="str">
            <v>West Midlands Ambulance Service NHS Foundation Trust</v>
          </cell>
        </row>
        <row r="1187">
          <cell r="C1187" t="str">
            <v>West Midlands Diagnostic Services Ltd</v>
          </cell>
        </row>
        <row r="1188">
          <cell r="C1188" t="str">
            <v>West Norfolk Health</v>
          </cell>
        </row>
        <row r="1189">
          <cell r="C1189" t="str">
            <v>West Norfolk Osteopaths Ltd</v>
          </cell>
        </row>
        <row r="1190">
          <cell r="C1190" t="str">
            <v>West Parade Physiotherapy Ltd</v>
          </cell>
        </row>
        <row r="1191">
          <cell r="C1191" t="str">
            <v>West Suffolk NHS Foundation Trust</v>
          </cell>
        </row>
        <row r="1192">
          <cell r="C1192" t="str">
            <v>West Wakefield Health &amp; Wellbeing Ltd</v>
          </cell>
        </row>
        <row r="1193">
          <cell r="C1193" t="str">
            <v>Westcliffe Health Innovations Ltd</v>
          </cell>
        </row>
        <row r="1194">
          <cell r="C1194" t="str">
            <v>Westcliffe Medical Services Ltd</v>
          </cell>
        </row>
        <row r="1195">
          <cell r="C1195" t="str">
            <v>Western Sussex Hospitals NHS Foundation Trust</v>
          </cell>
        </row>
        <row r="1196">
          <cell r="C1196" t="str">
            <v>Westminster Mind</v>
          </cell>
        </row>
        <row r="1197">
          <cell r="C1197" t="str">
            <v>Weston Area Health NHS Trust</v>
          </cell>
        </row>
        <row r="1198">
          <cell r="C1198" t="str">
            <v>WF Federated GP Network Ltd</v>
          </cell>
        </row>
        <row r="1199">
          <cell r="C1199" t="str">
            <v>Whipps Cross University Hospital NHS Trust</v>
          </cell>
        </row>
        <row r="1200">
          <cell r="C1200" t="str">
            <v>Whitepost</v>
          </cell>
        </row>
        <row r="1201">
          <cell r="C1201" t="str">
            <v>Whitmore Reans Health Services Ltd</v>
          </cell>
        </row>
        <row r="1202">
          <cell r="C1202" t="str">
            <v>Whitstable Medical Practice</v>
          </cell>
        </row>
        <row r="1203">
          <cell r="C1203" t="str">
            <v>Whizz-Kidz</v>
          </cell>
        </row>
        <row r="1204">
          <cell r="C1204" t="str">
            <v>Wigan Borough Federated Healthcare Ltd</v>
          </cell>
        </row>
        <row r="1205">
          <cell r="C1205" t="str">
            <v>Wilcare Health Ltd</v>
          </cell>
        </row>
        <row r="1206">
          <cell r="C1206" t="str">
            <v>Winchester &amp; Eastleigh Healthcare NHS Trust</v>
          </cell>
        </row>
        <row r="1207">
          <cell r="C1207" t="str">
            <v>Wingate Minor Surgery Service</v>
          </cell>
        </row>
        <row r="1208">
          <cell r="C1208" t="str">
            <v>Wirral Community NHS Trust</v>
          </cell>
        </row>
        <row r="1209">
          <cell r="C1209" t="str">
            <v>Wirral University Teaching Hospital NHS Foundation Trust</v>
          </cell>
        </row>
        <row r="1210">
          <cell r="C1210" t="str">
            <v>Wisbech Osteopathic Clinic</v>
          </cell>
        </row>
        <row r="1211">
          <cell r="C1211" t="str">
            <v>WMP Services</v>
          </cell>
        </row>
        <row r="1212">
          <cell r="C1212" t="str">
            <v>Woodfield Physiotherapy Ltd</v>
          </cell>
        </row>
        <row r="1213">
          <cell r="C1213" t="str">
            <v>Woodside Hospital</v>
          </cell>
        </row>
        <row r="1214">
          <cell r="C1214" t="str">
            <v>Worcestershire Acute Hospitals NHS Trust</v>
          </cell>
        </row>
        <row r="1215">
          <cell r="C1215" t="str">
            <v>Worcestershire Health &amp; Care NHS Trust</v>
          </cell>
        </row>
        <row r="1216">
          <cell r="C1216" t="str">
            <v>Worcestershire Mental Health Partnership NHS Trust</v>
          </cell>
        </row>
        <row r="1217">
          <cell r="C1217" t="str">
            <v>Workington Health Ltd</v>
          </cell>
        </row>
        <row r="1218">
          <cell r="C1218" t="str">
            <v>Wrightington, Wigan &amp; Leigh NHS Foundation Trust</v>
          </cell>
        </row>
        <row r="1219">
          <cell r="C1219" t="str">
            <v>WRS PMS Plus Ltd HQ</v>
          </cell>
        </row>
        <row r="1220">
          <cell r="C1220" t="str">
            <v>WSDM Ltd</v>
          </cell>
        </row>
        <row r="1221">
          <cell r="C1221" t="str">
            <v>Wye Valley NHS Trust</v>
          </cell>
        </row>
        <row r="1222">
          <cell r="C1222" t="str">
            <v>Yarborough Clee Care Ltd</v>
          </cell>
        </row>
        <row r="1223">
          <cell r="C1223" t="str">
            <v>Yeovil District Hospital NHS Foundation Trust</v>
          </cell>
        </row>
        <row r="1224">
          <cell r="C1224" t="str">
            <v>York Cataract Company Ltd</v>
          </cell>
        </row>
        <row r="1225">
          <cell r="C1225" t="str">
            <v>York Teaching Hospital NHS Foundation Trust</v>
          </cell>
        </row>
        <row r="1226">
          <cell r="C1226" t="str">
            <v>Yorkshire Ambulance Service NHS Trust</v>
          </cell>
        </row>
        <row r="1227">
          <cell r="C1227" t="str">
            <v>Yorkshire Fatigue Clinic Ltd</v>
          </cell>
        </row>
        <row r="1228">
          <cell r="C1228" t="str">
            <v>Yorkshire Health Solutions Ltd</v>
          </cell>
        </row>
        <row r="1229">
          <cell r="C1229" t="str">
            <v>Yorkshire Healthcare Partners Ltd</v>
          </cell>
        </row>
        <row r="1230">
          <cell r="C1230" t="str">
            <v>Your Healthcare</v>
          </cell>
        </row>
      </sheetData>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uidance"/>
      <sheetName val="13_14 costs - U"/>
      <sheetName val="13_14 costs - A"/>
      <sheetName val="14_15 costs - A"/>
      <sheetName val="15_16 costs - U"/>
      <sheetName val="13_14 dataset act"/>
      <sheetName val="15_16 dataset act"/>
      <sheetName val="Sheet1"/>
      <sheetName val="Med"/>
      <sheetName val="Median"/>
      <sheetName val="P3 Analysis"/>
      <sheetName val="Activities"/>
      <sheetName val="F-test, t-test"/>
      <sheetName val="Validation template"/>
    </sheetNames>
    <sheetDataSet>
      <sheetData sheetId="0" refreshError="1">
        <row r="1">
          <cell r="O1">
            <v>0</v>
          </cell>
        </row>
        <row r="2">
          <cell r="O2">
            <v>0</v>
          </cell>
        </row>
        <row r="3">
          <cell r="O3" t="str">
            <v>P3</v>
          </cell>
        </row>
        <row r="4">
          <cell r="O4" t="str">
            <v>Change from x to y</v>
          </cell>
        </row>
        <row r="5">
          <cell r="O5">
            <v>-0.1349703097416145</v>
          </cell>
        </row>
        <row r="6">
          <cell r="O6">
            <v>3.296170625302957E-2</v>
          </cell>
        </row>
        <row r="7">
          <cell r="O7">
            <v>-0.11242281147838722</v>
          </cell>
        </row>
        <row r="8">
          <cell r="O8">
            <v>-6.472859414035885E-2</v>
          </cell>
        </row>
        <row r="9">
          <cell r="O9">
            <v>-0.42335766423357662</v>
          </cell>
        </row>
        <row r="10">
          <cell r="O10">
            <v>-0.36487898310987288</v>
          </cell>
        </row>
        <row r="11">
          <cell r="O11">
            <v>-0.3898339614953652</v>
          </cell>
        </row>
        <row r="12">
          <cell r="O12">
            <v>-0.35334476843910806</v>
          </cell>
        </row>
        <row r="13">
          <cell r="O13">
            <v>-0.22077922077922077</v>
          </cell>
        </row>
        <row r="14">
          <cell r="O14">
            <v>-0.11731044349070101</v>
          </cell>
        </row>
        <row r="15">
          <cell r="O15">
            <v>-2.2749893359874877E-2</v>
          </cell>
        </row>
        <row r="16">
          <cell r="O16">
            <v>0.22377756471716204</v>
          </cell>
        </row>
        <row r="17">
          <cell r="O17">
            <v>-0.15177940136695733</v>
          </cell>
        </row>
        <row r="18">
          <cell r="O18">
            <v>-6.4341267970775398E-2</v>
          </cell>
        </row>
        <row r="19">
          <cell r="O19">
            <v>-0.20713260461521474</v>
          </cell>
        </row>
        <row r="20">
          <cell r="O20">
            <v>-0.36994009802141947</v>
          </cell>
        </row>
        <row r="21">
          <cell r="O21">
            <v>-9.858209581340717E-2</v>
          </cell>
        </row>
        <row r="22">
          <cell r="O22">
            <v>-0.43391283638961659</v>
          </cell>
        </row>
        <row r="23">
          <cell r="O23">
            <v>4.9913415503718042E-2</v>
          </cell>
        </row>
        <row r="24">
          <cell r="O24">
            <v>-0.1934819897084048</v>
          </cell>
        </row>
        <row r="25">
          <cell r="O25">
            <v>2.3706045041485577E-2</v>
          </cell>
        </row>
        <row r="26">
          <cell r="O26">
            <v>4.990542703331878E-2</v>
          </cell>
        </row>
        <row r="27">
          <cell r="O27">
            <v>-6.2562206739655901E-2</v>
          </cell>
        </row>
        <row r="28">
          <cell r="O28">
            <v>6.4637985309548798E-2</v>
          </cell>
        </row>
        <row r="29">
          <cell r="O29">
            <v>-0.54725430120197971</v>
          </cell>
        </row>
        <row r="30">
          <cell r="O30">
            <v>-0.12844685364129155</v>
          </cell>
        </row>
        <row r="31">
          <cell r="O31">
            <v>-0.1699238158330573</v>
          </cell>
        </row>
        <row r="32">
          <cell r="O32">
            <v>5.7905245961154476E-2</v>
          </cell>
        </row>
        <row r="33">
          <cell r="O33">
            <v>-0.37851662404092073</v>
          </cell>
        </row>
        <row r="34">
          <cell r="O34">
            <v>-0.16278040141676506</v>
          </cell>
        </row>
        <row r="35">
          <cell r="O35">
            <v>-0.42417135709818637</v>
          </cell>
        </row>
        <row r="36">
          <cell r="O36">
            <v>-0.32145090681676047</v>
          </cell>
        </row>
        <row r="37">
          <cell r="O37">
            <v>-0.30140047675804527</v>
          </cell>
        </row>
        <row r="38">
          <cell r="O38">
            <v>-0.17161936560934893</v>
          </cell>
        </row>
        <row r="39">
          <cell r="O39">
            <v>-0.18846694796061886</v>
          </cell>
        </row>
        <row r="40">
          <cell r="O40">
            <v>-0.1968645592392701</v>
          </cell>
        </row>
        <row r="41">
          <cell r="O41">
            <v>-0.18355695118469884</v>
          </cell>
        </row>
        <row r="42">
          <cell r="O42">
            <v>-0.20827943078913325</v>
          </cell>
        </row>
        <row r="43">
          <cell r="O43">
            <v>-0.24526707234617984</v>
          </cell>
        </row>
        <row r="44">
          <cell r="O44">
            <v>-0.18916498768748602</v>
          </cell>
        </row>
        <row r="45">
          <cell r="O45">
            <v>-0.31572230729964268</v>
          </cell>
        </row>
        <row r="46">
          <cell r="O46">
            <v>-0.29369431117203565</v>
          </cell>
        </row>
        <row r="47">
          <cell r="O47">
            <v>-0.37128589263420725</v>
          </cell>
        </row>
        <row r="48">
          <cell r="O48">
            <v>-0.39920948616600793</v>
          </cell>
        </row>
        <row r="49">
          <cell r="O49">
            <v>-0.14066193853427897</v>
          </cell>
        </row>
        <row r="50">
          <cell r="O50">
            <v>-0.25105130361648442</v>
          </cell>
        </row>
        <row r="51">
          <cell r="O51">
            <v>-0.36736918604651164</v>
          </cell>
        </row>
        <row r="52">
          <cell r="O52">
            <v>-0.33121019108280253</v>
          </cell>
        </row>
        <row r="53">
          <cell r="O53">
            <v>0.31312292358803989</v>
          </cell>
        </row>
        <row r="54">
          <cell r="O54">
            <v>-0.12778603268945021</v>
          </cell>
        </row>
        <row r="55">
          <cell r="O55">
            <v>-0.30704109023332643</v>
          </cell>
        </row>
        <row r="56">
          <cell r="O56">
            <v>-0.51925573344872344</v>
          </cell>
        </row>
        <row r="57">
          <cell r="O57">
            <v>-0.15643153526970954</v>
          </cell>
        </row>
        <row r="58">
          <cell r="O58">
            <v>-0.29939759036144581</v>
          </cell>
        </row>
        <row r="59">
          <cell r="O59">
            <v>1.5686274509803921E-3</v>
          </cell>
        </row>
        <row r="60">
          <cell r="O60">
            <v>-0.10695187165775401</v>
          </cell>
        </row>
        <row r="61">
          <cell r="O61">
            <v>-0.37747819191118159</v>
          </cell>
        </row>
        <row r="62">
          <cell r="O62">
            <v>-0.13932702418506834</v>
          </cell>
        </row>
        <row r="63">
          <cell r="O63">
            <v>0.40646258503401361</v>
          </cell>
        </row>
        <row r="64">
          <cell r="O64">
            <v>0.25510204081632654</v>
          </cell>
        </row>
        <row r="65">
          <cell r="O65">
            <v>-0.40282685512367489</v>
          </cell>
        </row>
        <row r="66">
          <cell r="O66">
            <v>0.13380909901873328</v>
          </cell>
        </row>
        <row r="67">
          <cell r="O67">
            <v>-0.37288909173893198</v>
          </cell>
        </row>
        <row r="68">
          <cell r="O68">
            <v>-0.32247815726767276</v>
          </cell>
        </row>
        <row r="69">
          <cell r="O69">
            <v>-4.3661060802069857E-2</v>
          </cell>
        </row>
        <row r="70">
          <cell r="O70">
            <v>-0.85892282958199362</v>
          </cell>
        </row>
        <row r="71">
          <cell r="O71">
            <v>0.54863344051446949</v>
          </cell>
        </row>
        <row r="72">
          <cell r="O72">
            <v>-0.33762057877813506</v>
          </cell>
        </row>
        <row r="73">
          <cell r="O73">
            <v>-0.1812700964630225</v>
          </cell>
        </row>
        <row r="74">
          <cell r="O74">
            <v>-6.8467629250116444E-2</v>
          </cell>
        </row>
        <row r="75">
          <cell r="O75">
            <v>0.57055961070559613</v>
          </cell>
        </row>
        <row r="76">
          <cell r="O76">
            <v>-0.50109329446064144</v>
          </cell>
        </row>
        <row r="77">
          <cell r="O77">
            <v>-0.21246952281435039</v>
          </cell>
        </row>
        <row r="78">
          <cell r="O78">
            <v>0.15458167330677292</v>
          </cell>
        </row>
        <row r="79">
          <cell r="O79">
            <v>-0.2441860465116279</v>
          </cell>
        </row>
        <row r="80">
          <cell r="O80">
            <v>-0.45520965692503179</v>
          </cell>
        </row>
        <row r="81">
          <cell r="O81">
            <v>-0.34624896949711459</v>
          </cell>
        </row>
        <row r="82">
          <cell r="O82">
            <v>4.5379537953795381E-2</v>
          </cell>
        </row>
        <row r="83">
          <cell r="O83">
            <v>-0.51012145748987858</v>
          </cell>
        </row>
        <row r="84">
          <cell r="O84">
            <v>-0.37604830593760485</v>
          </cell>
        </row>
        <row r="85">
          <cell r="O85">
            <v>-0.10932475884244373</v>
          </cell>
        </row>
        <row r="86">
          <cell r="O86">
            <v>-0.37210282343025708</v>
          </cell>
        </row>
        <row r="87">
          <cell r="O87">
            <v>-9.7374179431072211E-2</v>
          </cell>
        </row>
        <row r="88">
          <cell r="O88">
            <v>-0.15701668302257116</v>
          </cell>
        </row>
        <row r="89">
          <cell r="O89">
            <v>-0.12144455097475232</v>
          </cell>
        </row>
        <row r="90">
          <cell r="O90">
            <v>-8.7407407407407406E-2</v>
          </cell>
        </row>
        <row r="91">
          <cell r="O91">
            <v>-0.27069351230425054</v>
          </cell>
        </row>
        <row r="92">
          <cell r="O92">
            <v>0.28995215311004785</v>
          </cell>
        </row>
        <row r="93">
          <cell r="O93">
            <v>-0.43840271877655057</v>
          </cell>
        </row>
        <row r="94">
          <cell r="O94">
            <v>-0.10773680404916848</v>
          </cell>
        </row>
        <row r="95">
          <cell r="O95">
            <v>7.5596816976127315E-2</v>
          </cell>
        </row>
        <row r="96">
          <cell r="O96">
            <v>-0.18733421750663129</v>
          </cell>
        </row>
        <row r="97">
          <cell r="O97">
            <v>-0.13217905405405406</v>
          </cell>
        </row>
        <row r="98">
          <cell r="O98">
            <v>-0.27050610820244331</v>
          </cell>
        </row>
        <row r="99">
          <cell r="O99">
            <v>5.8666666666666666E-2</v>
          </cell>
        </row>
        <row r="100">
          <cell r="O100">
            <v>0.2684630738522954</v>
          </cell>
        </row>
        <row r="101">
          <cell r="O101">
            <v>-0.22044444444444444</v>
          </cell>
        </row>
        <row r="102">
          <cell r="O102">
            <v>-0.42315573770491804</v>
          </cell>
        </row>
        <row r="103">
          <cell r="O103">
            <v>-8.3838383838383837E-2</v>
          </cell>
        </row>
        <row r="104">
          <cell r="O104">
            <v>-0.49485783424077434</v>
          </cell>
        </row>
        <row r="105">
          <cell r="O105">
            <v>-0.20110361741263028</v>
          </cell>
        </row>
        <row r="106">
          <cell r="O106">
            <v>-0.36492537313432838</v>
          </cell>
        </row>
        <row r="107">
          <cell r="O107">
            <v>-0.143602085840353</v>
          </cell>
        </row>
        <row r="108">
          <cell r="O108">
            <v>-0.25247035573122528</v>
          </cell>
        </row>
        <row r="109">
          <cell r="O109">
            <v>-0.12648221343873517</v>
          </cell>
        </row>
        <row r="110">
          <cell r="O110">
            <v>-0.1388888888888889</v>
          </cell>
        </row>
        <row r="111">
          <cell r="O111">
            <v>-0.15860735009671179</v>
          </cell>
        </row>
        <row r="112">
          <cell r="O112">
            <v>2.3255813953488372E-2</v>
          </cell>
        </row>
        <row r="113">
          <cell r="O113">
            <v>0.2334429309534993</v>
          </cell>
        </row>
        <row r="114">
          <cell r="O114">
            <v>-0.11085180863477247</v>
          </cell>
        </row>
        <row r="115">
          <cell r="O115">
            <v>-0.32158836689038034</v>
          </cell>
        </row>
        <row r="116">
          <cell r="O116">
            <v>-4.7026279391424619E-2</v>
          </cell>
        </row>
        <row r="117">
          <cell r="O117">
            <v>-0.30513307984790877</v>
          </cell>
        </row>
        <row r="118">
          <cell r="O118">
            <v>-6.1312607944732297E-2</v>
          </cell>
        </row>
        <row r="119">
          <cell r="O119">
            <v>-0.31637353433835846</v>
          </cell>
        </row>
        <row r="120">
          <cell r="O120">
            <v>-0.45055499495459134</v>
          </cell>
        </row>
        <row r="121">
          <cell r="O121">
            <v>-6.8241469816272965E-2</v>
          </cell>
        </row>
        <row r="122">
          <cell r="O122">
            <v>3.2006920415224911E-2</v>
          </cell>
        </row>
        <row r="123">
          <cell r="O123">
            <v>-0.34012096774193551</v>
          </cell>
        </row>
        <row r="124">
          <cell r="O124">
            <v>-0.26506024096385544</v>
          </cell>
        </row>
        <row r="125">
          <cell r="O125">
            <v>-0.17604770161119804</v>
          </cell>
        </row>
        <row r="126">
          <cell r="O126">
            <v>-9.2817925508235644E-2</v>
          </cell>
        </row>
        <row r="127">
          <cell r="O127">
            <v>-0.52091756020390223</v>
          </cell>
        </row>
        <row r="128">
          <cell r="O128">
            <v>-0.29161554192229039</v>
          </cell>
        </row>
        <row r="129">
          <cell r="O129">
            <v>-2.3452157598499061E-2</v>
          </cell>
        </row>
        <row r="130">
          <cell r="O130">
            <v>-0.20357142857142857</v>
          </cell>
        </row>
        <row r="131">
          <cell r="O131">
            <v>-6.6508313539192399E-2</v>
          </cell>
        </row>
        <row r="132">
          <cell r="O132">
            <v>1.166429587482219E-2</v>
          </cell>
        </row>
        <row r="133">
          <cell r="O133">
            <v>-0.11894273127753303</v>
          </cell>
        </row>
        <row r="134">
          <cell r="O134">
            <v>-0.17438551099611901</v>
          </cell>
        </row>
        <row r="135">
          <cell r="O135">
            <v>-0.15469007131102577</v>
          </cell>
        </row>
        <row r="136">
          <cell r="O136">
            <v>-0.21070615034168566</v>
          </cell>
        </row>
        <row r="137">
          <cell r="O137">
            <v>-0.26405867970660146</v>
          </cell>
        </row>
        <row r="138">
          <cell r="O138">
            <v>6.8669527896995708E-2</v>
          </cell>
        </row>
        <row r="139">
          <cell r="O139">
            <v>-0.42828008157715841</v>
          </cell>
        </row>
        <row r="140">
          <cell r="O140">
            <v>-0.43325183374083132</v>
          </cell>
        </row>
        <row r="141">
          <cell r="O141">
            <v>-0.35218508997429304</v>
          </cell>
        </row>
        <row r="142">
          <cell r="O142">
            <v>-7.769085513892636E-2</v>
          </cell>
        </row>
        <row r="143">
          <cell r="O143">
            <v>-0.56577693040991417</v>
          </cell>
        </row>
        <row r="144">
          <cell r="O144">
            <v>-0.25105828720286549</v>
          </cell>
        </row>
        <row r="145">
          <cell r="O145">
            <v>-0.12552068869758401</v>
          </cell>
        </row>
        <row r="146">
          <cell r="O146">
            <v>9.4414893617021281E-2</v>
          </cell>
        </row>
        <row r="147">
          <cell r="O147">
            <v>-0.17502365184484389</v>
          </cell>
        </row>
        <row r="148">
          <cell r="O148">
            <v>-0.11829268292682926</v>
          </cell>
        </row>
        <row r="149">
          <cell r="O149">
            <v>-0.10218978102189781</v>
          </cell>
        </row>
        <row r="150">
          <cell r="O150">
            <v>-0.21175523349436393</v>
          </cell>
        </row>
        <row r="151">
          <cell r="O151">
            <v>-9.9108027750247768E-2</v>
          </cell>
        </row>
        <row r="152">
          <cell r="O152">
            <v>-0.15363800360793747</v>
          </cell>
        </row>
        <row r="153">
          <cell r="O153">
            <v>-0.23830734966592429</v>
          </cell>
        </row>
        <row r="154">
          <cell r="O154">
            <v>0.13133476088508209</v>
          </cell>
        </row>
        <row r="155">
          <cell r="O155">
            <v>-0.1496962332928311</v>
          </cell>
        </row>
        <row r="156">
          <cell r="O156">
            <v>-0.13701492537313434</v>
          </cell>
        </row>
        <row r="157">
          <cell r="O157">
            <v>-4.7589993898718728E-2</v>
          </cell>
        </row>
        <row r="158">
          <cell r="O158">
            <v>-2.1262458471760799E-2</v>
          </cell>
        </row>
        <row r="159">
          <cell r="O159">
            <v>7.9505300353356886E-2</v>
          </cell>
        </row>
        <row r="160">
          <cell r="O160">
            <v>-0.2390386489119844</v>
          </cell>
        </row>
        <row r="161">
          <cell r="O161">
            <v>-5.5400372439478582E-2</v>
          </cell>
        </row>
        <row r="162">
          <cell r="O162">
            <v>-0.32116589485153907</v>
          </cell>
        </row>
        <row r="163">
          <cell r="O163">
            <v>9.827517047733654E-2</v>
          </cell>
        </row>
        <row r="164">
          <cell r="O164">
            <v>1.0970756707868556</v>
          </cell>
        </row>
        <row r="165">
          <cell r="O165">
            <v>0.4707309006724727</v>
          </cell>
        </row>
        <row r="166">
          <cell r="O166">
            <v>-6.7073170731707321E-2</v>
          </cell>
        </row>
        <row r="167">
          <cell r="O167">
            <v>-0.1134453781512605</v>
          </cell>
        </row>
        <row r="168">
          <cell r="O168">
            <v>-0.19390185802763221</v>
          </cell>
        </row>
        <row r="169">
          <cell r="O169">
            <v>-6.7039106145251395E-2</v>
          </cell>
        </row>
        <row r="170">
          <cell r="O170">
            <v>-6.2883435582822084E-2</v>
          </cell>
        </row>
        <row r="171">
          <cell r="O171">
            <v>-0.17029862792574657</v>
          </cell>
        </row>
        <row r="172">
          <cell r="O172">
            <v>-0.11475409836065574</v>
          </cell>
        </row>
        <row r="173">
          <cell r="O173">
            <v>-0.1273006134969325</v>
          </cell>
        </row>
        <row r="174">
          <cell r="O174">
            <v>-0.26404084609773887</v>
          </cell>
        </row>
        <row r="175">
          <cell r="O175">
            <v>-0.2769863880974992</v>
          </cell>
        </row>
        <row r="176">
          <cell r="O176">
            <v>-0.28599221789883267</v>
          </cell>
        </row>
        <row r="177">
          <cell r="O177" t="str">
            <v>Not on Published Price list 13/14 (A)</v>
          </cell>
        </row>
        <row r="178">
          <cell r="O178" t="str">
            <v>Not on Published Price list 13/14 (A)</v>
          </cell>
        </row>
        <row r="179">
          <cell r="O179">
            <v>-0.12532637075718014</v>
          </cell>
        </row>
        <row r="180">
          <cell r="O180" t="str">
            <v>Not on Published Price list 13/14 (A)</v>
          </cell>
        </row>
        <row r="181">
          <cell r="O181">
            <v>-1.2004801920768306E-3</v>
          </cell>
        </row>
        <row r="182">
          <cell r="O182">
            <v>-8.680142687277051E-2</v>
          </cell>
        </row>
        <row r="183">
          <cell r="O183">
            <v>-7.2864321608040197E-2</v>
          </cell>
        </row>
        <row r="184">
          <cell r="O184">
            <v>0.86970684039087953</v>
          </cell>
        </row>
        <row r="185">
          <cell r="O185">
            <v>-0.44103072348860256</v>
          </cell>
        </row>
        <row r="186">
          <cell r="O186">
            <v>-0.16426512968299711</v>
          </cell>
        </row>
        <row r="187">
          <cell r="O187">
            <v>-3.3123028391167195E-2</v>
          </cell>
        </row>
        <row r="188">
          <cell r="O188">
            <v>0.13738019169329074</v>
          </cell>
        </row>
        <row r="189">
          <cell r="O189">
            <v>-4.4193216855087356E-2</v>
          </cell>
        </row>
        <row r="190">
          <cell r="O190">
            <v>-5.1818181818181819E-2</v>
          </cell>
        </row>
        <row r="191">
          <cell r="O191">
            <v>-0.18081180811808117</v>
          </cell>
        </row>
        <row r="192">
          <cell r="O192">
            <v>-1</v>
          </cell>
        </row>
        <row r="193">
          <cell r="O193">
            <v>8.723404255319149E-2</v>
          </cell>
        </row>
        <row r="194">
          <cell r="O194">
            <v>-0.19284940411700974</v>
          </cell>
        </row>
        <row r="195">
          <cell r="O195">
            <v>-0.10395584176632934</v>
          </cell>
        </row>
        <row r="196">
          <cell r="O196">
            <v>1.9342359767891683E-3</v>
          </cell>
        </row>
        <row r="197">
          <cell r="O197">
            <v>0.32341650671785027</v>
          </cell>
        </row>
        <row r="198">
          <cell r="O198">
            <v>2.0084269662921348</v>
          </cell>
        </row>
        <row r="199">
          <cell r="O199">
            <v>4.4193216855087356E-2</v>
          </cell>
        </row>
        <row r="200">
          <cell r="O200">
            <v>-0.17181818181818181</v>
          </cell>
        </row>
        <row r="201">
          <cell r="O201">
            <v>-0.10487580496780129</v>
          </cell>
        </row>
        <row r="202">
          <cell r="O202">
            <v>1.2458471760797342E-2</v>
          </cell>
        </row>
        <row r="203">
          <cell r="O203">
            <v>-0.1245136186770428</v>
          </cell>
        </row>
        <row r="204">
          <cell r="O204">
            <v>-2.9335634167385678E-2</v>
          </cell>
        </row>
        <row r="205">
          <cell r="O205">
            <v>-9.3023255813953487E-2</v>
          </cell>
        </row>
        <row r="206">
          <cell r="O206">
            <v>1.3043478260869565E-2</v>
          </cell>
        </row>
        <row r="207">
          <cell r="O207">
            <v>-9.8026095684175307E-2</v>
          </cell>
        </row>
        <row r="208">
          <cell r="O208">
            <v>-3.5768645357686452E-2</v>
          </cell>
        </row>
        <row r="209">
          <cell r="O209">
            <v>-8.6351471900089211E-2</v>
          </cell>
        </row>
        <row r="210">
          <cell r="O210">
            <v>-0.2038253759672945</v>
          </cell>
        </row>
        <row r="211">
          <cell r="O211">
            <v>-0.36793164111585824</v>
          </cell>
        </row>
        <row r="212">
          <cell r="O212">
            <v>-3.6321031048623317E-2</v>
          </cell>
        </row>
        <row r="213">
          <cell r="O213">
            <v>-6.2086353608572328E-2</v>
          </cell>
        </row>
        <row r="214">
          <cell r="O214">
            <v>0.55506607929515417</v>
          </cell>
        </row>
        <row r="215">
          <cell r="O215">
            <v>1.1039426523297491</v>
          </cell>
        </row>
        <row r="216">
          <cell r="O216">
            <v>0.60963455149501666</v>
          </cell>
        </row>
        <row r="217">
          <cell r="O217">
            <v>-0.14541547277936961</v>
          </cell>
        </row>
        <row r="218">
          <cell r="O218">
            <v>-1.083537224746592E-2</v>
          </cell>
        </row>
        <row r="219">
          <cell r="O219">
            <v>0.41833440929632021</v>
          </cell>
        </row>
        <row r="220">
          <cell r="O220">
            <v>-4.3899289864428662E-2</v>
          </cell>
        </row>
        <row r="221">
          <cell r="O221">
            <v>-0.20358814352574103</v>
          </cell>
        </row>
        <row r="222">
          <cell r="O222">
            <v>-3.1022390072835176E-2</v>
          </cell>
        </row>
        <row r="223">
          <cell r="O223">
            <v>-0.13977695167286244</v>
          </cell>
        </row>
        <row r="224">
          <cell r="O224">
            <v>-0.13783447417548225</v>
          </cell>
        </row>
        <row r="225">
          <cell r="O225">
            <v>-7.9265562024182709E-2</v>
          </cell>
        </row>
        <row r="226">
          <cell r="O226">
            <v>0.3611111111111111</v>
          </cell>
        </row>
        <row r="227">
          <cell r="O227">
            <v>-6.346541302887844E-2</v>
          </cell>
        </row>
        <row r="228">
          <cell r="O228">
            <v>-9.9418604651162784E-2</v>
          </cell>
        </row>
        <row r="229">
          <cell r="O229">
            <v>-7.4102175012645419E-2</v>
          </cell>
        </row>
        <row r="230">
          <cell r="O230">
            <v>-1.2190476190476191E-2</v>
          </cell>
        </row>
        <row r="231">
          <cell r="O231">
            <v>-0.1339754816112084</v>
          </cell>
        </row>
        <row r="232">
          <cell r="O232">
            <v>-0.22721518987341771</v>
          </cell>
        </row>
        <row r="233">
          <cell r="O233">
            <v>-0.16519174041297935</v>
          </cell>
        </row>
        <row r="234">
          <cell r="O234">
            <v>-9.0958019375672772E-2</v>
          </cell>
        </row>
        <row r="235">
          <cell r="O235">
            <v>0.31644260599793173</v>
          </cell>
        </row>
        <row r="236">
          <cell r="O236">
            <v>0.37296416938110749</v>
          </cell>
        </row>
        <row r="237">
          <cell r="O237">
            <v>-0.12332668755340359</v>
          </cell>
        </row>
        <row r="238">
          <cell r="O238">
            <v>0.50801393728222999</v>
          </cell>
        </row>
        <row r="239">
          <cell r="O239">
            <v>1.1366806136680614</v>
          </cell>
        </row>
        <row r="240">
          <cell r="O240">
            <v>-0.10854092526690391</v>
          </cell>
        </row>
        <row r="241">
          <cell r="O241">
            <v>-0.1397003745318352</v>
          </cell>
        </row>
        <row r="242">
          <cell r="O242">
            <v>-0.20666344760985031</v>
          </cell>
        </row>
        <row r="243">
          <cell r="O243">
            <v>-0.39459084604715672</v>
          </cell>
        </row>
        <row r="244">
          <cell r="O244">
            <v>-0.14088250930356194</v>
          </cell>
        </row>
        <row r="245">
          <cell r="O245">
            <v>-0.15119916579770595</v>
          </cell>
        </row>
        <row r="246">
          <cell r="O246">
            <v>-0.11042944785276074</v>
          </cell>
        </row>
        <row r="247">
          <cell r="O247">
            <v>-0.32077922077922078</v>
          </cell>
        </row>
        <row r="248">
          <cell r="O248">
            <v>1.7647058823529412E-2</v>
          </cell>
        </row>
        <row r="249">
          <cell r="O249">
            <v>-0.25746156165209527</v>
          </cell>
        </row>
        <row r="250">
          <cell r="O250">
            <v>0.20218153486560186</v>
          </cell>
        </row>
        <row r="251">
          <cell r="O251">
            <v>-0.17267080745341615</v>
          </cell>
        </row>
        <row r="252">
          <cell r="O252">
            <v>-8.5811648079306066E-2</v>
          </cell>
        </row>
        <row r="253">
          <cell r="O253">
            <v>-0.32154456874774451</v>
          </cell>
        </row>
        <row r="254">
          <cell r="O254">
            <v>-0.38212842388863943</v>
          </cell>
        </row>
        <row r="255">
          <cell r="O255">
            <v>-0.10287335934728627</v>
          </cell>
        </row>
        <row r="256">
          <cell r="O256">
            <v>-0.10257568910980569</v>
          </cell>
        </row>
        <row r="257">
          <cell r="O257">
            <v>-6.7559342665855143E-2</v>
          </cell>
        </row>
        <row r="258">
          <cell r="O258">
            <v>-0.16002870470039468</v>
          </cell>
        </row>
        <row r="259">
          <cell r="O259">
            <v>-3.3459255261737722E-2</v>
          </cell>
        </row>
        <row r="260">
          <cell r="O260">
            <v>0.55765199161425572</v>
          </cell>
        </row>
        <row r="261">
          <cell r="O261">
            <v>-0.29661538461538461</v>
          </cell>
        </row>
        <row r="262">
          <cell r="O262">
            <v>-0.33152852977925862</v>
          </cell>
        </row>
        <row r="263">
          <cell r="O263">
            <v>-0.41536458333333331</v>
          </cell>
        </row>
        <row r="264">
          <cell r="O264">
            <v>-0.27845330739299612</v>
          </cell>
        </row>
        <row r="265">
          <cell r="O265">
            <v>-0.33121019108280253</v>
          </cell>
        </row>
        <row r="266">
          <cell r="O266">
            <v>-0.3351703406813627</v>
          </cell>
        </row>
        <row r="267">
          <cell r="O267">
            <v>-5.949820788530466E-2</v>
          </cell>
        </row>
        <row r="268">
          <cell r="O268">
            <v>-0.15906886517943744</v>
          </cell>
        </row>
        <row r="269">
          <cell r="O269">
            <v>-9.3343534812547813E-2</v>
          </cell>
        </row>
        <row r="270">
          <cell r="O270">
            <v>-6.3157894736842104E-3</v>
          </cell>
        </row>
        <row r="271">
          <cell r="O271">
            <v>-0.4247498912570683</v>
          </cell>
        </row>
        <row r="272">
          <cell r="O272">
            <v>-0.32580525731210663</v>
          </cell>
        </row>
        <row r="273">
          <cell r="O273">
            <v>-0.72528693076638284</v>
          </cell>
        </row>
        <row r="274">
          <cell r="O274">
            <v>-0.13555691554467564</v>
          </cell>
        </row>
        <row r="275">
          <cell r="O275">
            <v>-0.14540922309929372</v>
          </cell>
        </row>
        <row r="276">
          <cell r="O276">
            <v>5.6969696969696969E-2</v>
          </cell>
        </row>
        <row r="277">
          <cell r="O277">
            <v>-3.5398230088495575E-2</v>
          </cell>
        </row>
        <row r="278">
          <cell r="O278">
            <v>-0.1934541203974284</v>
          </cell>
        </row>
        <row r="279">
          <cell r="O279">
            <v>-0.24898167006109981</v>
          </cell>
        </row>
        <row r="280">
          <cell r="O280">
            <v>1.0103092783505154</v>
          </cell>
        </row>
        <row r="281">
          <cell r="O281">
            <v>-1</v>
          </cell>
        </row>
        <row r="282">
          <cell r="O282">
            <v>5.7346938775510203</v>
          </cell>
        </row>
        <row r="283">
          <cell r="O283">
            <v>0.23809523809523808</v>
          </cell>
        </row>
        <row r="284">
          <cell r="O284">
            <v>0.1977818853974122</v>
          </cell>
        </row>
        <row r="285">
          <cell r="O285" t="str">
            <v>Not on Published Price list 13/14 (A)</v>
          </cell>
        </row>
        <row r="286">
          <cell r="O286" t="str">
            <v>Not on both list</v>
          </cell>
        </row>
        <row r="287">
          <cell r="O287" t="str">
            <v>Not on Published Price list 13/14 (A)</v>
          </cell>
        </row>
        <row r="288">
          <cell r="O288">
            <v>0.1134020618556701</v>
          </cell>
        </row>
        <row r="289">
          <cell r="O289" t="str">
            <v>Not on Published Price list 13/14 (A)</v>
          </cell>
        </row>
        <row r="290">
          <cell r="O290">
            <v>0.19135802469135801</v>
          </cell>
        </row>
        <row r="291">
          <cell r="O291">
            <v>-0.19901256080737675</v>
          </cell>
        </row>
        <row r="292">
          <cell r="O292">
            <v>8.8346337780015105E-2</v>
          </cell>
        </row>
        <row r="293">
          <cell r="O293">
            <v>-2.0872420262664164E-2</v>
          </cell>
        </row>
        <row r="294">
          <cell r="O294">
            <v>-0.33650893630422801</v>
          </cell>
        </row>
        <row r="295">
          <cell r="O295">
            <v>-0.48932676518883417</v>
          </cell>
        </row>
        <row r="296">
          <cell r="O296">
            <v>-7.2589937267955443E-2</v>
          </cell>
        </row>
        <row r="297">
          <cell r="O297">
            <v>-8.5877318116975743E-2</v>
          </cell>
        </row>
        <row r="298">
          <cell r="O298">
            <v>-2.9013539651837523E-2</v>
          </cell>
        </row>
        <row r="299">
          <cell r="O299">
            <v>0.10333484573502723</v>
          </cell>
        </row>
        <row r="300">
          <cell r="O300">
            <v>-4.0659023027266594E-2</v>
          </cell>
        </row>
        <row r="301">
          <cell r="O301">
            <v>-7.8247396057501931E-2</v>
          </cell>
        </row>
        <row r="302">
          <cell r="O302">
            <v>-6.7041226937969781E-2</v>
          </cell>
        </row>
        <row r="303">
          <cell r="O303">
            <v>-0.12795374560080441</v>
          </cell>
        </row>
        <row r="304">
          <cell r="O304">
            <v>-0.27498577659776219</v>
          </cell>
        </row>
        <row r="305">
          <cell r="O305">
            <v>-0.32600498868843902</v>
          </cell>
        </row>
        <row r="306">
          <cell r="O306">
            <v>-0.14989600516388152</v>
          </cell>
        </row>
        <row r="307">
          <cell r="O307">
            <v>-0.18515205724508049</v>
          </cell>
        </row>
        <row r="308">
          <cell r="O308">
            <v>-0.18647406434668418</v>
          </cell>
        </row>
        <row r="309">
          <cell r="O309" t="str">
            <v>Not on 15/16 prices Unadjusted</v>
          </cell>
        </row>
        <row r="310">
          <cell r="O310">
            <v>-0.29971569654346852</v>
          </cell>
        </row>
        <row r="311">
          <cell r="O311">
            <v>-0.20566037735849058</v>
          </cell>
        </row>
        <row r="312">
          <cell r="O312">
            <v>-7.9599056603773588E-2</v>
          </cell>
        </row>
        <row r="313">
          <cell r="O313">
            <v>-0.13431855500821019</v>
          </cell>
        </row>
        <row r="314">
          <cell r="O314">
            <v>6.6789781471221915E-2</v>
          </cell>
        </row>
        <row r="315">
          <cell r="O315">
            <v>-5.2476910159529808E-3</v>
          </cell>
        </row>
        <row r="316">
          <cell r="O316">
            <v>-0.21817709010531791</v>
          </cell>
        </row>
        <row r="317">
          <cell r="O317" t="str">
            <v>Not on Published Price list 13/14 (A)</v>
          </cell>
        </row>
        <row r="318">
          <cell r="O318">
            <v>0.19613095238095238</v>
          </cell>
        </row>
        <row r="319">
          <cell r="O319">
            <v>0.23972602739726026</v>
          </cell>
        </row>
        <row r="320">
          <cell r="O320">
            <v>-0.37632508833922262</v>
          </cell>
        </row>
        <row r="321">
          <cell r="O321">
            <v>-3.5836177474402729E-2</v>
          </cell>
        </row>
        <row r="322">
          <cell r="O322">
            <v>-0.17252252252252251</v>
          </cell>
        </row>
        <row r="323">
          <cell r="O323">
            <v>7.049864898059445E-2</v>
          </cell>
        </row>
        <row r="324">
          <cell r="O324">
            <v>0.11449468085106383</v>
          </cell>
        </row>
        <row r="325">
          <cell r="O325">
            <v>0.27350427350427353</v>
          </cell>
        </row>
        <row r="326">
          <cell r="O326">
            <v>0.13336360884044807</v>
          </cell>
        </row>
        <row r="327">
          <cell r="O327">
            <v>-0.13813490997043806</v>
          </cell>
        </row>
        <row r="328">
          <cell r="O328">
            <v>-3.7052994398965963E-2</v>
          </cell>
        </row>
        <row r="329">
          <cell r="O329">
            <v>-0.40828402366863903</v>
          </cell>
        </row>
        <row r="330">
          <cell r="O330">
            <v>-0.30538922155688625</v>
          </cell>
        </row>
        <row r="331">
          <cell r="O331">
            <v>-0.36624040920716111</v>
          </cell>
        </row>
        <row r="332">
          <cell r="O332">
            <v>9.081735620585267E-2</v>
          </cell>
        </row>
        <row r="333">
          <cell r="O333">
            <v>0.16793446459918079</v>
          </cell>
        </row>
        <row r="334">
          <cell r="O334">
            <v>0.38424437299035369</v>
          </cell>
        </row>
        <row r="335">
          <cell r="O335">
            <v>-0.24531835205992508</v>
          </cell>
        </row>
        <row r="336">
          <cell r="O336">
            <v>0.14990512333965844</v>
          </cell>
        </row>
        <row r="337">
          <cell r="O337">
            <v>0.18235294117647058</v>
          </cell>
        </row>
        <row r="338">
          <cell r="O338">
            <v>-0.39883040935672515</v>
          </cell>
        </row>
        <row r="339">
          <cell r="O339" t="str">
            <v>Not on 15/16 prices Unadjusted</v>
          </cell>
        </row>
        <row r="340">
          <cell r="O340" t="str">
            <v>Not on 15/16 prices Unadjusted</v>
          </cell>
        </row>
        <row r="341">
          <cell r="O341" t="str">
            <v>Not on 15/16 prices Unadjusted</v>
          </cell>
        </row>
        <row r="342">
          <cell r="O342" t="str">
            <v>Not on 15/16 prices Unadjusted</v>
          </cell>
        </row>
        <row r="343">
          <cell r="O343" t="str">
            <v>Not on 15/16 prices Unadjusted</v>
          </cell>
        </row>
        <row r="344">
          <cell r="O344" t="str">
            <v>Not on 15/16 prices Unadjusted</v>
          </cell>
        </row>
        <row r="345">
          <cell r="O345" t="str">
            <v>Not on 15/16 prices Unadjusted</v>
          </cell>
        </row>
        <row r="346">
          <cell r="O346" t="str">
            <v>Not on 15/16 prices Unadjusted</v>
          </cell>
        </row>
        <row r="347">
          <cell r="O347" t="str">
            <v>Not on 15/16 prices Unadjusted</v>
          </cell>
        </row>
        <row r="348">
          <cell r="O348" t="str">
            <v>Not on 15/16 prices Unadjusted</v>
          </cell>
        </row>
        <row r="349">
          <cell r="O349" t="str">
            <v>Not on 15/16 prices Unadjusted</v>
          </cell>
        </row>
        <row r="350">
          <cell r="O350" t="str">
            <v>Not on 15/16 prices Unadjusted</v>
          </cell>
        </row>
        <row r="351">
          <cell r="O351" t="str">
            <v>Not on 15/16 prices Unadjusted</v>
          </cell>
        </row>
        <row r="352">
          <cell r="O352" t="str">
            <v>Not on 15/16 prices Unadjusted</v>
          </cell>
        </row>
        <row r="353">
          <cell r="O353" t="str">
            <v>Not on 15/16 prices Unadjusted</v>
          </cell>
        </row>
        <row r="354">
          <cell r="O354" t="str">
            <v>Not on 15/16 prices Unadjusted</v>
          </cell>
        </row>
        <row r="355">
          <cell r="O355" t="str">
            <v>Not on 15/16 prices Unadjusted</v>
          </cell>
        </row>
        <row r="356">
          <cell r="O356">
            <v>-0.23297650906928338</v>
          </cell>
        </row>
        <row r="357">
          <cell r="O357">
            <v>-0.214190093708166</v>
          </cell>
        </row>
        <row r="358">
          <cell r="O358">
            <v>-0.1220159151193634</v>
          </cell>
        </row>
        <row r="359">
          <cell r="O359" t="str">
            <v>Not on 15/16 prices Unadjusted</v>
          </cell>
        </row>
        <row r="360">
          <cell r="O360" t="str">
            <v>Not on 15/16 prices Unadjusted</v>
          </cell>
        </row>
        <row r="361">
          <cell r="O361" t="str">
            <v>Not on 15/16 prices Unadjusted</v>
          </cell>
        </row>
        <row r="362">
          <cell r="O362" t="str">
            <v>Not on 15/16 prices Unadjusted</v>
          </cell>
        </row>
        <row r="363">
          <cell r="O363" t="str">
            <v>Not on 15/16 prices Unadjusted</v>
          </cell>
        </row>
        <row r="364">
          <cell r="O364">
            <v>-0.1873715673454138</v>
          </cell>
        </row>
        <row r="365">
          <cell r="O365">
            <v>-5.681818181818182E-3</v>
          </cell>
        </row>
        <row r="366">
          <cell r="O366">
            <v>-1.8495684340320593E-2</v>
          </cell>
        </row>
        <row r="367">
          <cell r="O367">
            <v>0.30369576861274772</v>
          </cell>
        </row>
        <row r="368">
          <cell r="O368">
            <v>-0.17078885706847174</v>
          </cell>
        </row>
        <row r="369">
          <cell r="O369">
            <v>-7.4977817213842057E-2</v>
          </cell>
        </row>
        <row r="370">
          <cell r="O370">
            <v>2.1141649048625794E-3</v>
          </cell>
        </row>
        <row r="371">
          <cell r="O371" t="str">
            <v>Not on 15/16 prices Unadjusted</v>
          </cell>
        </row>
        <row r="372">
          <cell r="O372" t="str">
            <v>Not on 15/16 prices Unadjusted</v>
          </cell>
        </row>
        <row r="373">
          <cell r="O373">
            <v>-3.1689088191330345E-2</v>
          </cell>
        </row>
        <row r="374">
          <cell r="O374">
            <v>4.8802129547471165E-3</v>
          </cell>
        </row>
        <row r="375">
          <cell r="O375" t="str">
            <v>Not on 15/16 prices Unadjusted</v>
          </cell>
        </row>
        <row r="376">
          <cell r="O376" t="str">
            <v>Not on 15/16 prices Unadjusted</v>
          </cell>
        </row>
        <row r="377">
          <cell r="O377">
            <v>-5.701754385964912E-2</v>
          </cell>
        </row>
        <row r="378">
          <cell r="O378">
            <v>-0.12946783161239078</v>
          </cell>
        </row>
        <row r="379">
          <cell r="O379" t="str">
            <v>Not on 15/16 prices Unadjusted</v>
          </cell>
        </row>
        <row r="380">
          <cell r="O380">
            <v>-0.57070707070707072</v>
          </cell>
        </row>
        <row r="381">
          <cell r="O381">
            <v>-0.44719535783365572</v>
          </cell>
        </row>
        <row r="382">
          <cell r="O382">
            <v>-0.16920943134535368</v>
          </cell>
        </row>
        <row r="383">
          <cell r="O383" t="str">
            <v>Not on 15/16 prices Unadjusted</v>
          </cell>
        </row>
        <row r="384">
          <cell r="O384" t="str">
            <v>Not on 15/16 prices Unadjusted</v>
          </cell>
        </row>
        <row r="385">
          <cell r="O385" t="str">
            <v>Not on 15/16 prices Unadjusted</v>
          </cell>
        </row>
        <row r="386">
          <cell r="O386">
            <v>-0.24247456923396304</v>
          </cell>
        </row>
        <row r="387">
          <cell r="O387">
            <v>-4.074585635359116E-2</v>
          </cell>
        </row>
        <row r="388">
          <cell r="O388">
            <v>0.30748225013653741</v>
          </cell>
        </row>
        <row r="389">
          <cell r="O389">
            <v>0.82683215130023646</v>
          </cell>
        </row>
        <row r="390">
          <cell r="O390" t="str">
            <v>Not on 15/16 prices Unadjusted</v>
          </cell>
        </row>
        <row r="391">
          <cell r="O391" t="str">
            <v>Not on 15/16 prices Unadjusted</v>
          </cell>
        </row>
        <row r="392">
          <cell r="O392" t="str">
            <v>Not on 15/16 prices Unadjusted</v>
          </cell>
        </row>
        <row r="393">
          <cell r="O393" t="str">
            <v>Not on 15/16 prices Unadjusted</v>
          </cell>
        </row>
        <row r="394">
          <cell r="O394" t="str">
            <v>Not on 15/16 prices Unadjusted</v>
          </cell>
        </row>
        <row r="395">
          <cell r="O395">
            <v>-0.25452664252457319</v>
          </cell>
        </row>
        <row r="396">
          <cell r="O396">
            <v>-0.20425138632162662</v>
          </cell>
        </row>
        <row r="397">
          <cell r="O397">
            <v>5.0377833753148613E-3</v>
          </cell>
        </row>
        <row r="398">
          <cell r="O398">
            <v>-0.2052505966587112</v>
          </cell>
        </row>
        <row r="399">
          <cell r="O399">
            <v>-0.31120331950207469</v>
          </cell>
        </row>
        <row r="400">
          <cell r="O400">
            <v>4.0567951318458417E-2</v>
          </cell>
        </row>
        <row r="401">
          <cell r="O401">
            <v>-0.35510718789407314</v>
          </cell>
        </row>
        <row r="402">
          <cell r="O402">
            <v>-0.21869782971619364</v>
          </cell>
        </row>
        <row r="403">
          <cell r="O403">
            <v>-2.4553571428571428E-2</v>
          </cell>
        </row>
        <row r="404">
          <cell r="O404">
            <v>4.4554455445544552E-2</v>
          </cell>
        </row>
        <row r="405">
          <cell r="O405">
            <v>-0.21668383110195674</v>
          </cell>
        </row>
        <row r="406">
          <cell r="O406">
            <v>-8.0674567000911579E-2</v>
          </cell>
        </row>
        <row r="407">
          <cell r="O407">
            <v>-8.5953878406708595E-2</v>
          </cell>
        </row>
        <row r="408">
          <cell r="O408">
            <v>-2.7166882276843468E-2</v>
          </cell>
        </row>
        <row r="409">
          <cell r="O409">
            <v>-0.27613338328962156</v>
          </cell>
        </row>
        <row r="410">
          <cell r="O410">
            <v>3.1914893617021274E-2</v>
          </cell>
        </row>
        <row r="411">
          <cell r="O411">
            <v>5.5023923444976079E-2</v>
          </cell>
        </row>
        <row r="412">
          <cell r="O412">
            <v>-0.36601307189542481</v>
          </cell>
        </row>
        <row r="413">
          <cell r="O413">
            <v>-0.15375918598078009</v>
          </cell>
        </row>
        <row r="414">
          <cell r="O414">
            <v>-3.8548752834467119E-2</v>
          </cell>
        </row>
        <row r="415">
          <cell r="O415">
            <v>-0.23731501057082452</v>
          </cell>
        </row>
        <row r="416">
          <cell r="O416">
            <v>2.9010238907849831E-2</v>
          </cell>
        </row>
        <row r="417">
          <cell r="O417">
            <v>-0.31913477537437607</v>
          </cell>
        </row>
        <row r="418">
          <cell r="O418">
            <v>-0.16962645437844459</v>
          </cell>
        </row>
        <row r="419">
          <cell r="O419">
            <v>-7.8758949880668255E-2</v>
          </cell>
        </row>
        <row r="420">
          <cell r="O420" t="str">
            <v>Not on 15/16 prices Unadjusted</v>
          </cell>
        </row>
        <row r="421">
          <cell r="O421">
            <v>-0.28505443747937975</v>
          </cell>
        </row>
        <row r="422">
          <cell r="O422">
            <v>-0.17185761957730811</v>
          </cell>
        </row>
        <row r="423">
          <cell r="O423">
            <v>2.8795811518324606E-2</v>
          </cell>
        </row>
        <row r="424">
          <cell r="O424">
            <v>-0.17582128777923783</v>
          </cell>
        </row>
        <row r="425">
          <cell r="O425">
            <v>-0.21495678316422398</v>
          </cell>
        </row>
        <row r="426">
          <cell r="O426">
            <v>4.7337278106508875E-2</v>
          </cell>
        </row>
        <row r="427">
          <cell r="O427">
            <v>-0.28312646762831267</v>
          </cell>
        </row>
        <row r="428">
          <cell r="O428">
            <v>-0.11709047900650503</v>
          </cell>
        </row>
        <row r="429">
          <cell r="O429">
            <v>4.6454767726161368E-2</v>
          </cell>
        </row>
        <row r="430">
          <cell r="O430">
            <v>-0.24256348246674728</v>
          </cell>
        </row>
        <row r="431">
          <cell r="O431">
            <v>-0.26193001060445387</v>
          </cell>
        </row>
        <row r="432">
          <cell r="O432">
            <v>-0.1233974358974359</v>
          </cell>
        </row>
        <row r="433">
          <cell r="O433">
            <v>-0.18290960451977401</v>
          </cell>
        </row>
        <row r="434">
          <cell r="O434">
            <v>0.87157287157287155</v>
          </cell>
        </row>
        <row r="435">
          <cell r="O435">
            <v>-0.37806637806637805</v>
          </cell>
        </row>
        <row r="436">
          <cell r="O436">
            <v>-0.1594966344746854</v>
          </cell>
        </row>
        <row r="437">
          <cell r="O437">
            <v>-0.19814385150812064</v>
          </cell>
        </row>
        <row r="438">
          <cell r="O438">
            <v>-7.9365079365079361E-3</v>
          </cell>
        </row>
        <row r="439">
          <cell r="O439">
            <v>-0.31114435302916976</v>
          </cell>
        </row>
        <row r="440">
          <cell r="O440">
            <v>-0.22072419106317412</v>
          </cell>
        </row>
        <row r="441">
          <cell r="O441">
            <v>0.13759213759213759</v>
          </cell>
        </row>
        <row r="442">
          <cell r="O442">
            <v>8.4985835694051E-3</v>
          </cell>
        </row>
        <row r="443">
          <cell r="O443">
            <v>-0.34992458521870284</v>
          </cell>
        </row>
        <row r="444">
          <cell r="O444">
            <v>-0.22060766182298547</v>
          </cell>
        </row>
        <row r="445">
          <cell r="O445">
            <v>-0.62453531598513012</v>
          </cell>
        </row>
        <row r="446">
          <cell r="O446">
            <v>-0.29968454258675081</v>
          </cell>
        </row>
        <row r="447">
          <cell r="O447">
            <v>-0.24736048265460031</v>
          </cell>
        </row>
        <row r="448">
          <cell r="O448">
            <v>-6.0648801128349791E-2</v>
          </cell>
        </row>
        <row r="449">
          <cell r="O449">
            <v>8.7108013937282226E-3</v>
          </cell>
        </row>
        <row r="450">
          <cell r="O450" t="str">
            <v>Not on 15/16 prices Unadjusted</v>
          </cell>
        </row>
        <row r="451">
          <cell r="O451">
            <v>-0.26323529411764707</v>
          </cell>
        </row>
        <row r="452">
          <cell r="O452">
            <v>3.6834924965893585E-2</v>
          </cell>
        </row>
        <row r="453">
          <cell r="O453">
            <v>-3.4165571616294348E-2</v>
          </cell>
        </row>
        <row r="454">
          <cell r="O454" t="str">
            <v>Not on 15/16 prices Unadjusted</v>
          </cell>
        </row>
        <row r="455">
          <cell r="O455">
            <v>-3.125E-2</v>
          </cell>
        </row>
        <row r="456">
          <cell r="O456" t="str">
            <v>Not on 15/16 prices Unadjusted</v>
          </cell>
        </row>
        <row r="457">
          <cell r="O457">
            <v>-0.36420395421436003</v>
          </cell>
        </row>
        <row r="458">
          <cell r="O458">
            <v>-0.17653061224489797</v>
          </cell>
        </row>
        <row r="459">
          <cell r="O459">
            <v>-8.5422864428389284E-2</v>
          </cell>
        </row>
        <row r="460">
          <cell r="O460">
            <v>-0.26155292853304674</v>
          </cell>
        </row>
        <row r="461">
          <cell r="O461">
            <v>-0.12012826837691169</v>
          </cell>
        </row>
        <row r="462">
          <cell r="O462" t="str">
            <v>Not on 15/16 prices Unadjusted</v>
          </cell>
        </row>
        <row r="463">
          <cell r="O463" t="str">
            <v>Not on 15/16 prices Unadjusted</v>
          </cell>
        </row>
        <row r="464">
          <cell r="O464">
            <v>-0.39668431669188098</v>
          </cell>
        </row>
        <row r="465">
          <cell r="O465">
            <v>-0.58944785276073619</v>
          </cell>
        </row>
        <row r="466">
          <cell r="O466">
            <v>-0.30684413641017561</v>
          </cell>
        </row>
        <row r="467">
          <cell r="O467">
            <v>5.0392893747864709E-2</v>
          </cell>
        </row>
        <row r="468">
          <cell r="O468">
            <v>-7.6331900481959092E-2</v>
          </cell>
        </row>
        <row r="469">
          <cell r="O469">
            <v>-0.14007516228220021</v>
          </cell>
        </row>
        <row r="470">
          <cell r="O470">
            <v>-0.22852233676975944</v>
          </cell>
        </row>
        <row r="471">
          <cell r="O471">
            <v>-0.21729908083902899</v>
          </cell>
        </row>
        <row r="472">
          <cell r="O472">
            <v>-0.34714003944773175</v>
          </cell>
        </row>
        <row r="473">
          <cell r="O473">
            <v>-0.14423756775866131</v>
          </cell>
        </row>
        <row r="474">
          <cell r="O474">
            <v>-7.6864535768645353E-2</v>
          </cell>
        </row>
        <row r="475">
          <cell r="O475">
            <v>-6.8086479509519196E-2</v>
          </cell>
        </row>
        <row r="476">
          <cell r="O476">
            <v>-0.24108527131782945</v>
          </cell>
        </row>
        <row r="477">
          <cell r="O477">
            <v>-0.15709903593339175</v>
          </cell>
        </row>
        <row r="478">
          <cell r="O478">
            <v>-3.0750036694554526E-2</v>
          </cell>
        </row>
        <row r="479">
          <cell r="O479">
            <v>-0.25593719332679099</v>
          </cell>
        </row>
        <row r="480">
          <cell r="O480">
            <v>-0.13780260707635009</v>
          </cell>
        </row>
        <row r="481">
          <cell r="O481" t="str">
            <v>Not on 15/16 prices Unadjusted</v>
          </cell>
        </row>
        <row r="482">
          <cell r="O482">
            <v>0.32401714179243524</v>
          </cell>
        </row>
        <row r="483">
          <cell r="O483">
            <v>0.17841163310961969</v>
          </cell>
        </row>
        <row r="484">
          <cell r="O484">
            <v>-0.21325966850828729</v>
          </cell>
        </row>
        <row r="485">
          <cell r="O485">
            <v>-0.39610274579273691</v>
          </cell>
        </row>
        <row r="486">
          <cell r="O486">
            <v>-0.23130755064456721</v>
          </cell>
        </row>
        <row r="487">
          <cell r="O487" t="str">
            <v>Not on 15/16 prices Unadjusted</v>
          </cell>
        </row>
        <row r="488">
          <cell r="O488" t="str">
            <v>Not on 15/16 prices Unadjusted</v>
          </cell>
        </row>
        <row r="489">
          <cell r="O489" t="str">
            <v>Not on 15/16 prices Unadjusted</v>
          </cell>
        </row>
        <row r="490">
          <cell r="O490">
            <v>-0.28820148749154834</v>
          </cell>
        </row>
        <row r="491">
          <cell r="O491">
            <v>-0.262380088151413</v>
          </cell>
        </row>
        <row r="492">
          <cell r="O492">
            <v>-0.11687436847423374</v>
          </cell>
        </row>
        <row r="493">
          <cell r="O493">
            <v>-0.15156794425087108</v>
          </cell>
        </row>
        <row r="494">
          <cell r="O494" t="str">
            <v>Not on 15/16 prices Unadjusted</v>
          </cell>
        </row>
        <row r="495">
          <cell r="O495" t="str">
            <v>Not on 15/16 prices Unadjusted</v>
          </cell>
        </row>
        <row r="496">
          <cell r="O496" t="str">
            <v>Not on 15/16 prices Unadjusted</v>
          </cell>
        </row>
        <row r="497">
          <cell r="O497">
            <v>-0.39159109645507006</v>
          </cell>
        </row>
        <row r="498">
          <cell r="O498">
            <v>-0.32423076923076921</v>
          </cell>
        </row>
        <row r="499">
          <cell r="O499">
            <v>-0.11822985468956407</v>
          </cell>
        </row>
        <row r="500">
          <cell r="O500">
            <v>0.10467289719626169</v>
          </cell>
        </row>
        <row r="501">
          <cell r="O501">
            <v>-0.31599291351264291</v>
          </cell>
        </row>
        <row r="502">
          <cell r="O502">
            <v>-0.32947719688542826</v>
          </cell>
        </row>
        <row r="503">
          <cell r="O503">
            <v>-0.11961141469338191</v>
          </cell>
        </row>
        <row r="504">
          <cell r="O504">
            <v>-9.9322799097065456E-2</v>
          </cell>
        </row>
        <row r="505">
          <cell r="O505">
            <v>-0.20461455911285995</v>
          </cell>
        </row>
        <row r="506">
          <cell r="O506">
            <v>-0.2626143405134258</v>
          </cell>
        </row>
        <row r="507">
          <cell r="O507">
            <v>-5.5178652193577565E-2</v>
          </cell>
        </row>
        <row r="508">
          <cell r="O508">
            <v>-3.7662337662337661E-2</v>
          </cell>
        </row>
        <row r="509">
          <cell r="O509">
            <v>0.26354285714285713</v>
          </cell>
        </row>
        <row r="510">
          <cell r="O510">
            <v>-0.16944655041698256</v>
          </cell>
        </row>
        <row r="511">
          <cell r="O511">
            <v>-7.6957695769576964E-2</v>
          </cell>
        </row>
        <row r="512">
          <cell r="O512">
            <v>-3.5726877423904103E-2</v>
          </cell>
        </row>
        <row r="513">
          <cell r="O513">
            <v>-5.5381727158948686E-2</v>
          </cell>
        </row>
        <row r="514">
          <cell r="O514">
            <v>-6.4120631341600898E-2</v>
          </cell>
        </row>
        <row r="515">
          <cell r="O515">
            <v>-0.16344803370786518</v>
          </cell>
        </row>
        <row r="516">
          <cell r="O516">
            <v>-5.741878841088674E-2</v>
          </cell>
        </row>
        <row r="517">
          <cell r="O517">
            <v>1.5804825351098308</v>
          </cell>
        </row>
        <row r="518">
          <cell r="O518">
            <v>0.8125</v>
          </cell>
        </row>
        <row r="519">
          <cell r="O519">
            <v>0.81895424836601305</v>
          </cell>
        </row>
        <row r="520">
          <cell r="O520">
            <v>1.6493672685909285E-2</v>
          </cell>
        </row>
        <row r="521">
          <cell r="O521">
            <v>-0.27167726816203547</v>
          </cell>
        </row>
        <row r="522">
          <cell r="O522">
            <v>0.18205128205128204</v>
          </cell>
        </row>
        <row r="523">
          <cell r="O523">
            <v>6.8777292576419208E-2</v>
          </cell>
        </row>
        <row r="524">
          <cell r="O524">
            <v>0.32433025911286784</v>
          </cell>
        </row>
        <row r="525">
          <cell r="O525">
            <v>-6.7348960052822718E-2</v>
          </cell>
        </row>
        <row r="526">
          <cell r="O526">
            <v>0.78644628099173552</v>
          </cell>
        </row>
        <row r="527">
          <cell r="O527">
            <v>0.29996346364632809</v>
          </cell>
        </row>
        <row r="528">
          <cell r="O528">
            <v>9.7834493426140756E-2</v>
          </cell>
        </row>
        <row r="529">
          <cell r="O529">
            <v>1.2483130904183535</v>
          </cell>
        </row>
        <row r="530">
          <cell r="O530">
            <v>0.35918937805730261</v>
          </cell>
        </row>
        <row r="531">
          <cell r="O531">
            <v>0.12440731542108828</v>
          </cell>
        </row>
        <row r="532">
          <cell r="O532">
            <v>3.653846153846154E-2</v>
          </cell>
        </row>
        <row r="533">
          <cell r="O533">
            <v>0.51171230616958097</v>
          </cell>
        </row>
        <row r="534">
          <cell r="O534">
            <v>0.6238894373149062</v>
          </cell>
        </row>
        <row r="535">
          <cell r="O535">
            <v>0.49244712990936557</v>
          </cell>
        </row>
        <row r="536">
          <cell r="O536">
            <v>-0.21378941742383753</v>
          </cell>
        </row>
        <row r="537">
          <cell r="O537">
            <v>-0.60411311053984573</v>
          </cell>
        </row>
        <row r="538">
          <cell r="O538">
            <v>-0.43232205367561261</v>
          </cell>
        </row>
        <row r="539">
          <cell r="O539">
            <v>-0.44927044451985071</v>
          </cell>
        </row>
        <row r="540">
          <cell r="O540">
            <v>3.8714390065741421E-2</v>
          </cell>
        </row>
        <row r="541">
          <cell r="O541">
            <v>4.2678440029433405E-2</v>
          </cell>
        </row>
        <row r="542">
          <cell r="O542">
            <v>0.15094339622641509</v>
          </cell>
        </row>
        <row r="543">
          <cell r="O543">
            <v>4.6012269938650305E-2</v>
          </cell>
        </row>
        <row r="544">
          <cell r="O544">
            <v>0.3034939483900434</v>
          </cell>
        </row>
        <row r="545">
          <cell r="O545">
            <v>-0.17038539553752535</v>
          </cell>
        </row>
        <row r="546">
          <cell r="O546">
            <v>-0.34367167919799496</v>
          </cell>
        </row>
        <row r="547">
          <cell r="O547">
            <v>-0.38306878306878306</v>
          </cell>
        </row>
        <row r="548">
          <cell r="O548">
            <v>-0.26095843742902569</v>
          </cell>
        </row>
        <row r="549">
          <cell r="O549">
            <v>-0.26140012845215155</v>
          </cell>
        </row>
        <row r="550">
          <cell r="O550">
            <v>-0.17716701902748413</v>
          </cell>
        </row>
        <row r="551">
          <cell r="O551">
            <v>-4.1564792176039117E-2</v>
          </cell>
        </row>
        <row r="552">
          <cell r="O552">
            <v>-0.15699100572363042</v>
          </cell>
        </row>
        <row r="553">
          <cell r="O553">
            <v>-0.44553644553644556</v>
          </cell>
        </row>
        <row r="554">
          <cell r="O554">
            <v>-0.4682230869001297</v>
          </cell>
        </row>
        <row r="555">
          <cell r="O555">
            <v>0.10172143974960876</v>
          </cell>
        </row>
        <row r="556">
          <cell r="O556" t="str">
            <v>Not on 15/16 prices Unadjusted</v>
          </cell>
        </row>
        <row r="557">
          <cell r="O557" t="str">
            <v>Not on 15/16 prices Unadjusted</v>
          </cell>
        </row>
        <row r="558">
          <cell r="O558" t="str">
            <v>Not on 15/16 prices Unadjusted</v>
          </cell>
        </row>
        <row r="559">
          <cell r="O559">
            <v>-0.63097576948264567</v>
          </cell>
        </row>
        <row r="560">
          <cell r="O560">
            <v>-9.5384615384615387E-2</v>
          </cell>
        </row>
        <row r="561">
          <cell r="O561">
            <v>0.12137203166226913</v>
          </cell>
        </row>
        <row r="562">
          <cell r="O562">
            <v>1.4684908789386402</v>
          </cell>
        </row>
        <row r="563">
          <cell r="O563">
            <v>1.2638623326959848</v>
          </cell>
        </row>
        <row r="564">
          <cell r="O564">
            <v>1.5217391304347827</v>
          </cell>
        </row>
        <row r="565">
          <cell r="O565">
            <v>2.8428874734607219</v>
          </cell>
        </row>
        <row r="566">
          <cell r="O566">
            <v>0.4684838160136286</v>
          </cell>
        </row>
        <row r="567">
          <cell r="O567">
            <v>0.37533512064343161</v>
          </cell>
        </row>
        <row r="568">
          <cell r="O568">
            <v>0.84411764705882353</v>
          </cell>
        </row>
        <row r="569">
          <cell r="O569">
            <v>6.945080091533181</v>
          </cell>
        </row>
        <row r="570">
          <cell r="O570">
            <v>0.50092208390963577</v>
          </cell>
        </row>
        <row r="571">
          <cell r="O571">
            <v>-4.3793270004830138E-2</v>
          </cell>
        </row>
        <row r="572">
          <cell r="O572">
            <v>0.34879783271249576</v>
          </cell>
        </row>
        <row r="573">
          <cell r="O573">
            <v>0.24512344836993588</v>
          </cell>
        </row>
        <row r="574">
          <cell r="O574">
            <v>7.4933687002652516E-2</v>
          </cell>
        </row>
        <row r="575">
          <cell r="O575">
            <v>8.4469696969696972E-2</v>
          </cell>
        </row>
        <row r="576">
          <cell r="O576">
            <v>0.26063249727371862</v>
          </cell>
        </row>
        <row r="577">
          <cell r="O577">
            <v>0.18953826283500161</v>
          </cell>
        </row>
        <row r="578">
          <cell r="O578">
            <v>8.5353003161222338E-2</v>
          </cell>
        </row>
        <row r="579">
          <cell r="O579">
            <v>2.3463060686015833</v>
          </cell>
        </row>
        <row r="580">
          <cell r="O580">
            <v>0.73353989155693256</v>
          </cell>
        </row>
        <row r="581">
          <cell r="O581">
            <v>4.8475689881734558</v>
          </cell>
        </row>
        <row r="582">
          <cell r="O582">
            <v>0.90415785764622969</v>
          </cell>
        </row>
        <row r="583">
          <cell r="O583">
            <v>6.5704761904761906</v>
          </cell>
        </row>
        <row r="584">
          <cell r="O584">
            <v>2.983810709838107</v>
          </cell>
        </row>
        <row r="585">
          <cell r="O585">
            <v>-2.3741567202906072E-2</v>
          </cell>
        </row>
        <row r="586">
          <cell r="O586">
            <v>-0.35441061670569868</v>
          </cell>
        </row>
        <row r="587">
          <cell r="O587">
            <v>-6.2905204135272466E-2</v>
          </cell>
        </row>
        <row r="588">
          <cell r="O588">
            <v>1.9661963550852439</v>
          </cell>
        </row>
        <row r="589">
          <cell r="O589">
            <v>-0.22483498349834982</v>
          </cell>
        </row>
        <row r="590">
          <cell r="O590">
            <v>1.112736660929432</v>
          </cell>
        </row>
        <row r="591">
          <cell r="O591">
            <v>0.28093245666467426</v>
          </cell>
        </row>
        <row r="592">
          <cell r="O592">
            <v>1.2210327455919396</v>
          </cell>
        </row>
        <row r="593">
          <cell r="O593">
            <v>0.18823529411764706</v>
          </cell>
        </row>
        <row r="594">
          <cell r="O594">
            <v>3.2120038722168442</v>
          </cell>
        </row>
        <row r="595">
          <cell r="O595">
            <v>1.9429175475687104</v>
          </cell>
        </row>
        <row r="596">
          <cell r="O596">
            <v>1.5</v>
          </cell>
        </row>
        <row r="597">
          <cell r="O597">
            <v>2.375</v>
          </cell>
        </row>
        <row r="598">
          <cell r="O598">
            <v>3.5748792270531404E-2</v>
          </cell>
        </row>
        <row r="599">
          <cell r="O599">
            <v>1.8269824922760041</v>
          </cell>
        </row>
        <row r="600">
          <cell r="O600">
            <v>-0.38228855721393035</v>
          </cell>
        </row>
        <row r="601">
          <cell r="O601">
            <v>0.12131367292225201</v>
          </cell>
        </row>
        <row r="602">
          <cell r="O602">
            <v>1.3136117556071152</v>
          </cell>
        </row>
        <row r="603">
          <cell r="O603">
            <v>1.234368855682265</v>
          </cell>
        </row>
        <row r="604">
          <cell r="O604">
            <v>-8.7873462214411252E-2</v>
          </cell>
        </row>
        <row r="605">
          <cell r="O605">
            <v>1.1004065040650406</v>
          </cell>
        </row>
        <row r="606">
          <cell r="O606">
            <v>0.76501305483028725</v>
          </cell>
        </row>
        <row r="607">
          <cell r="O607">
            <v>1.4651038891848696</v>
          </cell>
        </row>
        <row r="608">
          <cell r="O608">
            <v>0.37902559867877789</v>
          </cell>
        </row>
        <row r="609">
          <cell r="O609">
            <v>2.044162129461585</v>
          </cell>
        </row>
        <row r="610">
          <cell r="O610">
            <v>0.7330396475770925</v>
          </cell>
        </row>
        <row r="611">
          <cell r="O611">
            <v>2.1628849270664507</v>
          </cell>
        </row>
        <row r="612">
          <cell r="O612">
            <v>0.56850961538461542</v>
          </cell>
        </row>
        <row r="613">
          <cell r="O613">
            <v>-0.51244088011515521</v>
          </cell>
        </row>
        <row r="614">
          <cell r="O614">
            <v>-0.25452408930669801</v>
          </cell>
        </row>
        <row r="615">
          <cell r="O615">
            <v>-0.358162100456621</v>
          </cell>
        </row>
        <row r="616">
          <cell r="O616">
            <v>-0.22630092779346511</v>
          </cell>
        </row>
        <row r="617">
          <cell r="O617">
            <v>1.7417355371900827</v>
          </cell>
        </row>
        <row r="618">
          <cell r="O618">
            <v>0.50706713780918733</v>
          </cell>
        </row>
        <row r="619">
          <cell r="O619">
            <v>1.7069154774972557</v>
          </cell>
        </row>
        <row r="620">
          <cell r="O620">
            <v>0.70131421744324973</v>
          </cell>
        </row>
        <row r="621">
          <cell r="O621">
            <v>2.7728494623655915</v>
          </cell>
        </row>
        <row r="622">
          <cell r="O622">
            <v>0.97939560439560436</v>
          </cell>
        </row>
        <row r="623">
          <cell r="O623">
            <v>-0.36952998379254459</v>
          </cell>
        </row>
        <row r="624">
          <cell r="O624">
            <v>-0.51381642512077297</v>
          </cell>
        </row>
        <row r="625">
          <cell r="O625">
            <v>0.17843631778058008</v>
          </cell>
        </row>
        <row r="626">
          <cell r="O626">
            <v>-0.4277456647398844</v>
          </cell>
        </row>
        <row r="627">
          <cell r="O627">
            <v>1.6326923076923077</v>
          </cell>
        </row>
        <row r="628">
          <cell r="O628">
            <v>-0.18785753829119764</v>
          </cell>
        </row>
        <row r="629">
          <cell r="O629">
            <v>-0.57249508840864438</v>
          </cell>
        </row>
        <row r="630">
          <cell r="O630">
            <v>-9.3175316714344092E-2</v>
          </cell>
        </row>
        <row r="631">
          <cell r="O631">
            <v>0.78464254192409533</v>
          </cell>
        </row>
        <row r="632">
          <cell r="O632">
            <v>1.7442748091603053</v>
          </cell>
        </row>
        <row r="633">
          <cell r="O633">
            <v>12.770547945205479</v>
          </cell>
        </row>
        <row r="634">
          <cell r="O634">
            <v>1.0009310986964618E-2</v>
          </cell>
        </row>
        <row r="635">
          <cell r="O635">
            <v>4.3079015984582247E-2</v>
          </cell>
        </row>
        <row r="636">
          <cell r="O636">
            <v>8.1150051037767942E-2</v>
          </cell>
        </row>
        <row r="637">
          <cell r="O637">
            <v>0.3349206349206349</v>
          </cell>
        </row>
        <row r="638">
          <cell r="O638">
            <v>0.16670270270270271</v>
          </cell>
        </row>
        <row r="639">
          <cell r="O639">
            <v>5.0055005500550052E-2</v>
          </cell>
        </row>
        <row r="640">
          <cell r="O640">
            <v>0.27901383042693928</v>
          </cell>
        </row>
        <row r="641">
          <cell r="O641">
            <v>0.57127991675338186</v>
          </cell>
        </row>
        <row r="642">
          <cell r="O642">
            <v>0.84006734006734007</v>
          </cell>
        </row>
        <row r="643">
          <cell r="O643" t="str">
            <v>Not on 15/16 prices Unadjusted</v>
          </cell>
        </row>
        <row r="644">
          <cell r="O644" t="str">
            <v>Not on 15/16 prices Unadjusted</v>
          </cell>
        </row>
        <row r="645">
          <cell r="O645">
            <v>0.31146245059288535</v>
          </cell>
        </row>
        <row r="646">
          <cell r="O646" t="str">
            <v>Not on 15/16 prices Unadjusted</v>
          </cell>
        </row>
        <row r="647">
          <cell r="O647">
            <v>1.3837894736842105</v>
          </cell>
        </row>
        <row r="648">
          <cell r="O648">
            <v>0.49586349534643226</v>
          </cell>
        </row>
        <row r="649">
          <cell r="O649">
            <v>0.21145799806887672</v>
          </cell>
        </row>
        <row r="650">
          <cell r="O650">
            <v>0</v>
          </cell>
        </row>
        <row r="651">
          <cell r="O651">
            <v>-0.27313883299798791</v>
          </cell>
        </row>
        <row r="652">
          <cell r="O652">
            <v>-0.18248847926267281</v>
          </cell>
        </row>
        <row r="653">
          <cell r="O653">
            <v>-6.3877534663781363E-2</v>
          </cell>
        </row>
        <row r="654">
          <cell r="O654">
            <v>-0.70802276188186264</v>
          </cell>
        </row>
        <row r="655">
          <cell r="O655">
            <v>-0.38559015206372194</v>
          </cell>
        </row>
        <row r="656">
          <cell r="O656">
            <v>0.15361077111383109</v>
          </cell>
        </row>
        <row r="657">
          <cell r="O657">
            <v>6.0786106032906767E-2</v>
          </cell>
        </row>
        <row r="658">
          <cell r="O658">
            <v>4.0780141843971635E-2</v>
          </cell>
        </row>
        <row r="659">
          <cell r="O659">
            <v>-0.33671307506053266</v>
          </cell>
        </row>
        <row r="660">
          <cell r="O660">
            <v>-0.19822654462242562</v>
          </cell>
        </row>
        <row r="661">
          <cell r="O661" t="str">
            <v>Not on 15/16 prices Unadjusted</v>
          </cell>
        </row>
        <row r="662">
          <cell r="O662" t="str">
            <v>Not on 15/16 prices Unadjusted</v>
          </cell>
        </row>
        <row r="663">
          <cell r="O663">
            <v>-0.54603823143148988</v>
          </cell>
        </row>
        <row r="664">
          <cell r="O664">
            <v>-0.24108878807517822</v>
          </cell>
        </row>
        <row r="665">
          <cell r="O665">
            <v>-0.2029194970371441</v>
          </cell>
        </row>
        <row r="666">
          <cell r="O666">
            <v>-0.13118916631400762</v>
          </cell>
        </row>
        <row r="667">
          <cell r="O667">
            <v>-0.22319262493934983</v>
          </cell>
        </row>
        <row r="668">
          <cell r="O668">
            <v>-9.0909090909090912E-2</v>
          </cell>
        </row>
        <row r="669">
          <cell r="O669">
            <v>-0.13407821229050279</v>
          </cell>
        </row>
        <row r="670">
          <cell r="O670">
            <v>-0.19049016730261226</v>
          </cell>
        </row>
        <row r="671">
          <cell r="O671">
            <v>-0.14487179487179488</v>
          </cell>
        </row>
        <row r="672">
          <cell r="O672">
            <v>-0.1544461778471139</v>
          </cell>
        </row>
        <row r="673">
          <cell r="O673">
            <v>-0.15878194671016857</v>
          </cell>
        </row>
        <row r="674">
          <cell r="O674">
            <v>-0.29889879391714735</v>
          </cell>
        </row>
        <row r="675">
          <cell r="O675">
            <v>-0.13569321533923304</v>
          </cell>
        </row>
        <row r="676">
          <cell r="O676">
            <v>-0.20094562647754138</v>
          </cell>
        </row>
        <row r="677">
          <cell r="O677">
            <v>-0.16600000000000001</v>
          </cell>
        </row>
        <row r="678">
          <cell r="O678">
            <v>-0.1982793936911102</v>
          </cell>
        </row>
        <row r="679">
          <cell r="O679">
            <v>-0.4533106960950764</v>
          </cell>
        </row>
        <row r="680">
          <cell r="O680">
            <v>-0.22083333333333333</v>
          </cell>
        </row>
        <row r="681">
          <cell r="O681">
            <v>-7.407407407407407E-2</v>
          </cell>
        </row>
        <row r="682">
          <cell r="O682">
            <v>-0.34059609455292911</v>
          </cell>
        </row>
        <row r="683">
          <cell r="O683">
            <v>-0.28169913765570104</v>
          </cell>
        </row>
        <row r="684">
          <cell r="O684">
            <v>2.8502415458937197E-2</v>
          </cell>
        </row>
        <row r="685">
          <cell r="O685">
            <v>-0.10068302555021502</v>
          </cell>
        </row>
        <row r="686">
          <cell r="O686">
            <v>-0.21631736526946108</v>
          </cell>
        </row>
        <row r="687">
          <cell r="O687">
            <v>-0.12696276357110811</v>
          </cell>
        </row>
        <row r="688">
          <cell r="O688">
            <v>-0.44857943177270909</v>
          </cell>
        </row>
        <row r="689">
          <cell r="O689">
            <v>-0.2653537790923951</v>
          </cell>
        </row>
        <row r="690">
          <cell r="O690">
            <v>0.22228391634277253</v>
          </cell>
        </row>
        <row r="691">
          <cell r="O691">
            <v>-2.7741481555935268E-2</v>
          </cell>
        </row>
        <row r="692">
          <cell r="O692">
            <v>2.4066852367688022E-2</v>
          </cell>
        </row>
        <row r="693">
          <cell r="O693">
            <v>-0.36692506459948321</v>
          </cell>
        </row>
        <row r="694">
          <cell r="O694">
            <v>-0.32669809673476513</v>
          </cell>
        </row>
        <row r="695">
          <cell r="O695" t="str">
            <v>Not on 15/16 prices Unadjusted</v>
          </cell>
        </row>
        <row r="696">
          <cell r="O696" t="str">
            <v>Not on 15/16 prices Unadjusted</v>
          </cell>
        </row>
        <row r="697">
          <cell r="O697" t="str">
            <v>Not on 15/16 prices Unadjusted</v>
          </cell>
        </row>
        <row r="698">
          <cell r="O698" t="str">
            <v>Not on 15/16 prices Unadjusted</v>
          </cell>
        </row>
        <row r="699">
          <cell r="O699" t="str">
            <v>Not on 15/16 prices Unadjusted</v>
          </cell>
        </row>
        <row r="700">
          <cell r="O700" t="str">
            <v>Not on 15/16 prices Unadjusted</v>
          </cell>
        </row>
        <row r="701">
          <cell r="O701" t="str">
            <v>Not on 15/16 prices Unadjusted</v>
          </cell>
        </row>
        <row r="702">
          <cell r="O702" t="str">
            <v>Not on 15/16 prices Unadjusted</v>
          </cell>
        </row>
        <row r="703">
          <cell r="O703" t="str">
            <v>Not on 15/16 prices Unadjusted</v>
          </cell>
        </row>
        <row r="704">
          <cell r="O704" t="str">
            <v>Not on 15/16 prices Unadjusted</v>
          </cell>
        </row>
        <row r="705">
          <cell r="O705" t="str">
            <v>Not on 15/16 prices Unadjusted</v>
          </cell>
        </row>
        <row r="706">
          <cell r="O706" t="str">
            <v>Not on 15/16 prices Unadjusted</v>
          </cell>
        </row>
        <row r="707">
          <cell r="O707" t="str">
            <v>Not on 15/16 prices Unadjusted</v>
          </cell>
        </row>
        <row r="708">
          <cell r="O708" t="str">
            <v>Not on 15/16 prices Unadjusted</v>
          </cell>
        </row>
        <row r="709">
          <cell r="O709" t="str">
            <v>Not on 15/16 prices Unadjusted</v>
          </cell>
        </row>
        <row r="710">
          <cell r="O710">
            <v>-0.11481129083412622</v>
          </cell>
        </row>
        <row r="711">
          <cell r="O711">
            <v>-0.20555284948855335</v>
          </cell>
        </row>
        <row r="712">
          <cell r="O712">
            <v>-0.29979253112033194</v>
          </cell>
        </row>
        <row r="713">
          <cell r="O713">
            <v>-7.9497907949790794E-2</v>
          </cell>
        </row>
        <row r="714">
          <cell r="O714">
            <v>6.3371356147021544E-3</v>
          </cell>
        </row>
        <row r="715">
          <cell r="O715" t="str">
            <v>Not on 15/16 prices Unadjusted</v>
          </cell>
        </row>
        <row r="716">
          <cell r="O716" t="str">
            <v>Not on 15/16 prices Unadjusted</v>
          </cell>
        </row>
        <row r="717">
          <cell r="O717" t="str">
            <v>Not on 15/16 prices Unadjusted</v>
          </cell>
        </row>
        <row r="718">
          <cell r="O718" t="str">
            <v>Not on 15/16 prices Unadjusted</v>
          </cell>
        </row>
        <row r="719">
          <cell r="O719" t="str">
            <v>Not on 15/16 prices Unadjusted</v>
          </cell>
        </row>
        <row r="720">
          <cell r="O720">
            <v>-0.13883133029423952</v>
          </cell>
        </row>
        <row r="721">
          <cell r="O721">
            <v>-0.12853425845620123</v>
          </cell>
        </row>
        <row r="722">
          <cell r="O722">
            <v>-0.20402157920549288</v>
          </cell>
        </row>
        <row r="723">
          <cell r="O723">
            <v>-0.30039668229354488</v>
          </cell>
        </row>
        <row r="724">
          <cell r="O724">
            <v>-0.25155612792444731</v>
          </cell>
        </row>
        <row r="725">
          <cell r="O725">
            <v>-0.33693101830126704</v>
          </cell>
        </row>
        <row r="726">
          <cell r="O726">
            <v>-0.15138816134101624</v>
          </cell>
        </row>
        <row r="727">
          <cell r="O727">
            <v>-0.19372630127542226</v>
          </cell>
        </row>
        <row r="728">
          <cell r="O728">
            <v>-0.12346401404330018</v>
          </cell>
        </row>
        <row r="729">
          <cell r="O729">
            <v>-0.28492815652705594</v>
          </cell>
        </row>
        <row r="730">
          <cell r="O730">
            <v>-0.14203821656050955</v>
          </cell>
        </row>
        <row r="731">
          <cell r="O731">
            <v>-4.965089216446858E-2</v>
          </cell>
        </row>
        <row r="732">
          <cell r="O732">
            <v>4.5506257110352671E-3</v>
          </cell>
        </row>
        <row r="733">
          <cell r="O733">
            <v>-7.3081607795371494E-3</v>
          </cell>
        </row>
        <row r="734">
          <cell r="O734">
            <v>1.2180267965895249E-2</v>
          </cell>
        </row>
        <row r="735">
          <cell r="O735">
            <v>-7.2115384615384609E-2</v>
          </cell>
        </row>
        <row r="736">
          <cell r="O736">
            <v>-5.673076923076923E-2</v>
          </cell>
        </row>
        <row r="737">
          <cell r="O737">
            <v>5.3846153846153849E-2</v>
          </cell>
        </row>
        <row r="738">
          <cell r="O738">
            <v>0.10740203193033382</v>
          </cell>
        </row>
        <row r="739">
          <cell r="O739">
            <v>-0.51428571428571423</v>
          </cell>
        </row>
        <row r="740">
          <cell r="O740">
            <v>6.6202090592334492E-2</v>
          </cell>
        </row>
        <row r="741">
          <cell r="O741">
            <v>-4.4585987261146494E-2</v>
          </cell>
        </row>
        <row r="742">
          <cell r="O742">
            <v>0.3949579831932773</v>
          </cell>
        </row>
        <row r="743">
          <cell r="O743">
            <v>5.1229508196721313E-2</v>
          </cell>
        </row>
        <row r="744">
          <cell r="O744">
            <v>3.565891472868217E-2</v>
          </cell>
        </row>
        <row r="745">
          <cell r="O745">
            <v>-6.0728744939271252E-2</v>
          </cell>
        </row>
        <row r="746">
          <cell r="O746">
            <v>-8.2750582750582752E-2</v>
          </cell>
        </row>
        <row r="747">
          <cell r="O747">
            <v>-6.7829457364341081E-2</v>
          </cell>
        </row>
        <row r="748">
          <cell r="O748">
            <v>0.19668737060041408</v>
          </cell>
        </row>
        <row r="749">
          <cell r="O749">
            <v>9.7421203438395415E-2</v>
          </cell>
        </row>
        <row r="750">
          <cell r="O750">
            <v>-1</v>
          </cell>
        </row>
        <row r="751">
          <cell r="O751">
            <v>1.8530020703933747</v>
          </cell>
        </row>
        <row r="752">
          <cell r="O752">
            <v>-9.8790322580645157E-2</v>
          </cell>
        </row>
        <row r="753">
          <cell r="O753" t="str">
            <v>Not on 15/16 prices Unadjusted</v>
          </cell>
        </row>
        <row r="754">
          <cell r="O754" t="str">
            <v>Not on 15/16 prices Unadjusted</v>
          </cell>
        </row>
        <row r="755">
          <cell r="O755">
            <v>-0.15393283750281722</v>
          </cell>
        </row>
        <row r="756">
          <cell r="O756">
            <v>-0.10296352583586627</v>
          </cell>
        </row>
        <row r="757">
          <cell r="O757">
            <v>-0.32994493858534518</v>
          </cell>
        </row>
        <row r="758">
          <cell r="O758">
            <v>-5.4022988505747126E-2</v>
          </cell>
        </row>
        <row r="759">
          <cell r="O759">
            <v>0.18424396442185514</v>
          </cell>
        </row>
        <row r="760">
          <cell r="O760">
            <v>0.1592545531554426</v>
          </cell>
        </row>
        <row r="761">
          <cell r="O761">
            <v>-0.19974185221039045</v>
          </cell>
        </row>
        <row r="762">
          <cell r="O762">
            <v>0.12144504227517294</v>
          </cell>
        </row>
        <row r="763">
          <cell r="O763">
            <v>0.11305361305361306</v>
          </cell>
        </row>
        <row r="764">
          <cell r="O764">
            <v>-0.2528473804100228</v>
          </cell>
        </row>
        <row r="765">
          <cell r="O765">
            <v>5.8540497193263832E-2</v>
          </cell>
        </row>
        <row r="766">
          <cell r="O766">
            <v>0.10294117647058823</v>
          </cell>
        </row>
        <row r="767">
          <cell r="O767">
            <v>-0.23433242506811988</v>
          </cell>
        </row>
        <row r="768">
          <cell r="O768">
            <v>-0.10105757931844889</v>
          </cell>
        </row>
        <row r="769">
          <cell r="O769">
            <v>-0.16443594646271512</v>
          </cell>
        </row>
        <row r="770">
          <cell r="O770">
            <v>-0.15221987315010571</v>
          </cell>
        </row>
        <row r="771">
          <cell r="O771">
            <v>-0.17850953206239167</v>
          </cell>
        </row>
        <row r="772">
          <cell r="O772">
            <v>-0.47695605573419081</v>
          </cell>
        </row>
        <row r="773">
          <cell r="O773">
            <v>0.21672167216721672</v>
          </cell>
        </row>
        <row r="774">
          <cell r="O774">
            <v>-0.44954270655712292</v>
          </cell>
        </row>
        <row r="775">
          <cell r="O775">
            <v>-4.0887040887040885E-2</v>
          </cell>
        </row>
        <row r="776">
          <cell r="O776">
            <v>-0.40960912052117265</v>
          </cell>
        </row>
        <row r="777">
          <cell r="O777">
            <v>-0.21278538812785389</v>
          </cell>
        </row>
        <row r="778">
          <cell r="O778">
            <v>-0.25543478260869568</v>
          </cell>
        </row>
        <row r="779">
          <cell r="O779">
            <v>-1.8805829807240243E-3</v>
          </cell>
        </row>
        <row r="780">
          <cell r="O780">
            <v>-9.2238470191226093E-2</v>
          </cell>
        </row>
        <row r="781">
          <cell r="O781">
            <v>-7.9679044597872742E-2</v>
          </cell>
        </row>
        <row r="782">
          <cell r="O782">
            <v>-7.0256625999158606E-2</v>
          </cell>
        </row>
        <row r="783">
          <cell r="O783">
            <v>-0.37677183356195704</v>
          </cell>
        </row>
        <row r="784">
          <cell r="O784">
            <v>-0.15760441292356187</v>
          </cell>
        </row>
        <row r="785">
          <cell r="O785">
            <v>-0.28036790358388836</v>
          </cell>
        </row>
        <row r="786">
          <cell r="O786">
            <v>-0.30574826560951435</v>
          </cell>
        </row>
        <row r="787">
          <cell r="O787">
            <v>-0.24061433447098976</v>
          </cell>
        </row>
        <row r="788">
          <cell r="O788">
            <v>-0.25746102449888641</v>
          </cell>
        </row>
        <row r="789">
          <cell r="O789">
            <v>-0.10648518815052041</v>
          </cell>
        </row>
        <row r="790">
          <cell r="O790">
            <v>6.41025641025641E-3</v>
          </cell>
        </row>
        <row r="791">
          <cell r="O791">
            <v>-0.29077849860982391</v>
          </cell>
        </row>
        <row r="792">
          <cell r="O792">
            <v>-0.17694155324259409</v>
          </cell>
        </row>
        <row r="793">
          <cell r="O793">
            <v>-0.18113612004287247</v>
          </cell>
        </row>
        <row r="794">
          <cell r="O794">
            <v>-0.38892251815980627</v>
          </cell>
        </row>
        <row r="795">
          <cell r="O795">
            <v>-0.18910741301059</v>
          </cell>
        </row>
        <row r="796">
          <cell r="O796">
            <v>-0.22311111111111112</v>
          </cell>
        </row>
        <row r="797">
          <cell r="O797">
            <v>-7.5288855758479309E-2</v>
          </cell>
        </row>
        <row r="798">
          <cell r="O798">
            <v>-8.3391243919388458E-3</v>
          </cell>
        </row>
        <row r="799">
          <cell r="O799">
            <v>-0.13412228796844181</v>
          </cell>
        </row>
        <row r="800">
          <cell r="O800">
            <v>-0.21564307353346185</v>
          </cell>
        </row>
        <row r="801">
          <cell r="O801">
            <v>-0.19618781961878196</v>
          </cell>
        </row>
        <row r="802">
          <cell r="O802">
            <v>-0.11880466472303207</v>
          </cell>
        </row>
        <row r="803">
          <cell r="O803">
            <v>3.6585365853658534E-2</v>
          </cell>
        </row>
        <row r="804">
          <cell r="O804">
            <v>-8.4548104956268216E-2</v>
          </cell>
        </row>
        <row r="805">
          <cell r="O805">
            <v>-8.6507072905331883E-2</v>
          </cell>
        </row>
        <row r="806">
          <cell r="O806">
            <v>-0.30025104602510461</v>
          </cell>
        </row>
        <row r="807">
          <cell r="O807">
            <v>-0.35408103347034647</v>
          </cell>
        </row>
        <row r="808">
          <cell r="O808">
            <v>-0.26153011394465547</v>
          </cell>
        </row>
        <row r="809">
          <cell r="O809">
            <v>-0.17691622103386809</v>
          </cell>
        </row>
        <row r="810">
          <cell r="O810">
            <v>-0.29255189255189257</v>
          </cell>
        </row>
        <row r="811">
          <cell r="O811">
            <v>-0.12060889929742388</v>
          </cell>
        </row>
        <row r="812">
          <cell r="O812">
            <v>-0.28163580246913578</v>
          </cell>
        </row>
        <row r="813">
          <cell r="O813" t="e">
            <v>#DIV/0!</v>
          </cell>
        </row>
        <row r="814">
          <cell r="O814">
            <v>-5.6451612903225805E-2</v>
          </cell>
        </row>
        <row r="815">
          <cell r="O815">
            <v>-0.32743362831858408</v>
          </cell>
        </row>
        <row r="816">
          <cell r="O816">
            <v>-9.2142453363482188E-2</v>
          </cell>
        </row>
        <row r="817">
          <cell r="O817">
            <v>-6.616541353383458E-2</v>
          </cell>
        </row>
        <row r="818">
          <cell r="O818">
            <v>8.8105726872246704E-3</v>
          </cell>
        </row>
        <row r="819">
          <cell r="O819">
            <v>-0.24540930152737259</v>
          </cell>
        </row>
        <row r="820">
          <cell r="O820">
            <v>-0.15247595297470609</v>
          </cell>
        </row>
        <row r="821">
          <cell r="O821" t="str">
            <v>Not on 15/16 prices Unadjusted</v>
          </cell>
        </row>
        <row r="822">
          <cell r="O822" t="str">
            <v>Not on 15/16 prices Unadjusted</v>
          </cell>
        </row>
        <row r="823">
          <cell r="O823" t="str">
            <v>Not on 15/16 prices Unadjusted</v>
          </cell>
        </row>
        <row r="824">
          <cell r="O824" t="str">
            <v>Not on 15/16 prices Unadjusted</v>
          </cell>
        </row>
        <row r="825">
          <cell r="O825" t="str">
            <v>Not on 15/16 prices Unadjusted</v>
          </cell>
        </row>
        <row r="826">
          <cell r="O826" t="str">
            <v>Not on 15/16 prices Unadjusted</v>
          </cell>
        </row>
        <row r="827">
          <cell r="O827" t="str">
            <v>Not on 15/16 prices Unadjusted</v>
          </cell>
        </row>
        <row r="828">
          <cell r="O828">
            <v>-0.34095821325648418</v>
          </cell>
        </row>
        <row r="829">
          <cell r="O829">
            <v>-0.34357344632768361</v>
          </cell>
        </row>
        <row r="830">
          <cell r="O830">
            <v>-0.19717480871100648</v>
          </cell>
        </row>
        <row r="831">
          <cell r="O831">
            <v>-0.21150885296381833</v>
          </cell>
        </row>
        <row r="832">
          <cell r="O832">
            <v>-0.15188970763014023</v>
          </cell>
        </row>
        <row r="833">
          <cell r="O833">
            <v>-0.24325309992706054</v>
          </cell>
        </row>
        <row r="834">
          <cell r="O834">
            <v>-0.21357702349869451</v>
          </cell>
        </row>
        <row r="835">
          <cell r="O835">
            <v>-2.7303754266211604E-2</v>
          </cell>
        </row>
        <row r="836">
          <cell r="O836" t="str">
            <v>Not on 15/16 prices Unadjusted</v>
          </cell>
        </row>
        <row r="837">
          <cell r="O837" t="str">
            <v>Not on 15/16 prices Unadjusted</v>
          </cell>
        </row>
        <row r="838">
          <cell r="O838" t="str">
            <v>Not on 15/16 prices Unadjusted</v>
          </cell>
        </row>
        <row r="839">
          <cell r="O839" t="str">
            <v>Not on 15/16 prices Unadjusted</v>
          </cell>
        </row>
        <row r="840">
          <cell r="O840" t="str">
            <v>Not on 15/16 prices Unadjusted</v>
          </cell>
        </row>
        <row r="841">
          <cell r="O841" t="str">
            <v>Not on 15/16 prices Unadjusted</v>
          </cell>
        </row>
        <row r="842">
          <cell r="O842" t="str">
            <v>Not on 15/16 prices Unadjusted</v>
          </cell>
        </row>
        <row r="843">
          <cell r="O843">
            <v>-0.2080436941410129</v>
          </cell>
        </row>
        <row r="844">
          <cell r="O844">
            <v>-0.16992452099864525</v>
          </cell>
        </row>
        <row r="845">
          <cell r="O845">
            <v>-0.13667582417582416</v>
          </cell>
        </row>
        <row r="846">
          <cell r="O846" t="str">
            <v>Not on 15/16 prices Unadjusted</v>
          </cell>
        </row>
        <row r="847">
          <cell r="O847" t="str">
            <v>Not on 15/16 prices Unadjusted</v>
          </cell>
        </row>
        <row r="848">
          <cell r="O848">
            <v>0.38135593220338981</v>
          </cell>
        </row>
        <row r="849">
          <cell r="O849">
            <v>-2.8735632183908046E-2</v>
          </cell>
        </row>
        <row r="850">
          <cell r="O850">
            <v>-0.38408999598232224</v>
          </cell>
        </row>
        <row r="851">
          <cell r="O851">
            <v>0.1998069498069498</v>
          </cell>
        </row>
        <row r="852">
          <cell r="O852">
            <v>0.33388157894736842</v>
          </cell>
        </row>
        <row r="853">
          <cell r="O853">
            <v>-0.22298221614227087</v>
          </cell>
        </row>
        <row r="854">
          <cell r="O854">
            <v>-2.8985507246376812E-2</v>
          </cell>
        </row>
        <row r="855">
          <cell r="O855">
            <v>-0.29255319148936171</v>
          </cell>
        </row>
        <row r="856">
          <cell r="O856">
            <v>-0.14466019417475728</v>
          </cell>
        </row>
        <row r="857">
          <cell r="O857">
            <v>-0.1321996708721887</v>
          </cell>
        </row>
        <row r="858">
          <cell r="O858">
            <v>-6.1197916666666664E-2</v>
          </cell>
        </row>
        <row r="859">
          <cell r="O859">
            <v>-0.29365311494589064</v>
          </cell>
        </row>
        <row r="860">
          <cell r="O860">
            <v>-0.30903674280039722</v>
          </cell>
        </row>
        <row r="861">
          <cell r="O861">
            <v>-0.1367624810892587</v>
          </cell>
        </row>
        <row r="862">
          <cell r="O862">
            <v>-0.17472294270219288</v>
          </cell>
        </row>
        <row r="863">
          <cell r="O863">
            <v>3.0559646539027981E-2</v>
          </cell>
        </row>
        <row r="864">
          <cell r="O864">
            <v>-0.20488516223113379</v>
          </cell>
        </row>
        <row r="865">
          <cell r="O865">
            <v>0.12840466926070038</v>
          </cell>
        </row>
        <row r="866">
          <cell r="O866">
            <v>-0.16121883656509695</v>
          </cell>
        </row>
        <row r="867">
          <cell r="O867">
            <v>-5.5672268907563029E-2</v>
          </cell>
        </row>
        <row r="868">
          <cell r="O868">
            <v>-0.37991004497751124</v>
          </cell>
        </row>
        <row r="869">
          <cell r="O869" t="str">
            <v>Not on 15/16 prices Unadjusted</v>
          </cell>
        </row>
        <row r="870">
          <cell r="O870">
            <v>-0.44034978138663333</v>
          </cell>
        </row>
        <row r="871">
          <cell r="O871">
            <v>-4.0803515379786569E-2</v>
          </cell>
        </row>
        <row r="872">
          <cell r="O872">
            <v>-0.13874788494077833</v>
          </cell>
        </row>
        <row r="873">
          <cell r="O873">
            <v>-0.56263577118030417</v>
          </cell>
        </row>
        <row r="874">
          <cell r="O874">
            <v>-0.14754098360655737</v>
          </cell>
        </row>
        <row r="875">
          <cell r="O875">
            <v>-0.42995169082125606</v>
          </cell>
        </row>
        <row r="876">
          <cell r="O876">
            <v>-0.32989690721649484</v>
          </cell>
        </row>
        <row r="877">
          <cell r="O877">
            <v>-6.0178306092124816E-2</v>
          </cell>
        </row>
        <row r="878">
          <cell r="O878">
            <v>-0.51151442513483436</v>
          </cell>
        </row>
        <row r="879">
          <cell r="O879">
            <v>-0.1922056723117731</v>
          </cell>
        </row>
        <row r="880">
          <cell r="O880">
            <v>0.65164433617539586</v>
          </cell>
        </row>
        <row r="881">
          <cell r="O881">
            <v>0.18813905930470348</v>
          </cell>
        </row>
        <row r="882">
          <cell r="O882" t="str">
            <v>Not on 15/16 prices Unadjusted</v>
          </cell>
        </row>
        <row r="883">
          <cell r="O883">
            <v>9.3514328808446456E-2</v>
          </cell>
        </row>
        <row r="884">
          <cell r="O884">
            <v>-0.24652665589660744</v>
          </cell>
        </row>
        <row r="885">
          <cell r="O885">
            <v>-0.2902307935504268</v>
          </cell>
        </row>
        <row r="886">
          <cell r="O886">
            <v>0.57747223691168692</v>
          </cell>
        </row>
        <row r="887">
          <cell r="O887">
            <v>-6.4531899291126862E-2</v>
          </cell>
        </row>
        <row r="888">
          <cell r="O888">
            <v>-2.9900332225913623E-2</v>
          </cell>
        </row>
        <row r="889">
          <cell r="O889">
            <v>-0.35588592233009708</v>
          </cell>
        </row>
        <row r="890">
          <cell r="O890" t="str">
            <v>Not on 15/16 prices Unadjusted</v>
          </cell>
        </row>
        <row r="891">
          <cell r="O891">
            <v>0.1468459152016546</v>
          </cell>
        </row>
        <row r="892">
          <cell r="O892" t="str">
            <v>Not on 15/16 prices Unadjusted</v>
          </cell>
        </row>
        <row r="893">
          <cell r="O893">
            <v>0.21130952380952381</v>
          </cell>
        </row>
        <row r="894">
          <cell r="O894">
            <v>0.66704416761041907</v>
          </cell>
        </row>
        <row r="895">
          <cell r="O895">
            <v>3.7037037037037035E-2</v>
          </cell>
        </row>
        <row r="896">
          <cell r="O896" t="str">
            <v>Not on 15/16 prices Unadjusted</v>
          </cell>
        </row>
        <row r="897">
          <cell r="O897">
            <v>-0.3778644563627499</v>
          </cell>
        </row>
        <row r="898">
          <cell r="O898">
            <v>-4.5945945945945948E-2</v>
          </cell>
        </row>
        <row r="899">
          <cell r="O899">
            <v>-0.10288335517693316</v>
          </cell>
        </row>
        <row r="900">
          <cell r="O900">
            <v>-5.5944055944055944E-2</v>
          </cell>
        </row>
        <row r="901">
          <cell r="O901">
            <v>-0.35426377844803947</v>
          </cell>
        </row>
        <row r="902">
          <cell r="O902">
            <v>-0.23686016193220805</v>
          </cell>
        </row>
        <row r="903">
          <cell r="O903">
            <v>0.62745098039215685</v>
          </cell>
        </row>
        <row r="904">
          <cell r="O904">
            <v>-0.29038854805725972</v>
          </cell>
        </row>
        <row r="905">
          <cell r="O905">
            <v>-0.18771526980482203</v>
          </cell>
        </row>
        <row r="906">
          <cell r="O906">
            <v>-0.18515429524603835</v>
          </cell>
        </row>
        <row r="907">
          <cell r="O907">
            <v>-8.5046066619418846E-3</v>
          </cell>
        </row>
        <row r="908">
          <cell r="O908">
            <v>-0.5095099264195474</v>
          </cell>
        </row>
        <row r="909">
          <cell r="O909">
            <v>-0.45297029702970298</v>
          </cell>
        </row>
        <row r="910">
          <cell r="O910">
            <v>-0.32668566001899335</v>
          </cell>
        </row>
        <row r="911">
          <cell r="O911">
            <v>-0.31941747572815532</v>
          </cell>
        </row>
        <row r="912">
          <cell r="O912">
            <v>0.11545538178472861</v>
          </cell>
        </row>
        <row r="913">
          <cell r="O913">
            <v>-4.5984058859595341E-2</v>
          </cell>
        </row>
        <row r="914">
          <cell r="O914">
            <v>4.7184773988897699E-2</v>
          </cell>
        </row>
        <row r="915">
          <cell r="O915">
            <v>-8.6299892125134836E-3</v>
          </cell>
        </row>
        <row r="916">
          <cell r="O916">
            <v>-4.3726235741444866E-2</v>
          </cell>
        </row>
        <row r="917">
          <cell r="O917">
            <v>-1.5884476534296029E-2</v>
          </cell>
        </row>
        <row r="918">
          <cell r="O918">
            <v>1.3824884792626729E-2</v>
          </cell>
        </row>
        <row r="919">
          <cell r="O919">
            <v>5.2854122621564484E-2</v>
          </cell>
        </row>
        <row r="920">
          <cell r="O920">
            <v>3.1847133757961785E-3</v>
          </cell>
        </row>
        <row r="921">
          <cell r="O921">
            <v>2.1428571428571429E-2</v>
          </cell>
        </row>
        <row r="922">
          <cell r="O922">
            <v>2.8382213812677391E-2</v>
          </cell>
        </row>
        <row r="923">
          <cell r="O923">
            <v>-5.2287581699346407E-2</v>
          </cell>
        </row>
        <row r="924">
          <cell r="O924">
            <v>-4.1708043694141016E-2</v>
          </cell>
        </row>
        <row r="925">
          <cell r="O925">
            <v>-2.9213483146067417E-2</v>
          </cell>
        </row>
        <row r="926">
          <cell r="O926">
            <v>-0.23900573613766729</v>
          </cell>
        </row>
        <row r="927">
          <cell r="O927">
            <v>-0.11596385542168675</v>
          </cell>
        </row>
        <row r="928">
          <cell r="O928">
            <v>-0.26371826371826373</v>
          </cell>
        </row>
        <row r="929">
          <cell r="O929">
            <v>-8.5714285714285715E-2</v>
          </cell>
        </row>
        <row r="930">
          <cell r="O930">
            <v>-0.28652643547470152</v>
          </cell>
        </row>
        <row r="931">
          <cell r="O931">
            <v>-0.25359477124183005</v>
          </cell>
        </row>
        <row r="932">
          <cell r="O932">
            <v>-5.9948979591836732E-2</v>
          </cell>
        </row>
        <row r="933">
          <cell r="O933">
            <v>-0.21807747489239598</v>
          </cell>
        </row>
        <row r="934">
          <cell r="O934">
            <v>-9.8290598290598288E-2</v>
          </cell>
        </row>
        <row r="935">
          <cell r="O935">
            <v>-0.21583804703780887</v>
          </cell>
        </row>
        <row r="936">
          <cell r="O936">
            <v>0.53343701399688959</v>
          </cell>
        </row>
        <row r="937">
          <cell r="O937">
            <v>-0.13050993949870354</v>
          </cell>
        </row>
        <row r="938">
          <cell r="O938">
            <v>-0.3951048951048951</v>
          </cell>
        </row>
        <row r="939">
          <cell r="O939">
            <v>8.8967971530249119E-3</v>
          </cell>
        </row>
        <row r="940">
          <cell r="O940" t="str">
            <v>Not on both list</v>
          </cell>
        </row>
        <row r="941">
          <cell r="O941" t="str">
            <v>Not on both list</v>
          </cell>
        </row>
        <row r="942">
          <cell r="O942" t="str">
            <v>Not on both list</v>
          </cell>
        </row>
        <row r="943">
          <cell r="O943" t="str">
            <v>Not on both list</v>
          </cell>
        </row>
        <row r="944">
          <cell r="O944" t="str">
            <v>Not on both list</v>
          </cell>
        </row>
        <row r="945">
          <cell r="O945" t="str">
            <v>Not on both list</v>
          </cell>
        </row>
        <row r="946">
          <cell r="O946" t="str">
            <v>Not on both list</v>
          </cell>
        </row>
        <row r="947">
          <cell r="O947" t="str">
            <v>Not on both list</v>
          </cell>
        </row>
        <row r="948">
          <cell r="O948" t="str">
            <v>Not on both list</v>
          </cell>
        </row>
        <row r="949">
          <cell r="O949" t="str">
            <v>Not on both list</v>
          </cell>
        </row>
        <row r="950">
          <cell r="O950" t="str">
            <v>Not on Published Price list 13/14 (A)</v>
          </cell>
        </row>
        <row r="951">
          <cell r="O951">
            <v>-0.44099953725127256</v>
          </cell>
        </row>
        <row r="952">
          <cell r="O952">
            <v>-0.29045362220717669</v>
          </cell>
        </row>
        <row r="953">
          <cell r="O953">
            <v>-0.27024525682554373</v>
          </cell>
        </row>
        <row r="954">
          <cell r="O954">
            <v>-0.15233581584292485</v>
          </cell>
        </row>
        <row r="955">
          <cell r="O955">
            <v>-0.11892642295233688</v>
          </cell>
        </row>
        <row r="956">
          <cell r="O956">
            <v>-4.4685172647257958E-2</v>
          </cell>
        </row>
        <row r="957">
          <cell r="O957">
            <v>-0.2003701989819528</v>
          </cell>
        </row>
        <row r="958">
          <cell r="O958">
            <v>-0.24710782045349375</v>
          </cell>
        </row>
        <row r="959">
          <cell r="O959">
            <v>-9.1401489505754913E-2</v>
          </cell>
        </row>
        <row r="960">
          <cell r="O960">
            <v>-0.16196205460434984</v>
          </cell>
        </row>
        <row r="961">
          <cell r="O961">
            <v>3.7914691943127965E-2</v>
          </cell>
        </row>
        <row r="962">
          <cell r="O962">
            <v>0.1092086996760759</v>
          </cell>
        </row>
        <row r="963">
          <cell r="O963">
            <v>0.2992552471225457</v>
          </cell>
        </row>
        <row r="964">
          <cell r="O964">
            <v>-1.8509949097639981E-2</v>
          </cell>
        </row>
        <row r="965">
          <cell r="O965">
            <v>-1</v>
          </cell>
        </row>
        <row r="966">
          <cell r="O966">
            <v>-1</v>
          </cell>
        </row>
        <row r="967">
          <cell r="O967">
            <v>-0.99953725127255899</v>
          </cell>
        </row>
        <row r="968">
          <cell r="O968">
            <v>-1</v>
          </cell>
        </row>
        <row r="969">
          <cell r="O969">
            <v>0.90652475705691804</v>
          </cell>
        </row>
        <row r="970">
          <cell r="O970">
            <v>0.85651322233104799</v>
          </cell>
        </row>
        <row r="971">
          <cell r="O971">
            <v>3.4059945504087197E-2</v>
          </cell>
        </row>
        <row r="972">
          <cell r="O972">
            <v>-3.1368821292775663E-2</v>
          </cell>
        </row>
        <row r="973">
          <cell r="O973">
            <v>-1.1396011396011397E-2</v>
          </cell>
        </row>
        <row r="974">
          <cell r="O974">
            <v>0.17840375586854459</v>
          </cell>
        </row>
        <row r="975">
          <cell r="O975">
            <v>-5.565217391304348E-2</v>
          </cell>
        </row>
        <row r="976">
          <cell r="O976">
            <v>-0.12837837837837837</v>
          </cell>
        </row>
        <row r="977">
          <cell r="O977">
            <v>0</v>
          </cell>
        </row>
        <row r="978">
          <cell r="O978">
            <v>0.82461945731303776</v>
          </cell>
        </row>
        <row r="979">
          <cell r="O979">
            <v>9.4786729857819912E-3</v>
          </cell>
        </row>
        <row r="980">
          <cell r="O980">
            <v>-3.6290322580645164E-2</v>
          </cell>
        </row>
        <row r="981">
          <cell r="O981">
            <v>1.5131450827653359</v>
          </cell>
        </row>
        <row r="982">
          <cell r="O982">
            <v>-0.19708029197080293</v>
          </cell>
        </row>
        <row r="983">
          <cell r="O983">
            <v>-4.8625792811839326E-2</v>
          </cell>
        </row>
        <row r="984">
          <cell r="O984">
            <v>3.4795763993948563E-2</v>
          </cell>
        </row>
        <row r="985">
          <cell r="O985">
            <v>0.43707482993197277</v>
          </cell>
        </row>
        <row r="986">
          <cell r="O986">
            <v>9.5238095238095233E-2</v>
          </cell>
        </row>
        <row r="987">
          <cell r="O987">
            <v>-9.713024282560706E-2</v>
          </cell>
        </row>
        <row r="988">
          <cell r="O988">
            <v>-7.1266968325791852E-2</v>
          </cell>
        </row>
        <row r="989">
          <cell r="O989">
            <v>-0.13318284424379231</v>
          </cell>
        </row>
        <row r="990">
          <cell r="O990">
            <v>-0.2976154542710534</v>
          </cell>
        </row>
        <row r="991">
          <cell r="O991">
            <v>-0.6369213608477412</v>
          </cell>
        </row>
        <row r="992">
          <cell r="O992">
            <v>0.45633187772925765</v>
          </cell>
        </row>
        <row r="993">
          <cell r="O993">
            <v>-0.17797695262483995</v>
          </cell>
        </row>
        <row r="994">
          <cell r="O994">
            <v>0.10649627263045794</v>
          </cell>
        </row>
        <row r="995">
          <cell r="O995">
            <v>-4.2884990253411304E-2</v>
          </cell>
        </row>
        <row r="996">
          <cell r="O996">
            <v>0</v>
          </cell>
        </row>
        <row r="997">
          <cell r="O997">
            <v>-3.1125299281723862E-2</v>
          </cell>
        </row>
        <row r="998">
          <cell r="O998">
            <v>5.0847457627118647E-2</v>
          </cell>
        </row>
        <row r="999">
          <cell r="O999">
            <v>-5.3264604810996562E-2</v>
          </cell>
        </row>
        <row r="1000">
          <cell r="O1000">
            <v>0.54846625766871171</v>
          </cell>
        </row>
        <row r="1001">
          <cell r="O1001">
            <v>9.8425196850393699E-3</v>
          </cell>
        </row>
        <row r="1002">
          <cell r="O1002">
            <v>-6.7873303167420816E-3</v>
          </cell>
        </row>
        <row r="1003">
          <cell r="O1003">
            <v>0.27010125074449076</v>
          </cell>
        </row>
        <row r="1004">
          <cell r="O1004">
            <v>-5.5106539309331376E-2</v>
          </cell>
        </row>
        <row r="1005">
          <cell r="O1005">
            <v>0.63532763532763536</v>
          </cell>
        </row>
        <row r="1006">
          <cell r="O1006">
            <v>0.54437609841827772</v>
          </cell>
        </row>
        <row r="1007">
          <cell r="O1007">
            <v>0.25979557069846676</v>
          </cell>
        </row>
        <row r="1008">
          <cell r="O1008">
            <v>0.50358239508700098</v>
          </cell>
        </row>
        <row r="1009">
          <cell r="O1009">
            <v>-0.21160409556313994</v>
          </cell>
        </row>
        <row r="1010">
          <cell r="O1010">
            <v>6.2827225130890049E-2</v>
          </cell>
        </row>
        <row r="1011">
          <cell r="O1011">
            <v>3.3947623666343359E-2</v>
          </cell>
        </row>
        <row r="1012">
          <cell r="O1012">
            <v>-4.0076335877862593E-2</v>
          </cell>
        </row>
        <row r="1013">
          <cell r="O1013">
            <v>-2.072538860103627E-2</v>
          </cell>
        </row>
        <row r="1014">
          <cell r="O1014">
            <v>5.1504102096627168E-2</v>
          </cell>
        </row>
        <row r="1015">
          <cell r="O1015">
            <v>-0.43379978471474706</v>
          </cell>
        </row>
        <row r="1016">
          <cell r="O1016">
            <v>1.1593927893738141</v>
          </cell>
        </row>
        <row r="1017">
          <cell r="O1017">
            <v>0.30948678071539659</v>
          </cell>
        </row>
        <row r="1018">
          <cell r="O1018">
            <v>-0.20588235294117646</v>
          </cell>
        </row>
        <row r="1019">
          <cell r="O1019">
            <v>-8.9538171536286529E-2</v>
          </cell>
        </row>
        <row r="1020">
          <cell r="O1020">
            <v>-0.27733755942947702</v>
          </cell>
        </row>
        <row r="1021">
          <cell r="O1021">
            <v>0.48086522462562398</v>
          </cell>
        </row>
        <row r="1022">
          <cell r="O1022">
            <v>-0.21717171717171718</v>
          </cell>
        </row>
        <row r="1023">
          <cell r="O1023">
            <v>0.5409990574929312</v>
          </cell>
        </row>
        <row r="1024">
          <cell r="O1024">
            <v>-3.110419906687403E-2</v>
          </cell>
        </row>
        <row r="1025">
          <cell r="O1025">
            <v>0.28041594454072788</v>
          </cell>
        </row>
        <row r="1026">
          <cell r="O1026">
            <v>8.7539432176656148E-2</v>
          </cell>
        </row>
        <row r="1027">
          <cell r="O1027">
            <v>0.12436177972283005</v>
          </cell>
        </row>
        <row r="1028">
          <cell r="O1028">
            <v>0.35691260744985676</v>
          </cell>
        </row>
        <row r="1029">
          <cell r="O1029">
            <v>0.95712584358872566</v>
          </cell>
        </row>
        <row r="1030">
          <cell r="O1030">
            <v>0.35736378777064004</v>
          </cell>
        </row>
        <row r="1031">
          <cell r="O1031">
            <v>0.20401691331923891</v>
          </cell>
        </row>
        <row r="1032">
          <cell r="O1032">
            <v>-0.1111111111111111</v>
          </cell>
        </row>
        <row r="1033">
          <cell r="O1033">
            <v>0.22681564245810057</v>
          </cell>
        </row>
        <row r="1034">
          <cell r="O1034">
            <v>0.2586705202312139</v>
          </cell>
        </row>
        <row r="1035">
          <cell r="O1035">
            <v>-5.9087989723827873E-2</v>
          </cell>
        </row>
        <row r="1036">
          <cell r="O1036">
            <v>0.22483858716293201</v>
          </cell>
        </row>
        <row r="1037">
          <cell r="O1037">
            <v>-0.30260223048327139</v>
          </cell>
        </row>
        <row r="1038">
          <cell r="O1038">
            <v>-0.20822281167108753</v>
          </cell>
        </row>
        <row r="1039">
          <cell r="O1039">
            <v>-0.27196652719665271</v>
          </cell>
        </row>
        <row r="1040">
          <cell r="O1040">
            <v>-6.4476885644768861E-2</v>
          </cell>
        </row>
        <row r="1041">
          <cell r="O1041">
            <v>-0.18090452261306533</v>
          </cell>
        </row>
        <row r="1042">
          <cell r="O1042">
            <v>-0.44436468054558509</v>
          </cell>
        </row>
        <row r="1043">
          <cell r="O1043">
            <v>1.9530201342281879</v>
          </cell>
        </row>
        <row r="1044">
          <cell r="O1044">
            <v>-0.14716981132075471</v>
          </cell>
        </row>
        <row r="1045">
          <cell r="O1045">
            <v>-3.7439613526570048E-2</v>
          </cell>
        </row>
        <row r="1046">
          <cell r="O1046">
            <v>-9.0185676392572939E-2</v>
          </cell>
        </row>
        <row r="1047">
          <cell r="O1047">
            <v>-0.38011853448275862</v>
          </cell>
        </row>
        <row r="1048">
          <cell r="O1048">
            <v>-0.32765011119347665</v>
          </cell>
        </row>
        <row r="1049">
          <cell r="O1049">
            <v>-0.27967711301044634</v>
          </cell>
        </row>
        <row r="1050">
          <cell r="O1050">
            <v>-0.38407699037620296</v>
          </cell>
        </row>
        <row r="1051">
          <cell r="O1051">
            <v>0.1560344827586207</v>
          </cell>
        </row>
        <row r="1052">
          <cell r="O1052">
            <v>-7.9505300353356886E-2</v>
          </cell>
        </row>
        <row r="1053">
          <cell r="O1053">
            <v>-0.27121888959795787</v>
          </cell>
        </row>
        <row r="1054">
          <cell r="O1054">
            <v>-0.11280101394169835</v>
          </cell>
        </row>
        <row r="1055">
          <cell r="O1055">
            <v>8.7044534412955468E-2</v>
          </cell>
        </row>
        <row r="1056">
          <cell r="O1056">
            <v>-3.6211699164345405E-2</v>
          </cell>
        </row>
        <row r="1057">
          <cell r="O1057">
            <v>-0.10069790628115653</v>
          </cell>
        </row>
        <row r="1058">
          <cell r="O1058">
            <v>-2.8409090909090908E-2</v>
          </cell>
        </row>
        <row r="1059">
          <cell r="O1059">
            <v>-5.6179775280898875E-3</v>
          </cell>
        </row>
        <row r="1060">
          <cell r="O1060">
            <v>-0.16468114926419061</v>
          </cell>
        </row>
        <row r="1061">
          <cell r="O1061">
            <v>8.356545961002786E-3</v>
          </cell>
        </row>
        <row r="1062">
          <cell r="O1062">
            <v>-4.189944134078212E-2</v>
          </cell>
        </row>
        <row r="1063">
          <cell r="O1063">
            <v>0.15133276010318142</v>
          </cell>
        </row>
        <row r="1064">
          <cell r="O1064">
            <v>4.784688995215311E-2</v>
          </cell>
        </row>
        <row r="1065">
          <cell r="O1065">
            <v>-9.1097308488612833E-2</v>
          </cell>
        </row>
        <row r="1066">
          <cell r="O1066">
            <v>4.1540020263424522E-2</v>
          </cell>
        </row>
        <row r="1067">
          <cell r="O1067">
            <v>0.33006535947712418</v>
          </cell>
        </row>
        <row r="1068">
          <cell r="O1068">
            <v>5.2208835341365459E-2</v>
          </cell>
        </row>
        <row r="1069">
          <cell r="O1069">
            <v>0.28960817717206133</v>
          </cell>
        </row>
        <row r="1070">
          <cell r="O1070">
            <v>-0.24722991689750692</v>
          </cell>
        </row>
        <row r="1071">
          <cell r="O1071">
            <v>-0.3163596966413868</v>
          </cell>
        </row>
        <row r="1072">
          <cell r="O1072" t="e">
            <v>#DIV/0!</v>
          </cell>
        </row>
        <row r="1073">
          <cell r="O1073">
            <v>-0.4869967937299608</v>
          </cell>
        </row>
        <row r="1074">
          <cell r="O1074">
            <v>-0.50443081117927746</v>
          </cell>
        </row>
        <row r="1075">
          <cell r="O1075">
            <v>-0.21245027416406839</v>
          </cell>
        </row>
        <row r="1076">
          <cell r="O1076">
            <v>-8.3333333333333329E-2</v>
          </cell>
        </row>
        <row r="1077">
          <cell r="O1077">
            <v>-0.1259713701431493</v>
          </cell>
        </row>
        <row r="1078">
          <cell r="O1078">
            <v>-0.10014727540500737</v>
          </cell>
        </row>
        <row r="1079">
          <cell r="O1079">
            <v>-2.948920484465508E-2</v>
          </cell>
        </row>
        <row r="1080">
          <cell r="O1080">
            <v>-0.22727272727272727</v>
          </cell>
        </row>
        <row r="1081">
          <cell r="O1081" t="str">
            <v>Not on 15/16 prices Unadjusted</v>
          </cell>
        </row>
        <row r="1082">
          <cell r="O1082" t="str">
            <v>Not on 15/16 prices Unadjusted</v>
          </cell>
        </row>
        <row r="1083">
          <cell r="O1083" t="str">
            <v>Not on 15/16 prices Unadjusted</v>
          </cell>
        </row>
        <row r="1084">
          <cell r="O1084" t="str">
            <v>Not on 15/16 prices Unadjusted</v>
          </cell>
        </row>
        <row r="1085">
          <cell r="O1085" t="str">
            <v>Not on 15/16 prices Unadjusted</v>
          </cell>
        </row>
        <row r="1086">
          <cell r="O1086" t="str">
            <v>Not on 15/16 prices Unadjusted</v>
          </cell>
        </row>
        <row r="1087">
          <cell r="O1087" t="str">
            <v>Not on 15/16 prices Unadjusted</v>
          </cell>
        </row>
        <row r="1088">
          <cell r="O1088" t="str">
            <v>Not on 15/16 prices Unadjusted</v>
          </cell>
        </row>
        <row r="1089">
          <cell r="O1089">
            <v>-0.21556642216788915</v>
          </cell>
        </row>
        <row r="1090">
          <cell r="O1090">
            <v>-3.8121494438634849E-2</v>
          </cell>
        </row>
        <row r="1091">
          <cell r="O1091">
            <v>1.6753738065213474E-2</v>
          </cell>
        </row>
        <row r="1092">
          <cell r="O1092">
            <v>0.11515513126491647</v>
          </cell>
        </row>
        <row r="1093">
          <cell r="O1093">
            <v>0.20226730310262531</v>
          </cell>
        </row>
        <row r="1094">
          <cell r="O1094">
            <v>-2.7204502814258912E-2</v>
          </cell>
        </row>
        <row r="1095">
          <cell r="O1095">
            <v>0.43433395872420261</v>
          </cell>
        </row>
        <row r="1096">
          <cell r="O1096">
            <v>-0.60495540138751236</v>
          </cell>
        </row>
        <row r="1097">
          <cell r="O1097">
            <v>-0.52574985851726086</v>
          </cell>
        </row>
        <row r="1098">
          <cell r="O1098">
            <v>-0.51381578947368423</v>
          </cell>
        </row>
        <row r="1099">
          <cell r="O1099">
            <v>-0.38754780114722753</v>
          </cell>
        </row>
        <row r="1100">
          <cell r="O1100">
            <v>-0.16131441374159822</v>
          </cell>
        </row>
        <row r="1101">
          <cell r="O1101">
            <v>4.2074363992172209E-2</v>
          </cell>
        </row>
        <row r="1102">
          <cell r="O1102">
            <v>-0.3982209350434423</v>
          </cell>
        </row>
        <row r="1103">
          <cell r="O1103">
            <v>-0.11883956658511011</v>
          </cell>
        </row>
        <row r="1104">
          <cell r="O1104">
            <v>-0.1293800539083558</v>
          </cell>
        </row>
        <row r="1105">
          <cell r="O1105">
            <v>-0.3246822033898305</v>
          </cell>
        </row>
        <row r="1106">
          <cell r="O1106">
            <v>1.2129963898916967</v>
          </cell>
        </row>
        <row r="1107">
          <cell r="O1107">
            <v>-0.82995702885205647</v>
          </cell>
        </row>
        <row r="1108">
          <cell r="O1108">
            <v>-0.23809523809523808</v>
          </cell>
        </row>
        <row r="1109">
          <cell r="O1109" t="str">
            <v>Not on both list</v>
          </cell>
        </row>
        <row r="1110">
          <cell r="O1110">
            <v>0.22848475171642982</v>
          </cell>
        </row>
        <row r="1111">
          <cell r="O1111">
            <v>0.34360530097397413</v>
          </cell>
        </row>
        <row r="1112">
          <cell r="O1112">
            <v>0.24876257384639949</v>
          </cell>
        </row>
        <row r="1113">
          <cell r="O1113">
            <v>0.4713396136037043</v>
          </cell>
        </row>
        <row r="1114">
          <cell r="O1114">
            <v>0.4318219564856336</v>
          </cell>
        </row>
        <row r="1115">
          <cell r="O1115">
            <v>-1</v>
          </cell>
        </row>
        <row r="1116">
          <cell r="O1116">
            <v>0.84271715661850188</v>
          </cell>
        </row>
        <row r="1117">
          <cell r="O1117">
            <v>0.47550240823783424</v>
          </cell>
        </row>
        <row r="1118">
          <cell r="O1118">
            <v>0.59043348281016439</v>
          </cell>
        </row>
        <row r="1119">
          <cell r="O1119">
            <v>0.34097326025577146</v>
          </cell>
        </row>
        <row r="1120">
          <cell r="O1120">
            <v>1.3318385650224216</v>
          </cell>
        </row>
        <row r="1121">
          <cell r="O1121">
            <v>-1.7771134363062616E-2</v>
          </cell>
        </row>
        <row r="1122">
          <cell r="O1122">
            <v>2.504235176880917</v>
          </cell>
        </row>
        <row r="1123">
          <cell r="O1123">
            <v>0.74456070420195986</v>
          </cell>
        </row>
        <row r="1124">
          <cell r="O1124">
            <v>1.5516879849024954E-2</v>
          </cell>
        </row>
        <row r="1125">
          <cell r="O1125">
            <v>-0.3422101069406584</v>
          </cell>
        </row>
        <row r="1126">
          <cell r="O1126">
            <v>-0.128957852799329</v>
          </cell>
        </row>
        <row r="1127">
          <cell r="O1127">
            <v>0.17184131090987495</v>
          </cell>
        </row>
        <row r="1128">
          <cell r="O1128">
            <v>0.17399741267787838</v>
          </cell>
        </row>
        <row r="1129">
          <cell r="O1129">
            <v>-0.24105217766278569</v>
          </cell>
        </row>
        <row r="1130">
          <cell r="O1130">
            <v>-0.66587427363972529</v>
          </cell>
        </row>
        <row r="1131">
          <cell r="O1131">
            <v>-0.16250000000000001</v>
          </cell>
        </row>
        <row r="1132">
          <cell r="O1132">
            <v>0.5661045180095774</v>
          </cell>
        </row>
        <row r="1133">
          <cell r="O1133">
            <v>-0.11387329591018444</v>
          </cell>
        </row>
        <row r="1134">
          <cell r="O1134">
            <v>-1.6470588235294119E-2</v>
          </cell>
        </row>
        <row r="1135">
          <cell r="O1135">
            <v>-0.22134502923976609</v>
          </cell>
        </row>
        <row r="1136">
          <cell r="O1136">
            <v>-0.32152588555858308</v>
          </cell>
        </row>
        <row r="1137">
          <cell r="O1137">
            <v>-8.9074990483441183E-2</v>
          </cell>
        </row>
        <row r="1138">
          <cell r="O1138">
            <v>0.13671023965141613</v>
          </cell>
        </row>
        <row r="1139">
          <cell r="O1139">
            <v>-0.33792751403777438</v>
          </cell>
        </row>
        <row r="1140">
          <cell r="O1140">
            <v>0.84261501210653755</v>
          </cell>
        </row>
        <row r="1141">
          <cell r="O1141">
            <v>3.335126412049489E-2</v>
          </cell>
        </row>
        <row r="1142">
          <cell r="O1142">
            <v>0.82924693520140103</v>
          </cell>
        </row>
        <row r="1143">
          <cell r="O1143">
            <v>-8.2280431432973811E-2</v>
          </cell>
        </row>
        <row r="1144">
          <cell r="O1144">
            <v>-0.14430808294540837</v>
          </cell>
        </row>
        <row r="1145">
          <cell r="O1145">
            <v>-5.4853620955315874E-2</v>
          </cell>
        </row>
        <row r="1146">
          <cell r="O1146">
            <v>-0.41263940520446096</v>
          </cell>
        </row>
        <row r="1147">
          <cell r="O1147">
            <v>-0.16109313196691838</v>
          </cell>
        </row>
        <row r="1148">
          <cell r="O1148">
            <v>-0.13244353182751539</v>
          </cell>
        </row>
        <row r="1149">
          <cell r="O1149">
            <v>-0.18768833405079638</v>
          </cell>
        </row>
        <row r="1150">
          <cell r="O1150">
            <v>-5.4726368159203981E-2</v>
          </cell>
        </row>
        <row r="1151">
          <cell r="O1151">
            <v>-0.20272172688878462</v>
          </cell>
        </row>
        <row r="1152">
          <cell r="O1152">
            <v>-0.20535158680771623</v>
          </cell>
        </row>
        <row r="1153">
          <cell r="O1153">
            <v>-2.9208709506107277E-2</v>
          </cell>
        </row>
        <row r="1154">
          <cell r="O1154">
            <v>-7.1563801590306703E-2</v>
          </cell>
        </row>
        <row r="1155">
          <cell r="O1155">
            <v>0.11212121212121212</v>
          </cell>
        </row>
        <row r="1156">
          <cell r="O1156">
            <v>-0.1092814371257485</v>
          </cell>
        </row>
        <row r="1157">
          <cell r="O1157">
            <v>0.14791987673343607</v>
          </cell>
        </row>
        <row r="1158">
          <cell r="O1158">
            <v>-0.1239013671875</v>
          </cell>
        </row>
        <row r="1159">
          <cell r="O1159">
            <v>-0.26877645126650246</v>
          </cell>
        </row>
        <row r="1160">
          <cell r="O1160">
            <v>-7.5168972269597623E-2</v>
          </cell>
        </row>
        <row r="1161">
          <cell r="O1161">
            <v>-1.1620185922974768E-2</v>
          </cell>
        </row>
        <row r="1162">
          <cell r="O1162">
            <v>-0.41319181197877181</v>
          </cell>
        </row>
        <row r="1163">
          <cell r="O1163">
            <v>-0.44630130253133449</v>
          </cell>
        </row>
        <row r="1164">
          <cell r="O1164">
            <v>9.0498321714433255E-2</v>
          </cell>
        </row>
        <row r="1165">
          <cell r="O1165">
            <v>-0.47318854507015184</v>
          </cell>
        </row>
        <row r="1166">
          <cell r="O1166">
            <v>-8.2852648138437332E-2</v>
          </cell>
        </row>
        <row r="1167">
          <cell r="O1167">
            <v>-0.23524556335121749</v>
          </cell>
        </row>
        <row r="1168">
          <cell r="O1168">
            <v>-0.10940129838903583</v>
          </cell>
        </row>
        <row r="1169">
          <cell r="O1169">
            <v>-0.12148859543817526</v>
          </cell>
        </row>
        <row r="1170">
          <cell r="O1170">
            <v>-0.12712108139200459</v>
          </cell>
        </row>
        <row r="1171">
          <cell r="O1171">
            <v>0.5321100917431193</v>
          </cell>
        </row>
        <row r="1172">
          <cell r="O1172" t="e">
            <v>#DIV/0!</v>
          </cell>
        </row>
        <row r="1173">
          <cell r="O1173" t="e">
            <v>#DIV/0!</v>
          </cell>
        </row>
        <row r="1174">
          <cell r="O1174" t="e">
            <v>#DIV/0!</v>
          </cell>
        </row>
        <row r="1175">
          <cell r="O1175">
            <v>-0.51237458193979935</v>
          </cell>
        </row>
        <row r="1176">
          <cell r="O1176">
            <v>-0.29382303839732887</v>
          </cell>
        </row>
        <row r="1177">
          <cell r="O1177">
            <v>-0.27511835875854812</v>
          </cell>
        </row>
        <row r="1178">
          <cell r="O1178">
            <v>-0.24437910757523348</v>
          </cell>
        </row>
        <row r="1179">
          <cell r="O1179">
            <v>-0.16509136735979837</v>
          </cell>
        </row>
        <row r="1180">
          <cell r="O1180">
            <v>-0.27294025771183134</v>
          </cell>
        </row>
        <row r="1181">
          <cell r="O1181">
            <v>-0.32973986407311928</v>
          </cell>
        </row>
        <row r="1182">
          <cell r="O1182">
            <v>-0.35056151097498722</v>
          </cell>
        </row>
        <row r="1183">
          <cell r="O1183">
            <v>-6.7946824224519942E-3</v>
          </cell>
        </row>
        <row r="1184">
          <cell r="O1184">
            <v>-6.1332809121289564E-2</v>
          </cell>
        </row>
        <row r="1185">
          <cell r="O1185">
            <v>-0.25979724617945227</v>
          </cell>
        </row>
        <row r="1186">
          <cell r="O1186">
            <v>-0.27522285251215561</v>
          </cell>
        </row>
        <row r="1187">
          <cell r="O1187">
            <v>-5.5277704659120824E-2</v>
          </cell>
        </row>
        <row r="1188">
          <cell r="O1188">
            <v>-0.14395154106538394</v>
          </cell>
        </row>
        <row r="1189">
          <cell r="O1189">
            <v>-0.10785216361962384</v>
          </cell>
        </row>
        <row r="1190">
          <cell r="O1190">
            <v>-8.0677204802625899E-2</v>
          </cell>
        </row>
        <row r="1191">
          <cell r="O1191">
            <v>5.9001244002132573E-2</v>
          </cell>
        </row>
        <row r="1192">
          <cell r="O1192">
            <v>-6.6123557365919891E-2</v>
          </cell>
        </row>
        <row r="1193">
          <cell r="O1193">
            <v>0.12491774511954376</v>
          </cell>
        </row>
        <row r="1194">
          <cell r="O1194">
            <v>0.14365658426011191</v>
          </cell>
        </row>
        <row r="1195">
          <cell r="O1195" t="str">
            <v>Not on 15/16 prices Unadjusted</v>
          </cell>
        </row>
        <row r="1196">
          <cell r="O1196">
            <v>-3.374727462318703E-2</v>
          </cell>
        </row>
        <row r="1197">
          <cell r="O1197">
            <v>7.32484076433121E-2</v>
          </cell>
        </row>
        <row r="1198">
          <cell r="O1198">
            <v>-0.65356999509432279</v>
          </cell>
        </row>
        <row r="1199">
          <cell r="O1199">
            <v>-0.4119572332533275</v>
          </cell>
        </row>
        <row r="1200">
          <cell r="O1200">
            <v>-0.93772136953955132</v>
          </cell>
        </row>
        <row r="1201">
          <cell r="O1201">
            <v>-0.51684502576298053</v>
          </cell>
        </row>
        <row r="1202">
          <cell r="O1202">
            <v>-0.16435185185185186</v>
          </cell>
        </row>
        <row r="1203">
          <cell r="O1203">
            <v>-0.19830777366472765</v>
          </cell>
        </row>
        <row r="1204">
          <cell r="O1204">
            <v>-0.14448370632116214</v>
          </cell>
        </row>
        <row r="1205">
          <cell r="O1205">
            <v>-0.34045964724746125</v>
          </cell>
        </row>
        <row r="1206">
          <cell r="O1206">
            <v>-0.34704562453253551</v>
          </cell>
        </row>
        <row r="1207">
          <cell r="O1207">
            <v>-1.4064697609001406E-2</v>
          </cell>
        </row>
        <row r="1208">
          <cell r="O1208">
            <v>-0.17721518987341772</v>
          </cell>
        </row>
        <row r="1209">
          <cell r="O1209">
            <v>-0.27962764052989619</v>
          </cell>
        </row>
        <row r="1210">
          <cell r="O1210">
            <v>-0.2381870781099325</v>
          </cell>
        </row>
        <row r="1211">
          <cell r="O1211">
            <v>-0.30110262934690418</v>
          </cell>
        </row>
        <row r="1212">
          <cell r="O1212">
            <v>6.7005937234944871E-2</v>
          </cell>
        </row>
        <row r="1213">
          <cell r="O1213">
            <v>-0.46510810335735631</v>
          </cell>
        </row>
        <row r="1214">
          <cell r="O1214">
            <v>-0.30187265917602996</v>
          </cell>
        </row>
        <row r="1215">
          <cell r="O1215">
            <v>-0.14864864864864866</v>
          </cell>
        </row>
        <row r="1216">
          <cell r="O1216">
            <v>6.5552699228791769E-2</v>
          </cell>
        </row>
        <row r="1217">
          <cell r="O1217">
            <v>-3.1796502384737681E-3</v>
          </cell>
        </row>
        <row r="1218">
          <cell r="O1218">
            <v>-0.4070891514500537</v>
          </cell>
        </row>
        <row r="1219">
          <cell r="O1219">
            <v>-2.4390243902439025E-2</v>
          </cell>
        </row>
        <row r="1220">
          <cell r="O1220">
            <v>3.6540880503144653</v>
          </cell>
        </row>
        <row r="1221">
          <cell r="O1221">
            <v>-0.23247232472324722</v>
          </cell>
        </row>
        <row r="1222">
          <cell r="O1222">
            <v>-0.14827439284192587</v>
          </cell>
        </row>
        <row r="1223">
          <cell r="O1223">
            <v>-0.10191846522781775</v>
          </cell>
        </row>
        <row r="1224">
          <cell r="O1224">
            <v>-0.22273249138920781</v>
          </cell>
        </row>
        <row r="1225">
          <cell r="O1225">
            <v>-0.3442403367776502</v>
          </cell>
        </row>
        <row r="1226">
          <cell r="O1226">
            <v>2.310945273631841</v>
          </cell>
        </row>
        <row r="1227">
          <cell r="O1227">
            <v>0.13780025284450062</v>
          </cell>
        </row>
        <row r="1228">
          <cell r="O1228">
            <v>-0.21744627054361568</v>
          </cell>
        </row>
        <row r="1229">
          <cell r="O1229">
            <v>0.17948717948717949</v>
          </cell>
        </row>
        <row r="1230">
          <cell r="O1230" t="str">
            <v>Not on 15/16 prices Unadjusted</v>
          </cell>
        </row>
        <row r="1231">
          <cell r="O1231" t="str">
            <v>Not on 15/16 prices Unadjusted</v>
          </cell>
        </row>
        <row r="1232">
          <cell r="O1232" t="str">
            <v>Not on 15/16 prices Unadjusted</v>
          </cell>
        </row>
        <row r="1233">
          <cell r="O1233">
            <v>-8.4925690021231421E-3</v>
          </cell>
        </row>
        <row r="1234">
          <cell r="O1234">
            <v>3.1884057971014491E-2</v>
          </cell>
        </row>
        <row r="1235">
          <cell r="O1235">
            <v>-0.33997569866342647</v>
          </cell>
        </row>
        <row r="1236">
          <cell r="O1236">
            <v>-0.11203319502074689</v>
          </cell>
        </row>
        <row r="1237">
          <cell r="O1237">
            <v>-0.4191343963553531</v>
          </cell>
        </row>
        <row r="1238">
          <cell r="O1238">
            <v>-0.29202947086403214</v>
          </cell>
        </row>
        <row r="1239">
          <cell r="O1239">
            <v>-0.21457905544147843</v>
          </cell>
        </row>
        <row r="1240">
          <cell r="O1240">
            <v>-0.20431654676258992</v>
          </cell>
        </row>
        <row r="1241">
          <cell r="O1241">
            <v>-0.11595330739299611</v>
          </cell>
        </row>
        <row r="1242">
          <cell r="O1242">
            <v>-4.8672566371681415E-2</v>
          </cell>
        </row>
        <row r="1243">
          <cell r="O1243">
            <v>3.7184594953519258E-2</v>
          </cell>
        </row>
        <row r="1244">
          <cell r="O1244">
            <v>-7.3369565217391311E-2</v>
          </cell>
        </row>
        <row r="1245">
          <cell r="O1245">
            <v>-0.40349110439744879</v>
          </cell>
        </row>
        <row r="1246">
          <cell r="O1246">
            <v>-0.82275931520644507</v>
          </cell>
        </row>
        <row r="1247">
          <cell r="O1247">
            <v>-0.39962676619568116</v>
          </cell>
        </row>
        <row r="1248">
          <cell r="O1248">
            <v>-0.48439073514602216</v>
          </cell>
        </row>
        <row r="1249">
          <cell r="O1249">
            <v>-0.33366336633663368</v>
          </cell>
        </row>
        <row r="1250">
          <cell r="O1250">
            <v>-0.3842962962962963</v>
          </cell>
        </row>
        <row r="1251">
          <cell r="O1251">
            <v>-0.39512003148366787</v>
          </cell>
        </row>
        <row r="1252">
          <cell r="O1252">
            <v>-0.32</v>
          </cell>
        </row>
        <row r="1253">
          <cell r="O1253">
            <v>-0.12537940695773991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tal HRG's"/>
      <sheetName val="Total Outpatient Attendances"/>
      <sheetName val="Total Other Currencies"/>
      <sheetName val="EL"/>
      <sheetName val="EL_XS"/>
      <sheetName val="NEL"/>
      <sheetName val="NEL_XS"/>
      <sheetName val="NES"/>
      <sheetName val="DC"/>
      <sheetName val="RP"/>
      <sheetName val="CL"/>
      <sheetName val="NCL"/>
      <sheetName val="OPROC"/>
      <sheetName val="CMDT"/>
      <sheetName val="AE"/>
      <sheetName val="CHEM"/>
      <sheetName val="CC"/>
      <sheetName val="IMAG"/>
      <sheetName val="NM"/>
      <sheetName val="HCD"/>
      <sheetName val="RAD"/>
      <sheetName val="REHAB"/>
      <sheetName val="SPAL"/>
      <sheetName val="RENAL"/>
      <sheetName val="DADS"/>
      <sheetName val="DAPS"/>
      <sheetName val="MHCC"/>
      <sheetName val="MHCCIA"/>
      <sheetName val="IAPTMHCC"/>
      <sheetName val="IAPTMHCCIA"/>
      <sheetName val="SECMHCC"/>
      <sheetName val="SECMHCCIA"/>
      <sheetName val="MH"/>
      <sheetName val="CHS"/>
      <sheetName val="AMB"/>
      <sheetName val="CF_SPEC"/>
      <sheetName val="CF_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Instructions"/>
      <sheetName val="Lookups"/>
      <sheetName val="ATCCList"/>
      <sheetName val="CCG&amp;CSU CCList"/>
      <sheetName val="Key"/>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BlueYellow"/>
      <sheetName val="Drop"/>
      <sheetName val="Drop down list"/>
      <sheetName val="Other 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Mappings"/>
      <sheetName val="mapping"/>
      <sheetName val="£50m_pro_rata_to_PCT_2002_03_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sion"/>
      <sheetName val="Cover"/>
      <sheetName val="Guidance"/>
      <sheetName val="InYear"/>
      <sheetName val="Risks"/>
      <sheetName val="QIPP"/>
      <sheetName val="QIPP Profile"/>
      <sheetName val="Commentary - PH"/>
      <sheetName val="Commentary - AF"/>
      <sheetName val="Commentary - H&amp;J"/>
      <sheetName val="Commentary - PC &amp; SD"/>
      <sheetName val="1.0%Supplementary"/>
      <sheetName val="1.0%"/>
      <sheetName val="Capital"/>
      <sheetName val="MH"/>
      <sheetName val="Corporate Running Costs"/>
      <sheetName val="Central programme"/>
      <sheetName val="Plans"/>
      <sheetName val="QIPP_Data"/>
      <sheetName val="1.0%_Data_DCO"/>
      <sheetName val="SQL_RISKS"/>
      <sheetName val="DataSheet_DCO"/>
      <sheetName val="CapitalData"/>
      <sheetName val="FYI"/>
      <sheetName val="CoComm"/>
      <sheetName val="Q80_DC_NON_ISFE_M06_(07Oct15 07"/>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Years"/>
      <sheetName val="Version"/>
      <sheetName val="Names"/>
      <sheetName val="CCG1819"/>
      <sheetName val="Population estimates 1819"/>
      <sheetName val="Quanta 1819"/>
      <sheetName val="working J 1819"/>
      <sheetName val="working J 1920"/>
      <sheetName val="working J 2021"/>
      <sheetName val="working J 2122"/>
      <sheetName val="working J 2223"/>
      <sheetName val="working J 2324"/>
      <sheetName val="working K1 1819"/>
      <sheetName val="working K1 1920"/>
      <sheetName val="working K1 2021"/>
      <sheetName val="working K1 2122"/>
      <sheetName val="working K1 2223"/>
      <sheetName val="working K1 2324"/>
      <sheetName val="working K1 1819 old"/>
      <sheetName val="working L 1819"/>
      <sheetName val="working L 1920"/>
      <sheetName val="working L 2021"/>
      <sheetName val="working L 2122"/>
      <sheetName val="working L 2223"/>
      <sheetName val="working L 2324"/>
      <sheetName val="working L (1718) baseline old "/>
      <sheetName val="CCG Core Pub Feb 2018"/>
      <sheetName val="Finance Baseline"/>
      <sheetName val="ambulance funding adjs"/>
      <sheetName val="Dispensing Doctors"/>
      <sheetName val="Transfers"/>
      <sheetName val="Baselines 1819"/>
      <sheetName val="BaseWeightedPopulations 1819"/>
      <sheetName val="CCG Wgt Pop 1819"/>
      <sheetName val="PC Med Wgt Pop 1819"/>
      <sheetName val="PC Other Wgt Pop 1819"/>
      <sheetName val="SS Wgt Pop 1819"/>
      <sheetName val="AGG Wgt Pop 1819"/>
      <sheetName val="AGG2 Wgt Pop 1819"/>
      <sheetName val="CCG POC Parameters 2018"/>
      <sheetName val="PCM POC Parameters 2018"/>
      <sheetName val="PCOther POC Parameters 2018"/>
      <sheetName val="SS POC Parameters 2018"/>
      <sheetName val="Agg POC Parameters 2018"/>
      <sheetName val="Template Min Alloc"/>
      <sheetName val="Template Agg Alloc"/>
      <sheetName val="Template Dis Alloc"/>
      <sheetName val="Template Results"/>
      <sheetName val="BUTTONS"/>
      <sheetName val="new charts"/>
      <sheetName val="newer output"/>
      <sheetName val="new output"/>
      <sheetName val="output"/>
      <sheetName val="CCG 2019-20"/>
      <sheetName val="PCM 2019-20"/>
      <sheetName val="SS 2019-20"/>
      <sheetName val="AGG 2019-20"/>
      <sheetName val="DISAGG 2019-20"/>
      <sheetName val="CCG 2020-21"/>
      <sheetName val="PCM 2020-21"/>
      <sheetName val="SS 2020-21"/>
      <sheetName val="AGG 2020-21"/>
      <sheetName val="DISAGG 2020-21"/>
      <sheetName val="CCG 2021-22"/>
      <sheetName val="PCM 2021-22"/>
      <sheetName val="SS 2021-22"/>
      <sheetName val="AGG 2021-22"/>
      <sheetName val="DISAGG 2021-22"/>
      <sheetName val="CCG 2022-23"/>
      <sheetName val="PCM 2022-23"/>
      <sheetName val="SS 2022-23"/>
      <sheetName val="AGG 2022-23"/>
      <sheetName val="DISAGG 2022-23"/>
      <sheetName val="CCG 2023-24"/>
      <sheetName val="PCM 2023-24"/>
      <sheetName val="SS 2023-24"/>
      <sheetName val="AGG 2023-24"/>
      <sheetName val="DISAGG 2023-24"/>
    </sheetNames>
    <sheetDataSet>
      <sheetData sheetId="0"/>
      <sheetData sheetId="1"/>
      <sheetData sheetId="2"/>
      <sheetData sheetId="3">
        <row r="9">
          <cell r="E9" t="str">
            <v>North</v>
          </cell>
          <cell r="S9" t="str">
            <v>D04</v>
          </cell>
          <cell r="T9" t="str">
            <v>A04</v>
          </cell>
          <cell r="U9" t="str">
            <v>D04A04</v>
          </cell>
        </row>
        <row r="10">
          <cell r="E10" t="str">
            <v>North</v>
          </cell>
          <cell r="S10" t="str">
            <v>D05</v>
          </cell>
          <cell r="T10" t="str">
            <v>A04</v>
          </cell>
          <cell r="U10" t="str">
            <v>D05A04</v>
          </cell>
        </row>
        <row r="11">
          <cell r="E11" t="str">
            <v>North</v>
          </cell>
          <cell r="S11" t="str">
            <v>D03</v>
          </cell>
          <cell r="T11" t="str">
            <v>A03</v>
          </cell>
          <cell r="U11" t="str">
            <v>D03A03</v>
          </cell>
        </row>
        <row r="12">
          <cell r="E12" t="str">
            <v>North</v>
          </cell>
          <cell r="S12" t="str">
            <v>D04</v>
          </cell>
          <cell r="T12" t="str">
            <v>A03</v>
          </cell>
          <cell r="U12" t="str">
            <v>D04A03</v>
          </cell>
        </row>
        <row r="13">
          <cell r="E13" t="str">
            <v>North</v>
          </cell>
          <cell r="S13" t="str">
            <v>D03</v>
          </cell>
          <cell r="T13" t="str">
            <v>A05</v>
          </cell>
          <cell r="U13" t="str">
            <v>D03A05</v>
          </cell>
        </row>
        <row r="14">
          <cell r="E14" t="str">
            <v>North</v>
          </cell>
          <cell r="S14" t="str">
            <v>D05</v>
          </cell>
          <cell r="T14" t="str">
            <v>A03</v>
          </cell>
          <cell r="U14" t="str">
            <v>D05A03</v>
          </cell>
        </row>
        <row r="15">
          <cell r="E15" t="str">
            <v>North</v>
          </cell>
          <cell r="S15" t="str">
            <v>D05</v>
          </cell>
          <cell r="T15" t="str">
            <v>A04</v>
          </cell>
          <cell r="U15" t="str">
            <v>D05A04</v>
          </cell>
        </row>
        <row r="16">
          <cell r="E16" t="str">
            <v>North</v>
          </cell>
          <cell r="S16" t="str">
            <v>D05</v>
          </cell>
          <cell r="T16" t="str">
            <v>A03</v>
          </cell>
          <cell r="U16" t="str">
            <v>D05A03</v>
          </cell>
        </row>
        <row r="17">
          <cell r="E17" t="str">
            <v>North</v>
          </cell>
          <cell r="S17" t="str">
            <v>D05</v>
          </cell>
          <cell r="T17" t="str">
            <v>A02</v>
          </cell>
          <cell r="U17" t="str">
            <v>D05A02</v>
          </cell>
        </row>
        <row r="18">
          <cell r="E18" t="str">
            <v>North</v>
          </cell>
          <cell r="S18" t="str">
            <v>D05</v>
          </cell>
          <cell r="T18" t="str">
            <v>A04</v>
          </cell>
          <cell r="U18" t="str">
            <v>D05A04</v>
          </cell>
        </row>
        <row r="19">
          <cell r="E19" t="str">
            <v>North</v>
          </cell>
          <cell r="F19"/>
          <cell r="S19" t="str">
            <v>D04</v>
          </cell>
          <cell r="T19" t="str">
            <v>A02</v>
          </cell>
          <cell r="U19" t="str">
            <v>D04A02</v>
          </cell>
        </row>
        <row r="20">
          <cell r="E20" t="str">
            <v>North</v>
          </cell>
          <cell r="F20"/>
          <cell r="S20" t="str">
            <v>D03</v>
          </cell>
          <cell r="T20" t="str">
            <v>A03</v>
          </cell>
          <cell r="U20" t="str">
            <v>D03A03</v>
          </cell>
        </row>
        <row r="21">
          <cell r="E21" t="str">
            <v>North</v>
          </cell>
          <cell r="F21"/>
          <cell r="S21" t="str">
            <v>D02</v>
          </cell>
          <cell r="T21" t="str">
            <v>A04</v>
          </cell>
          <cell r="U21" t="str">
            <v>D02A04</v>
          </cell>
        </row>
        <row r="22">
          <cell r="E22" t="str">
            <v>North</v>
          </cell>
          <cell r="F22"/>
          <cell r="S22" t="str">
            <v>D05</v>
          </cell>
          <cell r="T22" t="str">
            <v>A02</v>
          </cell>
          <cell r="U22" t="str">
            <v>D05A02</v>
          </cell>
        </row>
        <row r="23">
          <cell r="E23" t="str">
            <v>North</v>
          </cell>
          <cell r="F23"/>
          <cell r="S23" t="str">
            <v>D05</v>
          </cell>
          <cell r="T23" t="str">
            <v>A03</v>
          </cell>
          <cell r="U23" t="str">
            <v>D05A03</v>
          </cell>
        </row>
        <row r="24">
          <cell r="E24" t="str">
            <v>North</v>
          </cell>
          <cell r="F24"/>
          <cell r="S24" t="str">
            <v>D01</v>
          </cell>
          <cell r="T24" t="str">
            <v>A05</v>
          </cell>
          <cell r="U24" t="str">
            <v>D01A05</v>
          </cell>
        </row>
        <row r="25">
          <cell r="E25" t="str">
            <v>North</v>
          </cell>
          <cell r="F25"/>
          <cell r="S25" t="str">
            <v>D05</v>
          </cell>
          <cell r="T25" t="str">
            <v>A02</v>
          </cell>
          <cell r="U25" t="str">
            <v>D05A02</v>
          </cell>
        </row>
        <row r="26">
          <cell r="E26" t="str">
            <v>North</v>
          </cell>
          <cell r="F26"/>
          <cell r="S26" t="str">
            <v>D03</v>
          </cell>
          <cell r="T26" t="str">
            <v>A02</v>
          </cell>
          <cell r="U26" t="str">
            <v>D03A02</v>
          </cell>
        </row>
        <row r="27">
          <cell r="E27" t="str">
            <v>North</v>
          </cell>
          <cell r="F27"/>
          <cell r="S27" t="str">
            <v>D05</v>
          </cell>
          <cell r="T27" t="str">
            <v>A03</v>
          </cell>
          <cell r="U27" t="str">
            <v>D05A03</v>
          </cell>
        </row>
        <row r="28">
          <cell r="E28" t="str">
            <v>North</v>
          </cell>
          <cell r="F28"/>
          <cell r="S28" t="str">
            <v>D05</v>
          </cell>
          <cell r="T28" t="str">
            <v>A01</v>
          </cell>
          <cell r="U28" t="str">
            <v>D05A01</v>
          </cell>
        </row>
        <row r="29">
          <cell r="E29" t="str">
            <v>North</v>
          </cell>
          <cell r="F29"/>
          <cell r="S29" t="str">
            <v>D03</v>
          </cell>
          <cell r="T29" t="str">
            <v>A05</v>
          </cell>
          <cell r="U29" t="str">
            <v>D03A05</v>
          </cell>
        </row>
        <row r="30">
          <cell r="E30" t="str">
            <v>North</v>
          </cell>
          <cell r="F30"/>
          <cell r="S30" t="str">
            <v>D05</v>
          </cell>
          <cell r="T30" t="str">
            <v>A02</v>
          </cell>
          <cell r="U30" t="str">
            <v>D05A02</v>
          </cell>
        </row>
        <row r="31">
          <cell r="E31" t="str">
            <v>North</v>
          </cell>
          <cell r="F31"/>
          <cell r="S31" t="str">
            <v>D03</v>
          </cell>
          <cell r="T31" t="str">
            <v>A04</v>
          </cell>
          <cell r="U31" t="str">
            <v>D03A04</v>
          </cell>
        </row>
        <row r="32">
          <cell r="E32" t="str">
            <v>North</v>
          </cell>
          <cell r="F32"/>
          <cell r="S32" t="str">
            <v>D02</v>
          </cell>
          <cell r="T32" t="str">
            <v>A04</v>
          </cell>
          <cell r="U32" t="str">
            <v>D02A04</v>
          </cell>
        </row>
        <row r="33">
          <cell r="E33" t="str">
            <v>North</v>
          </cell>
          <cell r="F33"/>
          <cell r="S33" t="str">
            <v>D05</v>
          </cell>
          <cell r="T33" t="str">
            <v>A03</v>
          </cell>
          <cell r="U33" t="str">
            <v>D05A03</v>
          </cell>
        </row>
        <row r="34">
          <cell r="E34" t="str">
            <v>North</v>
          </cell>
          <cell r="F34"/>
          <cell r="S34" t="str">
            <v>D02</v>
          </cell>
          <cell r="T34" t="str">
            <v>A05</v>
          </cell>
          <cell r="U34" t="str">
            <v>D02A05</v>
          </cell>
        </row>
        <row r="35">
          <cell r="E35" t="str">
            <v>North</v>
          </cell>
          <cell r="F35"/>
          <cell r="S35" t="str">
            <v>D03</v>
          </cell>
          <cell r="T35" t="str">
            <v>A03</v>
          </cell>
          <cell r="U35" t="str">
            <v>D03A03</v>
          </cell>
        </row>
        <row r="36">
          <cell r="E36" t="str">
            <v>North</v>
          </cell>
          <cell r="F36"/>
          <cell r="S36" t="str">
            <v>D05</v>
          </cell>
          <cell r="T36" t="str">
            <v>A04</v>
          </cell>
          <cell r="U36" t="str">
            <v>D05A04</v>
          </cell>
        </row>
        <row r="37">
          <cell r="E37" t="str">
            <v>North</v>
          </cell>
          <cell r="F37"/>
          <cell r="S37" t="str">
            <v>D04</v>
          </cell>
          <cell r="T37" t="str">
            <v>A03</v>
          </cell>
          <cell r="U37" t="str">
            <v>D04A03</v>
          </cell>
        </row>
        <row r="38">
          <cell r="E38" t="str">
            <v>North</v>
          </cell>
          <cell r="F38"/>
          <cell r="S38" t="str">
            <v>D02</v>
          </cell>
          <cell r="T38" t="str">
            <v>A02</v>
          </cell>
          <cell r="U38" t="str">
            <v>D02A02</v>
          </cell>
        </row>
        <row r="39">
          <cell r="E39" t="str">
            <v>North</v>
          </cell>
          <cell r="F39"/>
          <cell r="S39" t="str">
            <v>D03</v>
          </cell>
          <cell r="T39" t="str">
            <v>A03</v>
          </cell>
          <cell r="U39" t="str">
            <v>D03A03</v>
          </cell>
        </row>
        <row r="40">
          <cell r="E40" t="str">
            <v>North</v>
          </cell>
          <cell r="F40"/>
          <cell r="S40" t="str">
            <v>D03</v>
          </cell>
          <cell r="T40" t="str">
            <v>A03</v>
          </cell>
          <cell r="U40" t="str">
            <v>D03A03</v>
          </cell>
        </row>
        <row r="41">
          <cell r="E41" t="str">
            <v>North</v>
          </cell>
          <cell r="F41"/>
          <cell r="S41" t="str">
            <v>D02</v>
          </cell>
          <cell r="T41" t="str">
            <v>A04</v>
          </cell>
          <cell r="U41" t="str">
            <v>D02A04</v>
          </cell>
        </row>
        <row r="42">
          <cell r="E42" t="str">
            <v>North</v>
          </cell>
          <cell r="F42"/>
          <cell r="S42" t="str">
            <v>D03</v>
          </cell>
          <cell r="T42" t="str">
            <v>A04</v>
          </cell>
          <cell r="U42" t="str">
            <v>D03A04</v>
          </cell>
        </row>
        <row r="43">
          <cell r="E43" t="str">
            <v>North</v>
          </cell>
          <cell r="F43"/>
          <cell r="S43" t="str">
            <v>D04</v>
          </cell>
          <cell r="T43" t="str">
            <v>A03</v>
          </cell>
          <cell r="U43" t="str">
            <v>D04A03</v>
          </cell>
        </row>
        <row r="44">
          <cell r="E44" t="str">
            <v>North</v>
          </cell>
          <cell r="F44"/>
          <cell r="S44" t="str">
            <v>D02</v>
          </cell>
          <cell r="T44" t="str">
            <v>A05</v>
          </cell>
          <cell r="U44" t="str">
            <v>D02A05</v>
          </cell>
        </row>
        <row r="45">
          <cell r="E45" t="str">
            <v>North</v>
          </cell>
          <cell r="F45"/>
          <cell r="S45" t="str">
            <v>D03</v>
          </cell>
          <cell r="T45" t="str">
            <v>A04</v>
          </cell>
          <cell r="U45" t="str">
            <v>D03A04</v>
          </cell>
        </row>
        <row r="46">
          <cell r="E46" t="str">
            <v>North</v>
          </cell>
          <cell r="F46"/>
          <cell r="S46" t="str">
            <v>D05</v>
          </cell>
          <cell r="T46" t="str">
            <v>A03</v>
          </cell>
          <cell r="U46" t="str">
            <v>D05A03</v>
          </cell>
        </row>
        <row r="47">
          <cell r="E47" t="str">
            <v>North</v>
          </cell>
          <cell r="F47"/>
          <cell r="S47" t="str">
            <v>D03</v>
          </cell>
          <cell r="T47" t="str">
            <v>A04</v>
          </cell>
          <cell r="U47" t="str">
            <v>D03A04</v>
          </cell>
        </row>
        <row r="48">
          <cell r="E48" t="str">
            <v>North</v>
          </cell>
          <cell r="F48"/>
          <cell r="S48" t="str">
            <v>D05</v>
          </cell>
          <cell r="T48" t="str">
            <v>A02</v>
          </cell>
          <cell r="U48" t="str">
            <v>D05A02</v>
          </cell>
        </row>
        <row r="49">
          <cell r="E49" t="str">
            <v>North</v>
          </cell>
          <cell r="F49"/>
          <cell r="S49" t="str">
            <v>D04</v>
          </cell>
          <cell r="T49" t="str">
            <v>A03</v>
          </cell>
          <cell r="U49" t="str">
            <v>D04A03</v>
          </cell>
        </row>
        <row r="50">
          <cell r="E50" t="str">
            <v>North</v>
          </cell>
          <cell r="F50"/>
          <cell r="S50" t="str">
            <v>D05</v>
          </cell>
          <cell r="T50" t="str">
            <v>A01</v>
          </cell>
          <cell r="U50" t="str">
            <v>D05A01</v>
          </cell>
        </row>
        <row r="51">
          <cell r="E51" t="str">
            <v>North</v>
          </cell>
          <cell r="F51"/>
          <cell r="S51" t="str">
            <v>D05</v>
          </cell>
          <cell r="T51" t="str">
            <v>A03</v>
          </cell>
          <cell r="U51" t="str">
            <v>D05A03</v>
          </cell>
        </row>
        <row r="52">
          <cell r="E52" t="str">
            <v>North</v>
          </cell>
          <cell r="F52"/>
          <cell r="S52" t="str">
            <v>D02</v>
          </cell>
          <cell r="T52" t="str">
            <v>A05</v>
          </cell>
          <cell r="U52" t="str">
            <v>D02A05</v>
          </cell>
        </row>
        <row r="53">
          <cell r="E53" t="str">
            <v>North</v>
          </cell>
          <cell r="F53"/>
          <cell r="S53" t="str">
            <v>D03</v>
          </cell>
          <cell r="T53" t="str">
            <v>A03</v>
          </cell>
          <cell r="U53" t="str">
            <v>D03A03</v>
          </cell>
        </row>
        <row r="54">
          <cell r="E54" t="str">
            <v>North</v>
          </cell>
          <cell r="F54"/>
          <cell r="S54" t="str">
            <v>D01</v>
          </cell>
          <cell r="T54" t="str">
            <v>A05</v>
          </cell>
          <cell r="U54" t="str">
            <v>D01A05</v>
          </cell>
        </row>
        <row r="55">
          <cell r="E55" t="str">
            <v>North</v>
          </cell>
          <cell r="F55"/>
          <cell r="S55" t="str">
            <v>D01</v>
          </cell>
          <cell r="T55" t="str">
            <v>A05</v>
          </cell>
          <cell r="U55" t="str">
            <v>D01A05</v>
          </cell>
        </row>
        <row r="56">
          <cell r="E56" t="str">
            <v>North</v>
          </cell>
          <cell r="F56"/>
          <cell r="S56" t="str">
            <v>D05</v>
          </cell>
          <cell r="T56" t="str">
            <v>A02</v>
          </cell>
          <cell r="U56" t="str">
            <v>D05A02</v>
          </cell>
        </row>
        <row r="57">
          <cell r="E57" t="str">
            <v>North</v>
          </cell>
          <cell r="F57"/>
          <cell r="S57" t="str">
            <v>D05</v>
          </cell>
          <cell r="T57" t="str">
            <v>A04</v>
          </cell>
          <cell r="U57" t="str">
            <v>D05A04</v>
          </cell>
        </row>
        <row r="58">
          <cell r="E58" t="str">
            <v>North</v>
          </cell>
          <cell r="F58"/>
          <cell r="S58" t="str">
            <v>D04</v>
          </cell>
          <cell r="T58" t="str">
            <v>A02</v>
          </cell>
          <cell r="U58" t="str">
            <v>D04A02</v>
          </cell>
        </row>
        <row r="59">
          <cell r="E59" t="str">
            <v>North</v>
          </cell>
          <cell r="F59"/>
          <cell r="S59" t="str">
            <v>D03</v>
          </cell>
          <cell r="T59" t="str">
            <v>A04</v>
          </cell>
          <cell r="U59" t="str">
            <v>D03A04</v>
          </cell>
        </row>
        <row r="60">
          <cell r="E60" t="str">
            <v>North</v>
          </cell>
          <cell r="F60"/>
          <cell r="S60" t="str">
            <v>D04</v>
          </cell>
          <cell r="T60" t="str">
            <v>A03</v>
          </cell>
          <cell r="U60" t="str">
            <v>D04A03</v>
          </cell>
        </row>
        <row r="61">
          <cell r="E61" t="str">
            <v>North</v>
          </cell>
          <cell r="F61"/>
          <cell r="S61" t="str">
            <v>D04</v>
          </cell>
          <cell r="T61" t="str">
            <v>A05</v>
          </cell>
          <cell r="U61" t="str">
            <v>D04A05</v>
          </cell>
        </row>
        <row r="62">
          <cell r="E62" t="str">
            <v>North</v>
          </cell>
          <cell r="F62"/>
          <cell r="S62" t="str">
            <v>D04</v>
          </cell>
          <cell r="T62" t="str">
            <v>A02</v>
          </cell>
          <cell r="U62" t="str">
            <v>D04A02</v>
          </cell>
        </row>
        <row r="63">
          <cell r="E63" t="str">
            <v>North</v>
          </cell>
          <cell r="F63"/>
          <cell r="S63" t="str">
            <v>D01</v>
          </cell>
          <cell r="T63" t="str">
            <v>A04</v>
          </cell>
          <cell r="U63" t="str">
            <v>D01A04</v>
          </cell>
        </row>
        <row r="64">
          <cell r="E64" t="str">
            <v>North</v>
          </cell>
          <cell r="F64"/>
          <cell r="S64" t="str">
            <v>D04</v>
          </cell>
          <cell r="T64" t="str">
            <v>A03</v>
          </cell>
          <cell r="U64" t="str">
            <v>D04A03</v>
          </cell>
        </row>
        <row r="65">
          <cell r="E65" t="str">
            <v>Midlands and East</v>
          </cell>
          <cell r="F65"/>
          <cell r="S65" t="str">
            <v>D04</v>
          </cell>
          <cell r="T65" t="str">
            <v>A05</v>
          </cell>
          <cell r="U65" t="str">
            <v>D04A05</v>
          </cell>
        </row>
        <row r="66">
          <cell r="E66" t="str">
            <v>Midlands and East</v>
          </cell>
          <cell r="F66"/>
          <cell r="S66" t="str">
            <v>D04</v>
          </cell>
          <cell r="T66" t="str">
            <v>A02</v>
          </cell>
          <cell r="U66" t="str">
            <v>D04A02</v>
          </cell>
        </row>
        <row r="67">
          <cell r="E67" t="str">
            <v>Midlands and East</v>
          </cell>
          <cell r="F67"/>
          <cell r="S67" t="str">
            <v>D01</v>
          </cell>
          <cell r="T67" t="str">
            <v>A04</v>
          </cell>
          <cell r="U67" t="str">
            <v>D01A04</v>
          </cell>
        </row>
        <row r="68">
          <cell r="E68" t="str">
            <v>Midlands and East</v>
          </cell>
          <cell r="F68"/>
          <cell r="S68" t="str">
            <v>D05</v>
          </cell>
          <cell r="T68" t="str">
            <v>A01</v>
          </cell>
          <cell r="U68" t="str">
            <v>D05A01</v>
          </cell>
        </row>
        <row r="69">
          <cell r="E69" t="str">
            <v>Midlands and East</v>
          </cell>
          <cell r="F69"/>
          <cell r="S69" t="str">
            <v>D03</v>
          </cell>
          <cell r="T69" t="str">
            <v>A04</v>
          </cell>
          <cell r="U69" t="str">
            <v>D03A04</v>
          </cell>
        </row>
        <row r="70">
          <cell r="E70" t="str">
            <v>Midlands and East</v>
          </cell>
          <cell r="F70"/>
          <cell r="S70" t="str">
            <v>D04</v>
          </cell>
          <cell r="T70" t="str">
            <v>A03</v>
          </cell>
          <cell r="U70" t="str">
            <v>D04A03</v>
          </cell>
        </row>
        <row r="71">
          <cell r="E71" t="str">
            <v>Midlands and East</v>
          </cell>
          <cell r="F71"/>
          <cell r="S71" t="str">
            <v>D02</v>
          </cell>
          <cell r="T71" t="str">
            <v>A01</v>
          </cell>
          <cell r="U71" t="str">
            <v>D02A01</v>
          </cell>
        </row>
        <row r="72">
          <cell r="E72" t="str">
            <v>Midlands and East</v>
          </cell>
          <cell r="F72"/>
          <cell r="S72" t="str">
            <v>D03</v>
          </cell>
          <cell r="T72" t="str">
            <v>A03</v>
          </cell>
          <cell r="U72" t="str">
            <v>D03A03</v>
          </cell>
        </row>
        <row r="73">
          <cell r="E73" t="str">
            <v>Midlands and East</v>
          </cell>
          <cell r="F73"/>
          <cell r="S73" t="str">
            <v>D03</v>
          </cell>
          <cell r="T73" t="str">
            <v>A04</v>
          </cell>
          <cell r="U73" t="str">
            <v>D03A04</v>
          </cell>
        </row>
        <row r="74">
          <cell r="E74" t="str">
            <v>Midlands and East</v>
          </cell>
          <cell r="F74"/>
          <cell r="S74" t="str">
            <v>D05</v>
          </cell>
          <cell r="T74" t="str">
            <v>A01</v>
          </cell>
          <cell r="U74" t="str">
            <v>D05A01</v>
          </cell>
        </row>
        <row r="75">
          <cell r="E75" t="str">
            <v>Midlands and East</v>
          </cell>
          <cell r="F75"/>
          <cell r="S75" t="str">
            <v>D02</v>
          </cell>
          <cell r="T75" t="str">
            <v>A04</v>
          </cell>
          <cell r="U75" t="str">
            <v>D02A04</v>
          </cell>
        </row>
        <row r="76">
          <cell r="E76" t="str">
            <v>Midlands and East</v>
          </cell>
          <cell r="F76"/>
          <cell r="S76" t="str">
            <v>D02</v>
          </cell>
          <cell r="T76" t="str">
            <v>A04</v>
          </cell>
          <cell r="U76" t="str">
            <v>D02A04</v>
          </cell>
        </row>
        <row r="77">
          <cell r="E77" t="str">
            <v>Midlands and East</v>
          </cell>
          <cell r="F77"/>
          <cell r="S77" t="str">
            <v>D01</v>
          </cell>
          <cell r="T77" t="str">
            <v>A04</v>
          </cell>
          <cell r="U77" t="str">
            <v>D01A04</v>
          </cell>
        </row>
        <row r="78">
          <cell r="E78" t="str">
            <v>Midlands and East</v>
          </cell>
          <cell r="F78"/>
          <cell r="S78" t="str">
            <v>D02</v>
          </cell>
          <cell r="T78" t="str">
            <v>A05</v>
          </cell>
          <cell r="U78" t="str">
            <v>D02A05</v>
          </cell>
        </row>
        <row r="79">
          <cell r="E79" t="str">
            <v>Midlands and East</v>
          </cell>
          <cell r="F79"/>
          <cell r="S79" t="str">
            <v>D01</v>
          </cell>
          <cell r="T79" t="str">
            <v>A03</v>
          </cell>
          <cell r="U79" t="str">
            <v>D01A03</v>
          </cell>
        </row>
        <row r="80">
          <cell r="E80" t="str">
            <v>Midlands and East</v>
          </cell>
          <cell r="F80"/>
          <cell r="S80" t="str">
            <v>D03</v>
          </cell>
          <cell r="T80" t="str">
            <v>A04</v>
          </cell>
          <cell r="U80" t="str">
            <v>D03A04</v>
          </cell>
        </row>
        <row r="81">
          <cell r="E81" t="str">
            <v>Midlands and East</v>
          </cell>
          <cell r="F81"/>
          <cell r="S81" t="str">
            <v>D04</v>
          </cell>
          <cell r="T81" t="str">
            <v>A02</v>
          </cell>
          <cell r="U81" t="str">
            <v>D04A02</v>
          </cell>
        </row>
        <row r="82">
          <cell r="E82" t="str">
            <v>Midlands and East</v>
          </cell>
          <cell r="F82"/>
          <cell r="S82" t="str">
            <v>D03</v>
          </cell>
          <cell r="T82" t="str">
            <v>A04</v>
          </cell>
          <cell r="U82" t="str">
            <v>D03A04</v>
          </cell>
        </row>
        <row r="83">
          <cell r="E83" t="str">
            <v>Midlands and East</v>
          </cell>
          <cell r="F83"/>
          <cell r="S83" t="str">
            <v>D02</v>
          </cell>
          <cell r="T83" t="str">
            <v>A03</v>
          </cell>
          <cell r="U83" t="str">
            <v>D02A03</v>
          </cell>
        </row>
        <row r="84">
          <cell r="E84" t="str">
            <v>Midlands and East</v>
          </cell>
          <cell r="F84"/>
          <cell r="S84" t="str">
            <v>D03</v>
          </cell>
          <cell r="T84" t="str">
            <v>A05</v>
          </cell>
          <cell r="U84" t="str">
            <v>D03A05</v>
          </cell>
        </row>
        <row r="85">
          <cell r="E85" t="str">
            <v>Midlands and East</v>
          </cell>
          <cell r="F85"/>
          <cell r="S85" t="str">
            <v>D02</v>
          </cell>
          <cell r="T85" t="str">
            <v>A04</v>
          </cell>
          <cell r="U85" t="str">
            <v>D02A04</v>
          </cell>
        </row>
        <row r="86">
          <cell r="E86" t="str">
            <v>Midlands and East</v>
          </cell>
          <cell r="F86"/>
          <cell r="S86" t="str">
            <v>D03</v>
          </cell>
          <cell r="T86" t="str">
            <v>A04</v>
          </cell>
          <cell r="U86" t="str">
            <v>D03A04</v>
          </cell>
        </row>
        <row r="87">
          <cell r="E87" t="str">
            <v>Midlands and East</v>
          </cell>
          <cell r="F87"/>
          <cell r="S87" t="str">
            <v>D02</v>
          </cell>
          <cell r="T87" t="str">
            <v>A04</v>
          </cell>
          <cell r="U87" t="str">
            <v>D02A04</v>
          </cell>
        </row>
        <row r="88">
          <cell r="E88" t="str">
            <v>Midlands and East</v>
          </cell>
          <cell r="F88"/>
          <cell r="S88" t="str">
            <v>D05</v>
          </cell>
          <cell r="T88" t="str">
            <v>A01</v>
          </cell>
          <cell r="U88" t="str">
            <v>D05A01</v>
          </cell>
        </row>
        <row r="89">
          <cell r="E89" t="str">
            <v>Midlands and East</v>
          </cell>
          <cell r="F89"/>
          <cell r="S89" t="str">
            <v>D02</v>
          </cell>
          <cell r="T89" t="str">
            <v>A05</v>
          </cell>
          <cell r="U89" t="str">
            <v>D02A05</v>
          </cell>
        </row>
        <row r="90">
          <cell r="E90" t="str">
            <v>Midlands and East</v>
          </cell>
          <cell r="F90"/>
          <cell r="S90" t="str">
            <v>D02</v>
          </cell>
          <cell r="T90" t="str">
            <v>A04</v>
          </cell>
          <cell r="U90" t="str">
            <v>D02A04</v>
          </cell>
        </row>
        <row r="91">
          <cell r="E91" t="str">
            <v>Midlands and East</v>
          </cell>
          <cell r="F91"/>
          <cell r="S91" t="str">
            <v>D01</v>
          </cell>
          <cell r="T91" t="str">
            <v>A04</v>
          </cell>
          <cell r="U91" t="str">
            <v>D01A04</v>
          </cell>
        </row>
        <row r="92">
          <cell r="E92" t="str">
            <v>Midlands and East</v>
          </cell>
          <cell r="F92"/>
          <cell r="S92" t="str">
            <v>D02</v>
          </cell>
          <cell r="T92" t="str">
            <v>A05</v>
          </cell>
          <cell r="U92" t="str">
            <v>D02A05</v>
          </cell>
        </row>
        <row r="93">
          <cell r="E93" t="str">
            <v>Midlands and East</v>
          </cell>
          <cell r="F93"/>
          <cell r="S93" t="str">
            <v>D01</v>
          </cell>
          <cell r="T93" t="str">
            <v>A05</v>
          </cell>
          <cell r="U93" t="str">
            <v>D01A05</v>
          </cell>
        </row>
        <row r="94">
          <cell r="E94" t="str">
            <v>Midlands and East</v>
          </cell>
          <cell r="F94"/>
          <cell r="S94" t="str">
            <v>D05</v>
          </cell>
          <cell r="T94" t="str">
            <v>A02</v>
          </cell>
          <cell r="U94" t="str">
            <v>D05A02</v>
          </cell>
        </row>
        <row r="95">
          <cell r="E95" t="str">
            <v>Midlands and East</v>
          </cell>
          <cell r="F95"/>
          <cell r="S95" t="str">
            <v>D04</v>
          </cell>
          <cell r="T95" t="str">
            <v>A02</v>
          </cell>
          <cell r="U95" t="str">
            <v>D04A02</v>
          </cell>
        </row>
        <row r="96">
          <cell r="E96" t="str">
            <v>Midlands and East</v>
          </cell>
          <cell r="F96"/>
          <cell r="S96" t="str">
            <v>D05</v>
          </cell>
          <cell r="T96" t="str">
            <v>A02</v>
          </cell>
          <cell r="U96" t="str">
            <v>D05A02</v>
          </cell>
        </row>
        <row r="97">
          <cell r="E97" t="str">
            <v>Midlands and East</v>
          </cell>
          <cell r="F97"/>
          <cell r="S97" t="str">
            <v>D05</v>
          </cell>
          <cell r="T97" t="str">
            <v>A02</v>
          </cell>
          <cell r="U97" t="str">
            <v>D05A02</v>
          </cell>
        </row>
        <row r="98">
          <cell r="E98" t="str">
            <v>Midlands and East</v>
          </cell>
          <cell r="F98"/>
          <cell r="S98" t="str">
            <v>D03</v>
          </cell>
          <cell r="T98" t="str">
            <v>A05</v>
          </cell>
          <cell r="U98" t="str">
            <v>D03A05</v>
          </cell>
        </row>
        <row r="99">
          <cell r="E99" t="str">
            <v>Midlands and East</v>
          </cell>
          <cell r="F99"/>
          <cell r="S99" t="str">
            <v>D01</v>
          </cell>
          <cell r="T99" t="str">
            <v>A03</v>
          </cell>
          <cell r="U99" t="str">
            <v>D01A03</v>
          </cell>
        </row>
        <row r="100">
          <cell r="E100" t="str">
            <v>Midlands and East</v>
          </cell>
          <cell r="F100"/>
          <cell r="S100" t="str">
            <v>D02</v>
          </cell>
          <cell r="T100" t="str">
            <v>A02</v>
          </cell>
          <cell r="U100" t="str">
            <v>D02A02</v>
          </cell>
        </row>
        <row r="101">
          <cell r="E101" t="str">
            <v>Midlands and East</v>
          </cell>
          <cell r="F101"/>
          <cell r="S101" t="str">
            <v>D01</v>
          </cell>
          <cell r="T101" t="str">
            <v>A02</v>
          </cell>
          <cell r="U101" t="str">
            <v>D01A02</v>
          </cell>
        </row>
        <row r="102">
          <cell r="E102" t="str">
            <v>Midlands and East</v>
          </cell>
          <cell r="F102"/>
          <cell r="S102" t="str">
            <v>D02</v>
          </cell>
          <cell r="T102" t="str">
            <v>A04</v>
          </cell>
          <cell r="U102" t="str">
            <v>D02A04</v>
          </cell>
        </row>
        <row r="103">
          <cell r="E103" t="str">
            <v>Midlands and East</v>
          </cell>
          <cell r="F103"/>
          <cell r="S103" t="str">
            <v>D05</v>
          </cell>
          <cell r="T103" t="str">
            <v>A05</v>
          </cell>
          <cell r="U103" t="str">
            <v>D05A05</v>
          </cell>
        </row>
        <row r="104">
          <cell r="E104" t="str">
            <v>Midlands and East</v>
          </cell>
          <cell r="F104"/>
          <cell r="S104" t="str">
            <v>D01</v>
          </cell>
          <cell r="T104" t="str">
            <v>A02</v>
          </cell>
          <cell r="U104" t="str">
            <v>D01A02</v>
          </cell>
        </row>
        <row r="105">
          <cell r="E105" t="str">
            <v>Midlands and East</v>
          </cell>
          <cell r="F105"/>
          <cell r="S105" t="str">
            <v>D04</v>
          </cell>
          <cell r="T105" t="str">
            <v>A01</v>
          </cell>
          <cell r="U105" t="str">
            <v>D04A01</v>
          </cell>
        </row>
        <row r="106">
          <cell r="E106" t="str">
            <v>Midlands and East</v>
          </cell>
          <cell r="F106"/>
          <cell r="S106" t="str">
            <v>D01</v>
          </cell>
          <cell r="T106" t="str">
            <v>A04</v>
          </cell>
          <cell r="U106" t="str">
            <v>D01A04</v>
          </cell>
        </row>
        <row r="107">
          <cell r="E107" t="str">
            <v>Midlands and East</v>
          </cell>
          <cell r="F107"/>
          <cell r="S107" t="str">
            <v>D03</v>
          </cell>
          <cell r="T107" t="str">
            <v>A05</v>
          </cell>
          <cell r="U107" t="str">
            <v>D03A05</v>
          </cell>
        </row>
        <row r="108">
          <cell r="E108" t="str">
            <v>Midlands and East</v>
          </cell>
          <cell r="F108"/>
          <cell r="S108" t="str">
            <v>D02</v>
          </cell>
          <cell r="T108" t="str">
            <v>A05</v>
          </cell>
          <cell r="U108" t="str">
            <v>D02A05</v>
          </cell>
        </row>
        <row r="109">
          <cell r="E109" t="str">
            <v>Midlands and East</v>
          </cell>
          <cell r="F109"/>
          <cell r="S109" t="str">
            <v>D03</v>
          </cell>
          <cell r="T109" t="str">
            <v>A02</v>
          </cell>
          <cell r="U109" t="str">
            <v>D03A02</v>
          </cell>
        </row>
        <row r="110">
          <cell r="E110" t="str">
            <v>Midlands and East</v>
          </cell>
          <cell r="F110"/>
          <cell r="S110" t="str">
            <v>D02</v>
          </cell>
          <cell r="T110" t="str">
            <v>A05</v>
          </cell>
          <cell r="U110" t="str">
            <v>D02A05</v>
          </cell>
        </row>
        <row r="111">
          <cell r="E111" t="str">
            <v>Midlands and East</v>
          </cell>
          <cell r="F111"/>
          <cell r="S111" t="str">
            <v>D03</v>
          </cell>
          <cell r="T111" t="str">
            <v>A02</v>
          </cell>
          <cell r="U111" t="str">
            <v>D03A02</v>
          </cell>
        </row>
        <row r="112">
          <cell r="E112" t="str">
            <v>Midlands and East</v>
          </cell>
          <cell r="F112"/>
          <cell r="S112" t="str">
            <v>D02</v>
          </cell>
          <cell r="T112" t="str">
            <v>A03</v>
          </cell>
          <cell r="U112" t="str">
            <v>D02A03</v>
          </cell>
        </row>
        <row r="113">
          <cell r="E113" t="str">
            <v>Midlands and East</v>
          </cell>
          <cell r="F113"/>
          <cell r="S113" t="str">
            <v>D04</v>
          </cell>
          <cell r="T113" t="str">
            <v>A05</v>
          </cell>
          <cell r="U113" t="str">
            <v>D04A05</v>
          </cell>
        </row>
        <row r="114">
          <cell r="E114" t="str">
            <v>Midlands and East</v>
          </cell>
          <cell r="F114"/>
          <cell r="S114" t="str">
            <v>D02</v>
          </cell>
          <cell r="T114" t="str">
            <v>A05</v>
          </cell>
          <cell r="U114" t="str">
            <v>D02A05</v>
          </cell>
        </row>
        <row r="115">
          <cell r="E115" t="str">
            <v>London</v>
          </cell>
          <cell r="F115" t="str">
            <v>Outer London</v>
          </cell>
          <cell r="S115" t="str">
            <v>D05</v>
          </cell>
          <cell r="T115" t="str">
            <v>A01</v>
          </cell>
          <cell r="U115" t="str">
            <v>D05A01</v>
          </cell>
        </row>
        <row r="116">
          <cell r="E116" t="str">
            <v>London</v>
          </cell>
          <cell r="F116" t="str">
            <v>Outer London</v>
          </cell>
          <cell r="S116" t="str">
            <v>D02</v>
          </cell>
          <cell r="T116" t="str">
            <v>A01</v>
          </cell>
          <cell r="U116" t="str">
            <v>D02A01</v>
          </cell>
        </row>
        <row r="117">
          <cell r="E117" t="str">
            <v>London</v>
          </cell>
          <cell r="F117" t="str">
            <v>Outer London</v>
          </cell>
          <cell r="S117" t="str">
            <v>D02</v>
          </cell>
          <cell r="T117" t="str">
            <v>A02</v>
          </cell>
          <cell r="U117" t="str">
            <v>D02A02</v>
          </cell>
        </row>
        <row r="118">
          <cell r="E118" t="str">
            <v>London</v>
          </cell>
          <cell r="F118" t="str">
            <v>Outer London</v>
          </cell>
          <cell r="S118" t="str">
            <v>D04</v>
          </cell>
          <cell r="T118" t="str">
            <v>A01</v>
          </cell>
          <cell r="U118" t="str">
            <v>D04A01</v>
          </cell>
        </row>
        <row r="119">
          <cell r="E119" t="str">
            <v>London</v>
          </cell>
          <cell r="F119" t="str">
            <v>Outer London</v>
          </cell>
          <cell r="S119" t="str">
            <v>D02</v>
          </cell>
          <cell r="T119" t="str">
            <v>A03</v>
          </cell>
          <cell r="U119" t="str">
            <v>D02A03</v>
          </cell>
        </row>
        <row r="120">
          <cell r="E120" t="str">
            <v>London</v>
          </cell>
          <cell r="F120" t="str">
            <v>Inner London</v>
          </cell>
          <cell r="S120" t="str">
            <v>D04</v>
          </cell>
          <cell r="T120" t="str">
            <v>A01</v>
          </cell>
          <cell r="U120" t="str">
            <v>D04A01</v>
          </cell>
        </row>
        <row r="121">
          <cell r="E121" t="str">
            <v>London</v>
          </cell>
          <cell r="F121" t="str">
            <v>Inner London</v>
          </cell>
          <cell r="S121" t="str">
            <v>D05</v>
          </cell>
          <cell r="T121" t="str">
            <v>A01</v>
          </cell>
          <cell r="U121" t="str">
            <v>D05A01</v>
          </cell>
        </row>
        <row r="122">
          <cell r="E122" t="str">
            <v>London</v>
          </cell>
          <cell r="F122" t="str">
            <v>Outer London</v>
          </cell>
          <cell r="S122" t="str">
            <v>D04</v>
          </cell>
          <cell r="T122" t="str">
            <v>A01</v>
          </cell>
          <cell r="U122" t="str">
            <v>D04A01</v>
          </cell>
        </row>
        <row r="123">
          <cell r="E123" t="str">
            <v>London</v>
          </cell>
          <cell r="F123" t="str">
            <v>Outer London</v>
          </cell>
          <cell r="S123" t="str">
            <v>D04</v>
          </cell>
          <cell r="T123" t="str">
            <v>A01</v>
          </cell>
          <cell r="U123" t="str">
            <v>D04A01</v>
          </cell>
        </row>
        <row r="124">
          <cell r="E124" t="str">
            <v>London</v>
          </cell>
          <cell r="F124" t="str">
            <v>Outer London</v>
          </cell>
          <cell r="S124" t="str">
            <v>D04</v>
          </cell>
          <cell r="T124" t="str">
            <v>A01</v>
          </cell>
          <cell r="U124" t="str">
            <v>D04A01</v>
          </cell>
        </row>
        <row r="125">
          <cell r="E125" t="str">
            <v>London</v>
          </cell>
          <cell r="F125" t="str">
            <v>Outer London</v>
          </cell>
          <cell r="S125" t="str">
            <v>D03</v>
          </cell>
          <cell r="T125" t="str">
            <v>A01</v>
          </cell>
          <cell r="U125" t="str">
            <v>D03A01</v>
          </cell>
        </row>
        <row r="126">
          <cell r="E126" t="str">
            <v>London</v>
          </cell>
          <cell r="F126" t="str">
            <v>Inner London</v>
          </cell>
          <cell r="S126" t="str">
            <v>D04</v>
          </cell>
          <cell r="T126" t="str">
            <v>A01</v>
          </cell>
          <cell r="U126" t="str">
            <v>D04A01</v>
          </cell>
        </row>
        <row r="127">
          <cell r="E127" t="str">
            <v>London</v>
          </cell>
          <cell r="F127" t="str">
            <v>Inner London</v>
          </cell>
          <cell r="S127" t="str">
            <v>D04</v>
          </cell>
          <cell r="T127" t="str">
            <v>A01</v>
          </cell>
          <cell r="U127" t="str">
            <v>D04A01</v>
          </cell>
        </row>
        <row r="128">
          <cell r="E128" t="str">
            <v>London</v>
          </cell>
          <cell r="F128" t="str">
            <v>Outer London</v>
          </cell>
          <cell r="S128" t="str">
            <v>D05</v>
          </cell>
          <cell r="T128" t="str">
            <v>A01</v>
          </cell>
          <cell r="U128" t="str">
            <v>D05A01</v>
          </cell>
        </row>
        <row r="129">
          <cell r="E129" t="str">
            <v>London</v>
          </cell>
          <cell r="F129" t="str">
            <v>Outer London</v>
          </cell>
          <cell r="S129" t="str">
            <v>D01</v>
          </cell>
          <cell r="T129" t="str">
            <v>A02</v>
          </cell>
          <cell r="U129" t="str">
            <v>D01A02</v>
          </cell>
        </row>
        <row r="130">
          <cell r="E130" t="str">
            <v>London</v>
          </cell>
          <cell r="F130" t="str">
            <v>Outer London</v>
          </cell>
          <cell r="S130" t="str">
            <v>D03</v>
          </cell>
          <cell r="T130" t="str">
            <v>A03</v>
          </cell>
          <cell r="U130" t="str">
            <v>D03A03</v>
          </cell>
        </row>
        <row r="131">
          <cell r="E131" t="str">
            <v>London</v>
          </cell>
          <cell r="F131" t="str">
            <v>Outer London</v>
          </cell>
          <cell r="S131" t="str">
            <v>D02</v>
          </cell>
          <cell r="T131" t="str">
            <v>A01</v>
          </cell>
          <cell r="U131" t="str">
            <v>D02A01</v>
          </cell>
        </row>
        <row r="132">
          <cell r="E132" t="str">
            <v>London</v>
          </cell>
          <cell r="F132" t="str">
            <v>Inner London</v>
          </cell>
          <cell r="S132" t="str">
            <v>D05</v>
          </cell>
          <cell r="T132" t="str">
            <v>A01</v>
          </cell>
          <cell r="U132" t="str">
            <v>D05A01</v>
          </cell>
        </row>
        <row r="133">
          <cell r="E133" t="str">
            <v>London</v>
          </cell>
          <cell r="F133" t="str">
            <v>Outer London</v>
          </cell>
          <cell r="S133" t="str">
            <v>D01</v>
          </cell>
          <cell r="T133" t="str">
            <v>A01</v>
          </cell>
          <cell r="U133" t="str">
            <v>D01A01</v>
          </cell>
        </row>
        <row r="134">
          <cell r="E134" t="str">
            <v>London</v>
          </cell>
          <cell r="F134" t="str">
            <v>Inner London</v>
          </cell>
          <cell r="S134" t="str">
            <v>D04</v>
          </cell>
          <cell r="T134" t="str">
            <v>A01</v>
          </cell>
          <cell r="U134" t="str">
            <v>D04A01</v>
          </cell>
        </row>
        <row r="135">
          <cell r="E135" t="str">
            <v>London</v>
          </cell>
          <cell r="F135" t="str">
            <v>Inner London</v>
          </cell>
          <cell r="S135" t="str">
            <v>D04</v>
          </cell>
          <cell r="T135" t="str">
            <v>A01</v>
          </cell>
          <cell r="U135" t="str">
            <v>D04A01</v>
          </cell>
        </row>
        <row r="136">
          <cell r="E136" t="str">
            <v>London</v>
          </cell>
          <cell r="F136" t="str">
            <v>Inner London</v>
          </cell>
          <cell r="S136" t="str">
            <v>D05</v>
          </cell>
          <cell r="T136" t="str">
            <v>A01</v>
          </cell>
          <cell r="U136" t="str">
            <v>D05A01</v>
          </cell>
        </row>
        <row r="137">
          <cell r="E137" t="str">
            <v>London</v>
          </cell>
          <cell r="F137" t="str">
            <v>Outer London</v>
          </cell>
          <cell r="S137" t="str">
            <v>D03</v>
          </cell>
          <cell r="T137" t="str">
            <v>A01</v>
          </cell>
          <cell r="U137" t="str">
            <v>D03A01</v>
          </cell>
        </row>
        <row r="138">
          <cell r="E138" t="str">
            <v>London</v>
          </cell>
          <cell r="F138" t="str">
            <v>Outer London</v>
          </cell>
          <cell r="S138" t="str">
            <v>D01</v>
          </cell>
          <cell r="T138" t="str">
            <v>A02</v>
          </cell>
          <cell r="U138" t="str">
            <v>D01A02</v>
          </cell>
        </row>
        <row r="139">
          <cell r="E139" t="str">
            <v>London</v>
          </cell>
          <cell r="F139" t="str">
            <v>Inner London</v>
          </cell>
          <cell r="S139" t="str">
            <v>D05</v>
          </cell>
          <cell r="T139" t="str">
            <v>A01</v>
          </cell>
          <cell r="U139" t="str">
            <v>D05A01</v>
          </cell>
        </row>
        <row r="140">
          <cell r="E140" t="str">
            <v>London</v>
          </cell>
          <cell r="F140" t="str">
            <v>Outer London</v>
          </cell>
          <cell r="S140" t="str">
            <v>D01</v>
          </cell>
          <cell r="T140" t="str">
            <v>A01</v>
          </cell>
          <cell r="U140" t="str">
            <v>D01A01</v>
          </cell>
        </row>
        <row r="141">
          <cell r="E141" t="str">
            <v>London</v>
          </cell>
          <cell r="F141" t="str">
            <v>Outer London</v>
          </cell>
          <cell r="S141" t="str">
            <v>D02</v>
          </cell>
          <cell r="T141" t="str">
            <v>A02</v>
          </cell>
          <cell r="U141" t="str">
            <v>D02A02</v>
          </cell>
        </row>
        <row r="142">
          <cell r="E142" t="str">
            <v>London</v>
          </cell>
          <cell r="F142" t="str">
            <v>Inner London</v>
          </cell>
          <cell r="S142" t="str">
            <v>D05</v>
          </cell>
          <cell r="T142" t="str">
            <v>A01</v>
          </cell>
          <cell r="U142" t="str">
            <v>D05A01</v>
          </cell>
        </row>
        <row r="143">
          <cell r="E143" t="str">
            <v>London</v>
          </cell>
          <cell r="F143" t="str">
            <v>Outer London</v>
          </cell>
          <cell r="S143" t="str">
            <v>D05</v>
          </cell>
          <cell r="T143" t="str">
            <v>A01</v>
          </cell>
          <cell r="U143" t="str">
            <v>D05A01</v>
          </cell>
        </row>
        <row r="144">
          <cell r="E144" t="str">
            <v>London</v>
          </cell>
          <cell r="F144" t="str">
            <v>Inner London</v>
          </cell>
          <cell r="S144" t="str">
            <v>D02</v>
          </cell>
          <cell r="T144" t="str">
            <v>A01</v>
          </cell>
          <cell r="U144" t="str">
            <v>D02A01</v>
          </cell>
        </row>
        <row r="145">
          <cell r="E145" t="str">
            <v>London</v>
          </cell>
          <cell r="F145" t="str">
            <v>Inner London</v>
          </cell>
          <cell r="S145" t="str">
            <v>D04</v>
          </cell>
          <cell r="T145" t="str">
            <v>A01</v>
          </cell>
          <cell r="U145" t="str">
            <v>D04A01</v>
          </cell>
        </row>
        <row r="146">
          <cell r="E146" t="str">
            <v>London</v>
          </cell>
          <cell r="F146" t="str">
            <v>Inner London</v>
          </cell>
          <cell r="S146" t="str">
            <v>D04</v>
          </cell>
          <cell r="T146" t="str">
            <v>A01</v>
          </cell>
          <cell r="U146" t="str">
            <v>D04A01</v>
          </cell>
        </row>
        <row r="147">
          <cell r="E147" t="str">
            <v>South East</v>
          </cell>
          <cell r="F147"/>
          <cell r="S147" t="str">
            <v>D02</v>
          </cell>
          <cell r="T147" t="str">
            <v>A03</v>
          </cell>
          <cell r="U147" t="str">
            <v>D02A03</v>
          </cell>
        </row>
        <row r="148">
          <cell r="E148" t="str">
            <v>South East</v>
          </cell>
          <cell r="F148"/>
          <cell r="S148" t="str">
            <v>D03</v>
          </cell>
          <cell r="T148" t="str">
            <v>A01</v>
          </cell>
          <cell r="U148" t="str">
            <v>D03A01</v>
          </cell>
        </row>
        <row r="149">
          <cell r="E149" t="str">
            <v>South East</v>
          </cell>
          <cell r="F149"/>
          <cell r="S149" t="str">
            <v>D02</v>
          </cell>
          <cell r="T149" t="str">
            <v>A04</v>
          </cell>
          <cell r="U149" t="str">
            <v>D02A04</v>
          </cell>
        </row>
        <row r="150">
          <cell r="E150" t="str">
            <v>South East</v>
          </cell>
          <cell r="F150"/>
          <cell r="S150" t="str">
            <v>D02</v>
          </cell>
          <cell r="T150" t="str">
            <v>A05</v>
          </cell>
          <cell r="U150" t="str">
            <v>D02A05</v>
          </cell>
        </row>
        <row r="151">
          <cell r="E151" t="str">
            <v>South East</v>
          </cell>
          <cell r="F151"/>
          <cell r="S151" t="str">
            <v>D02</v>
          </cell>
          <cell r="T151" t="str">
            <v>A05</v>
          </cell>
          <cell r="U151" t="str">
            <v>D02A05</v>
          </cell>
        </row>
        <row r="152">
          <cell r="E152" t="str">
            <v>South East</v>
          </cell>
          <cell r="F152"/>
          <cell r="S152" t="str">
            <v>D02</v>
          </cell>
          <cell r="T152" t="str">
            <v>A01</v>
          </cell>
          <cell r="U152" t="str">
            <v>D02A01</v>
          </cell>
        </row>
        <row r="153">
          <cell r="E153" t="str">
            <v>South East</v>
          </cell>
          <cell r="F153"/>
          <cell r="S153" t="str">
            <v>D03</v>
          </cell>
          <cell r="T153" t="str">
            <v>A02</v>
          </cell>
          <cell r="U153" t="str">
            <v>D03A02</v>
          </cell>
        </row>
        <row r="154">
          <cell r="E154" t="str">
            <v>South East</v>
          </cell>
          <cell r="F154"/>
          <cell r="S154" t="str">
            <v>D01</v>
          </cell>
          <cell r="T154" t="str">
            <v>A03</v>
          </cell>
          <cell r="U154" t="str">
            <v>D01A03</v>
          </cell>
        </row>
        <row r="155">
          <cell r="E155" t="str">
            <v>South East</v>
          </cell>
          <cell r="F155"/>
          <cell r="S155" t="str">
            <v>D01</v>
          </cell>
          <cell r="T155" t="str">
            <v>A03</v>
          </cell>
          <cell r="U155" t="str">
            <v>D01A03</v>
          </cell>
        </row>
        <row r="156">
          <cell r="E156" t="str">
            <v>South East</v>
          </cell>
          <cell r="F156"/>
          <cell r="S156" t="str">
            <v>D04</v>
          </cell>
          <cell r="T156" t="str">
            <v>A05</v>
          </cell>
          <cell r="U156" t="str">
            <v>D04A05</v>
          </cell>
        </row>
        <row r="157">
          <cell r="E157" t="str">
            <v>South East</v>
          </cell>
          <cell r="F157"/>
          <cell r="S157" t="str">
            <v>D03</v>
          </cell>
          <cell r="T157" t="str">
            <v>A02</v>
          </cell>
          <cell r="U157" t="str">
            <v>D03A02</v>
          </cell>
        </row>
        <row r="158">
          <cell r="E158" t="str">
            <v>South East</v>
          </cell>
          <cell r="F158"/>
          <cell r="S158" t="str">
            <v>D01</v>
          </cell>
          <cell r="T158" t="str">
            <v>A04</v>
          </cell>
          <cell r="U158" t="str">
            <v>D01A04</v>
          </cell>
        </row>
        <row r="159">
          <cell r="E159" t="str">
            <v>South East</v>
          </cell>
          <cell r="F159"/>
          <cell r="S159" t="str">
            <v>D01</v>
          </cell>
          <cell r="T159" t="str">
            <v>A02</v>
          </cell>
          <cell r="U159" t="str">
            <v>D01A02</v>
          </cell>
        </row>
        <row r="160">
          <cell r="E160" t="str">
            <v>South East</v>
          </cell>
          <cell r="F160"/>
          <cell r="S160" t="str">
            <v>D03</v>
          </cell>
          <cell r="T160" t="str">
            <v>A05</v>
          </cell>
          <cell r="U160" t="str">
            <v>D03A05</v>
          </cell>
        </row>
        <row r="161">
          <cell r="E161" t="str">
            <v>South East</v>
          </cell>
          <cell r="F161"/>
          <cell r="S161" t="str">
            <v>D01</v>
          </cell>
          <cell r="T161" t="str">
            <v>A03</v>
          </cell>
          <cell r="U161" t="str">
            <v>D01A03</v>
          </cell>
        </row>
        <row r="162">
          <cell r="E162" t="str">
            <v>South East</v>
          </cell>
          <cell r="F162"/>
          <cell r="S162" t="str">
            <v>D04</v>
          </cell>
          <cell r="T162" t="str">
            <v>A03</v>
          </cell>
          <cell r="U162" t="str">
            <v>D04A03</v>
          </cell>
        </row>
        <row r="163">
          <cell r="E163" t="str">
            <v>South East</v>
          </cell>
          <cell r="F163"/>
          <cell r="S163" t="str">
            <v>D05</v>
          </cell>
          <cell r="T163" t="str">
            <v>A05</v>
          </cell>
          <cell r="U163" t="str">
            <v>D05A05</v>
          </cell>
        </row>
        <row r="164">
          <cell r="E164" t="str">
            <v>South East</v>
          </cell>
          <cell r="F164"/>
          <cell r="S164" t="str">
            <v>D01</v>
          </cell>
          <cell r="T164" t="str">
            <v>A03</v>
          </cell>
          <cell r="U164" t="str">
            <v>D01A03</v>
          </cell>
        </row>
        <row r="165">
          <cell r="E165" t="str">
            <v>South East</v>
          </cell>
          <cell r="F165"/>
          <cell r="S165" t="str">
            <v>D01</v>
          </cell>
          <cell r="T165" t="str">
            <v>A05</v>
          </cell>
          <cell r="U165" t="str">
            <v>D01A05</v>
          </cell>
        </row>
        <row r="166">
          <cell r="E166" t="str">
            <v>South East</v>
          </cell>
          <cell r="F166"/>
          <cell r="S166" t="str">
            <v>D03</v>
          </cell>
          <cell r="T166" t="str">
            <v>A05</v>
          </cell>
          <cell r="U166" t="str">
            <v>D03A05</v>
          </cell>
        </row>
        <row r="167">
          <cell r="E167" t="str">
            <v>South East</v>
          </cell>
          <cell r="F167"/>
          <cell r="S167" t="str">
            <v>D01</v>
          </cell>
          <cell r="T167" t="str">
            <v>A02</v>
          </cell>
          <cell r="U167" t="str">
            <v>D01A02</v>
          </cell>
        </row>
        <row r="168">
          <cell r="E168" t="str">
            <v>South East</v>
          </cell>
          <cell r="F168"/>
          <cell r="S168" t="str">
            <v>D04</v>
          </cell>
          <cell r="T168" t="str">
            <v>A02</v>
          </cell>
          <cell r="U168" t="str">
            <v>D04A02</v>
          </cell>
        </row>
        <row r="169">
          <cell r="E169" t="str">
            <v>South East</v>
          </cell>
          <cell r="F169"/>
          <cell r="S169" t="str">
            <v>D02</v>
          </cell>
          <cell r="T169" t="str">
            <v>A05</v>
          </cell>
          <cell r="U169" t="str">
            <v>D02A05</v>
          </cell>
        </row>
        <row r="170">
          <cell r="E170" t="str">
            <v>South East</v>
          </cell>
          <cell r="F170"/>
          <cell r="S170" t="str">
            <v>D04</v>
          </cell>
          <cell r="T170" t="str">
            <v>A01</v>
          </cell>
          <cell r="U170" t="str">
            <v>D04A01</v>
          </cell>
        </row>
        <row r="171">
          <cell r="E171" t="str">
            <v>South East</v>
          </cell>
          <cell r="F171"/>
          <cell r="S171" t="str">
            <v>D01</v>
          </cell>
          <cell r="T171" t="str">
            <v>A05</v>
          </cell>
          <cell r="U171" t="str">
            <v>D01A05</v>
          </cell>
        </row>
        <row r="172">
          <cell r="E172" t="str">
            <v>South West</v>
          </cell>
          <cell r="F172"/>
          <cell r="S172" t="str">
            <v>D01</v>
          </cell>
          <cell r="T172" t="str">
            <v>A03</v>
          </cell>
          <cell r="U172" t="str">
            <v>D01A03</v>
          </cell>
        </row>
        <row r="173">
          <cell r="E173" t="str">
            <v>South West</v>
          </cell>
          <cell r="F173"/>
          <cell r="S173" t="str">
            <v>D02</v>
          </cell>
          <cell r="T173" t="str">
            <v>A05</v>
          </cell>
          <cell r="U173" t="str">
            <v>D02A05</v>
          </cell>
        </row>
        <row r="174">
          <cell r="E174" t="str">
            <v>South West</v>
          </cell>
          <cell r="F174"/>
          <cell r="S174" t="str">
            <v>D01</v>
          </cell>
          <cell r="T174" t="str">
            <v>A04</v>
          </cell>
          <cell r="U174" t="str">
            <v>D01A04</v>
          </cell>
        </row>
        <row r="175">
          <cell r="E175" t="str">
            <v>South West</v>
          </cell>
          <cell r="F175"/>
          <cell r="S175" t="str">
            <v>D04</v>
          </cell>
          <cell r="T175" t="str">
            <v>A05</v>
          </cell>
          <cell r="U175" t="str">
            <v>D04A05</v>
          </cell>
        </row>
        <row r="176">
          <cell r="E176" t="str">
            <v>South West</v>
          </cell>
          <cell r="F176"/>
          <cell r="S176" t="str">
            <v>D02</v>
          </cell>
          <cell r="T176" t="str">
            <v>A05</v>
          </cell>
          <cell r="U176" t="str">
            <v>D02A05</v>
          </cell>
        </row>
        <row r="177">
          <cell r="E177" t="str">
            <v>South West</v>
          </cell>
          <cell r="F177"/>
          <cell r="S177" t="str">
            <v>D02</v>
          </cell>
          <cell r="T177" t="str">
            <v>A02</v>
          </cell>
          <cell r="U177" t="str">
            <v>D02A02</v>
          </cell>
        </row>
        <row r="178">
          <cell r="E178" t="str">
            <v>North</v>
          </cell>
          <cell r="F178"/>
          <cell r="S178" t="str">
            <v>D04</v>
          </cell>
          <cell r="T178" t="str">
            <v>A04</v>
          </cell>
          <cell r="U178" t="str">
            <v>D04A04</v>
          </cell>
        </row>
        <row r="179">
          <cell r="E179" t="str">
            <v>North</v>
          </cell>
          <cell r="F179"/>
          <cell r="S179" t="str">
            <v>D04</v>
          </cell>
          <cell r="T179" t="str">
            <v>A02</v>
          </cell>
          <cell r="U179" t="str">
            <v>D04A02</v>
          </cell>
        </row>
        <row r="180">
          <cell r="E180" t="str">
            <v>North</v>
          </cell>
          <cell r="F180"/>
          <cell r="S180" t="str">
            <v>D05</v>
          </cell>
          <cell r="T180" t="str">
            <v>A01</v>
          </cell>
          <cell r="U180" t="str">
            <v>D05A01</v>
          </cell>
        </row>
        <row r="181">
          <cell r="E181" t="str">
            <v>South East</v>
          </cell>
          <cell r="F181"/>
          <cell r="S181" t="str">
            <v>D01</v>
          </cell>
          <cell r="T181" t="str">
            <v>A03</v>
          </cell>
          <cell r="U181" t="str">
            <v>D01A03</v>
          </cell>
        </row>
        <row r="182">
          <cell r="E182" t="str">
            <v>South East</v>
          </cell>
          <cell r="F182"/>
          <cell r="S182" t="str">
            <v>D01</v>
          </cell>
          <cell r="T182" t="str">
            <v>A02</v>
          </cell>
          <cell r="U182" t="str">
            <v>D01A02</v>
          </cell>
        </row>
        <row r="183">
          <cell r="E183" t="str">
            <v>South West</v>
          </cell>
          <cell r="F183"/>
          <cell r="S183" t="str">
            <v>D03</v>
          </cell>
          <cell r="T183" t="str">
            <v>A02</v>
          </cell>
          <cell r="U183" t="str">
            <v>D03A02</v>
          </cell>
        </row>
        <row r="184">
          <cell r="E184" t="str">
            <v>South East</v>
          </cell>
          <cell r="F184"/>
          <cell r="S184" t="str">
            <v>D01</v>
          </cell>
          <cell r="T184" t="str">
            <v>A01</v>
          </cell>
          <cell r="U184" t="str">
            <v>D01A01</v>
          </cell>
        </row>
        <row r="185">
          <cell r="E185" t="str">
            <v>Midlands and East</v>
          </cell>
          <cell r="F185"/>
          <cell r="S185" t="str">
            <v>D05</v>
          </cell>
          <cell r="T185" t="str">
            <v>A02</v>
          </cell>
          <cell r="U185" t="str">
            <v>D05A02</v>
          </cell>
        </row>
        <row r="186">
          <cell r="E186" t="str">
            <v>North</v>
          </cell>
          <cell r="F186"/>
          <cell r="S186" t="str">
            <v>D04</v>
          </cell>
          <cell r="T186" t="str">
            <v>A02</v>
          </cell>
          <cell r="U186" t="str">
            <v>D04A02</v>
          </cell>
        </row>
        <row r="187">
          <cell r="E187" t="str">
            <v>Midlands and East</v>
          </cell>
          <cell r="F187"/>
          <cell r="S187" t="str">
            <v>D03</v>
          </cell>
          <cell r="T187" t="str">
            <v>A04</v>
          </cell>
          <cell r="U187" t="str">
            <v>D03A04</v>
          </cell>
        </row>
        <row r="188">
          <cell r="E188" t="str">
            <v>North</v>
          </cell>
          <cell r="F188"/>
          <cell r="S188" t="str">
            <v>D05</v>
          </cell>
          <cell r="T188" t="str">
            <v>A02</v>
          </cell>
          <cell r="U188" t="str">
            <v>D05A02</v>
          </cell>
        </row>
        <row r="189">
          <cell r="E189" t="str">
            <v>North</v>
          </cell>
          <cell r="F189"/>
          <cell r="S189" t="str">
            <v>D03</v>
          </cell>
          <cell r="T189" t="str">
            <v>A04</v>
          </cell>
          <cell r="U189" t="str">
            <v>D03A04</v>
          </cell>
        </row>
        <row r="190">
          <cell r="E190" t="str">
            <v>Midlands and East</v>
          </cell>
          <cell r="F190"/>
          <cell r="S190" t="str">
            <v>D01</v>
          </cell>
          <cell r="T190" t="str">
            <v>A05</v>
          </cell>
          <cell r="U190" t="str">
            <v>D01A05</v>
          </cell>
        </row>
        <row r="191">
          <cell r="E191" t="str">
            <v>Midlands and East</v>
          </cell>
          <cell r="F191"/>
          <cell r="S191" t="str">
            <v>D03</v>
          </cell>
          <cell r="T191" t="str">
            <v>A03</v>
          </cell>
          <cell r="U191" t="str">
            <v>D03A03</v>
          </cell>
        </row>
        <row r="192">
          <cell r="E192" t="str">
            <v>Midlands and East</v>
          </cell>
          <cell r="F192"/>
          <cell r="S192" t="str">
            <v>D01</v>
          </cell>
          <cell r="T192" t="str">
            <v>A05</v>
          </cell>
          <cell r="U192" t="str">
            <v>D01A05</v>
          </cell>
        </row>
        <row r="193">
          <cell r="E193" t="str">
            <v>Midlands and East</v>
          </cell>
          <cell r="F193"/>
          <cell r="S193" t="str">
            <v>D04</v>
          </cell>
          <cell r="T193" t="str">
            <v>A03</v>
          </cell>
          <cell r="U193" t="str">
            <v>D04A03</v>
          </cell>
        </row>
        <row r="194">
          <cell r="E194" t="str">
            <v>South East</v>
          </cell>
          <cell r="S194" t="str">
            <v>D01</v>
          </cell>
          <cell r="T194" t="str">
            <v>A04</v>
          </cell>
          <cell r="U194" t="str">
            <v>D01A04</v>
          </cell>
        </row>
        <row r="195">
          <cell r="E195" t="str">
            <v>South East</v>
          </cell>
          <cell r="S195" t="str">
            <v>D01</v>
          </cell>
          <cell r="T195" t="str">
            <v>A03</v>
          </cell>
          <cell r="U195" t="str">
            <v>D01A03</v>
          </cell>
        </row>
        <row r="196">
          <cell r="E196" t="str">
            <v>South East</v>
          </cell>
          <cell r="S196" t="str">
            <v>D01</v>
          </cell>
          <cell r="T196" t="str">
            <v>A05</v>
          </cell>
          <cell r="U196" t="str">
            <v>D01A05</v>
          </cell>
        </row>
        <row r="197">
          <cell r="E197" t="str">
            <v>South East</v>
          </cell>
          <cell r="S197" t="str">
            <v>D01</v>
          </cell>
          <cell r="T197" t="str">
            <v>A03</v>
          </cell>
          <cell r="U197" t="str">
            <v>D01A03</v>
          </cell>
        </row>
        <row r="198">
          <cell r="E198" t="str">
            <v>South West</v>
          </cell>
          <cell r="S198" t="str">
            <v>D01</v>
          </cell>
          <cell r="T198" t="str">
            <v>A04</v>
          </cell>
          <cell r="U198" t="str">
            <v>D01A04</v>
          </cell>
        </row>
        <row r="199">
          <cell r="E199" t="str">
            <v>South West</v>
          </cell>
          <cell r="S199" t="str">
            <v>D03</v>
          </cell>
          <cell r="T199" t="str">
            <v>A05</v>
          </cell>
          <cell r="U199" t="str">
            <v>D03A05</v>
          </cell>
        </row>
        <row r="200">
          <cell r="E200" t="str">
            <v>South West</v>
          </cell>
          <cell r="S200" t="str">
            <v>D03</v>
          </cell>
          <cell r="T200" t="str">
            <v>A05</v>
          </cell>
          <cell r="U200" t="str">
            <v>D03A05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gland.nhs.uk/allocations" TargetMode="External"/><Relationship Id="rId1" Type="http://schemas.openxmlformats.org/officeDocument/2006/relationships/hyperlink" Target="mailto:england.revenue-allocations@nhs.net?subject=FAO%20Allocations%20Tea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30130-B3B7-4C52-9C84-69241F9837D0}">
  <sheetPr>
    <tabColor rgb="FFFFFF00"/>
    <pageSetUpPr fitToPage="1"/>
  </sheetPr>
  <dimension ref="B1:L69"/>
  <sheetViews>
    <sheetView tabSelected="1" zoomScaleNormal="100" workbookViewId="0">
      <selection activeCell="H2" sqref="H2"/>
    </sheetView>
  </sheetViews>
  <sheetFormatPr defaultColWidth="9.140625" defaultRowHeight="12.75"/>
  <cols>
    <col min="1" max="1" width="5.85546875" style="1" customWidth="1"/>
    <col min="2" max="2" width="3.140625" style="1" customWidth="1"/>
    <col min="3" max="3" width="9.140625" style="1" customWidth="1"/>
    <col min="4" max="4" width="8.28515625" style="1" customWidth="1"/>
    <col min="5" max="12" width="9.140625" style="1" customWidth="1"/>
    <col min="13" max="13" width="3.28515625" style="1" customWidth="1"/>
    <col min="14" max="16384" width="9.140625" style="1"/>
  </cols>
  <sheetData>
    <row r="1" spans="2:12">
      <c r="B1" s="441" t="s">
        <v>475</v>
      </c>
      <c r="C1" s="418"/>
      <c r="D1" s="418"/>
      <c r="E1" s="418"/>
      <c r="F1" s="418"/>
      <c r="G1" s="418"/>
      <c r="H1" s="418"/>
      <c r="I1" s="418"/>
      <c r="J1" s="418"/>
      <c r="K1" s="418"/>
      <c r="L1" s="418"/>
    </row>
    <row r="2" spans="2:12">
      <c r="B2" s="421" t="s">
        <v>474</v>
      </c>
      <c r="C2" s="418"/>
      <c r="D2" s="418"/>
      <c r="E2" s="418"/>
      <c r="F2" s="418"/>
      <c r="G2" s="418"/>
      <c r="H2" s="418"/>
      <c r="I2" s="418"/>
      <c r="J2" s="418"/>
      <c r="K2" s="418"/>
      <c r="L2" s="418"/>
    </row>
    <row r="3" spans="2:12">
      <c r="B3" s="440"/>
      <c r="C3" s="418"/>
      <c r="D3" s="418"/>
      <c r="E3" s="418"/>
      <c r="F3" s="418"/>
      <c r="G3" s="418"/>
      <c r="H3" s="418"/>
      <c r="I3" s="418"/>
      <c r="J3" s="418"/>
      <c r="K3" s="418"/>
      <c r="L3" s="418"/>
    </row>
    <row r="4" spans="2:12">
      <c r="B4" s="419"/>
      <c r="C4" s="418"/>
      <c r="D4" s="418"/>
      <c r="E4" s="418"/>
      <c r="F4" s="418"/>
      <c r="G4" s="418"/>
      <c r="H4" s="418"/>
      <c r="I4" s="418"/>
      <c r="J4" s="418"/>
      <c r="K4" s="418"/>
      <c r="L4" s="418"/>
    </row>
    <row r="5" spans="2:12" ht="25.5">
      <c r="B5" s="438" t="s">
        <v>535</v>
      </c>
      <c r="C5" s="420"/>
      <c r="D5" s="420"/>
      <c r="E5" s="420"/>
      <c r="F5" s="420"/>
      <c r="G5" s="420"/>
      <c r="H5" s="420"/>
      <c r="I5" s="420"/>
      <c r="J5" s="420"/>
      <c r="K5" s="420"/>
      <c r="L5" s="442" t="s">
        <v>533</v>
      </c>
    </row>
    <row r="6" spans="2:12" s="422" customFormat="1">
      <c r="B6" s="421"/>
      <c r="C6" s="421"/>
      <c r="D6" s="421"/>
      <c r="E6" s="421"/>
      <c r="F6" s="421"/>
      <c r="G6" s="421"/>
      <c r="H6" s="421"/>
      <c r="I6" s="421"/>
      <c r="J6" s="421"/>
      <c r="K6" s="421"/>
      <c r="L6" s="421"/>
    </row>
    <row r="7" spans="2:12">
      <c r="B7" s="423" t="s">
        <v>538</v>
      </c>
      <c r="C7" s="424"/>
      <c r="D7" s="424"/>
      <c r="E7" s="424"/>
      <c r="F7" s="424"/>
      <c r="G7" s="424"/>
      <c r="H7" s="424"/>
      <c r="I7" s="423"/>
      <c r="J7" s="424"/>
      <c r="K7" s="424"/>
      <c r="L7" s="425" t="s">
        <v>467</v>
      </c>
    </row>
    <row r="8" spans="2:12">
      <c r="B8" s="572" t="s">
        <v>539</v>
      </c>
      <c r="C8" s="572"/>
      <c r="D8" s="430"/>
      <c r="E8" s="430"/>
      <c r="F8" s="430"/>
      <c r="G8" s="430"/>
      <c r="H8" s="430"/>
      <c r="I8" s="430"/>
      <c r="J8" s="430"/>
      <c r="K8" s="430"/>
      <c r="L8" s="430"/>
    </row>
    <row r="9" spans="2:12">
      <c r="B9" s="572" t="s">
        <v>540</v>
      </c>
      <c r="C9" s="572"/>
      <c r="D9" s="430"/>
      <c r="E9" s="430"/>
      <c r="F9" s="430"/>
      <c r="G9" s="430"/>
      <c r="H9" s="430"/>
      <c r="I9" s="430"/>
      <c r="J9" s="430"/>
      <c r="K9" s="430"/>
      <c r="L9" s="430"/>
    </row>
    <row r="10" spans="2:12">
      <c r="B10" s="430"/>
      <c r="C10" s="430"/>
      <c r="D10" s="430"/>
      <c r="E10" s="430"/>
      <c r="F10" s="430"/>
      <c r="G10" s="430"/>
      <c r="H10" s="430"/>
      <c r="I10" s="430"/>
      <c r="J10" s="430"/>
      <c r="K10" s="430"/>
      <c r="L10" s="430"/>
    </row>
    <row r="11" spans="2:12">
      <c r="B11" s="430"/>
      <c r="C11" s="426" t="s">
        <v>538</v>
      </c>
      <c r="D11" s="427"/>
      <c r="E11" s="427"/>
      <c r="F11" s="427"/>
      <c r="G11" s="427"/>
      <c r="H11" s="427"/>
      <c r="I11" s="427"/>
      <c r="J11" s="427"/>
      <c r="K11" s="427"/>
      <c r="L11" s="428"/>
    </row>
    <row r="12" spans="2:12">
      <c r="B12" s="429"/>
      <c r="C12" s="429" t="s">
        <v>536</v>
      </c>
      <c r="D12" s="427"/>
      <c r="E12" s="427"/>
      <c r="F12" s="427"/>
      <c r="G12" s="427"/>
      <c r="H12" s="427"/>
      <c r="I12" s="427"/>
      <c r="J12" s="427"/>
      <c r="K12" s="427"/>
      <c r="L12" s="428"/>
    </row>
    <row r="13" spans="2:12">
      <c r="B13" s="429"/>
      <c r="C13" s="429" t="s">
        <v>530</v>
      </c>
      <c r="D13" s="427"/>
      <c r="E13" s="427"/>
      <c r="F13" s="427"/>
      <c r="G13" s="427"/>
      <c r="H13" s="427"/>
      <c r="I13" s="427"/>
      <c r="J13" s="427"/>
      <c r="K13" s="427"/>
      <c r="L13" s="428"/>
    </row>
    <row r="14" spans="2:12">
      <c r="B14" s="429"/>
      <c r="C14" s="429" t="s">
        <v>531</v>
      </c>
      <c r="D14" s="427"/>
      <c r="E14" s="427"/>
      <c r="F14" s="427"/>
      <c r="G14" s="427"/>
      <c r="H14" s="427"/>
      <c r="I14" s="427"/>
      <c r="J14" s="427"/>
      <c r="K14" s="427"/>
      <c r="L14" s="428"/>
    </row>
    <row r="15" spans="2:12">
      <c r="B15" s="429"/>
      <c r="C15" s="429"/>
      <c r="D15" s="427"/>
      <c r="E15" s="427"/>
      <c r="F15" s="427"/>
      <c r="G15" s="427"/>
      <c r="H15" s="427"/>
      <c r="I15" s="427"/>
      <c r="J15" s="427"/>
      <c r="K15" s="427"/>
      <c r="L15" s="428"/>
    </row>
    <row r="16" spans="2:12">
      <c r="B16" s="429"/>
      <c r="C16" s="429" t="s">
        <v>507</v>
      </c>
      <c r="D16" s="427"/>
      <c r="E16" s="427"/>
      <c r="F16" s="427"/>
      <c r="G16" s="427"/>
      <c r="H16" s="427"/>
      <c r="I16" s="427"/>
      <c r="J16" s="427"/>
      <c r="K16" s="427"/>
      <c r="L16" s="428"/>
    </row>
    <row r="17" spans="2:12">
      <c r="B17" s="429"/>
      <c r="C17" s="429" t="s">
        <v>508</v>
      </c>
      <c r="D17" s="427"/>
      <c r="E17" s="427"/>
      <c r="F17" s="427"/>
      <c r="G17" s="427"/>
      <c r="H17" s="427"/>
      <c r="I17" s="427"/>
      <c r="J17" s="427"/>
      <c r="K17" s="427"/>
      <c r="L17" s="428"/>
    </row>
    <row r="18" spans="2:12">
      <c r="B18" s="429"/>
      <c r="C18" s="429" t="s">
        <v>509</v>
      </c>
      <c r="D18" s="427"/>
      <c r="E18" s="427"/>
      <c r="F18" s="427"/>
      <c r="G18" s="427"/>
      <c r="H18" s="427"/>
      <c r="I18" s="427"/>
      <c r="J18" s="427"/>
      <c r="K18" s="427"/>
      <c r="L18" s="428"/>
    </row>
    <row r="19" spans="2:12">
      <c r="B19" s="429"/>
      <c r="C19" s="429"/>
      <c r="D19" s="427"/>
      <c r="E19" s="427"/>
      <c r="F19" s="427"/>
      <c r="G19" s="427"/>
      <c r="H19" s="427"/>
      <c r="I19" s="427"/>
      <c r="J19" s="427"/>
      <c r="K19" s="427"/>
      <c r="L19" s="428"/>
    </row>
    <row r="20" spans="2:12">
      <c r="B20" s="429"/>
      <c r="C20" s="429" t="s">
        <v>505</v>
      </c>
      <c r="D20" s="427"/>
      <c r="E20" s="427"/>
      <c r="F20" s="427"/>
      <c r="G20" s="427"/>
      <c r="H20" s="427"/>
      <c r="I20" s="427"/>
      <c r="J20" s="427"/>
      <c r="K20" s="427"/>
      <c r="L20" s="428"/>
    </row>
    <row r="21" spans="2:12">
      <c r="B21" s="429"/>
      <c r="C21" s="429" t="s">
        <v>537</v>
      </c>
      <c r="D21" s="427"/>
      <c r="E21" s="427"/>
      <c r="F21" s="427"/>
      <c r="G21" s="427"/>
      <c r="H21" s="427"/>
      <c r="I21" s="427"/>
      <c r="J21" s="427"/>
      <c r="K21" s="427"/>
      <c r="L21" s="428"/>
    </row>
    <row r="22" spans="2:12">
      <c r="B22" s="429"/>
      <c r="C22" s="429" t="s">
        <v>506</v>
      </c>
      <c r="D22" s="427"/>
      <c r="E22" s="427"/>
      <c r="F22" s="427"/>
      <c r="G22" s="427"/>
      <c r="H22" s="427"/>
      <c r="I22" s="427"/>
      <c r="J22" s="427"/>
      <c r="K22" s="427"/>
      <c r="L22" s="428"/>
    </row>
    <row r="23" spans="2:12">
      <c r="B23" s="429"/>
      <c r="C23" s="427"/>
      <c r="D23" s="427"/>
      <c r="E23" s="427"/>
      <c r="F23" s="427"/>
      <c r="G23" s="427"/>
      <c r="H23" s="427"/>
      <c r="I23" s="427"/>
      <c r="J23" s="427"/>
      <c r="K23" s="427"/>
      <c r="L23" s="428"/>
    </row>
    <row r="24" spans="2:12">
      <c r="B24" s="429"/>
      <c r="C24" s="439" t="s">
        <v>473</v>
      </c>
      <c r="D24" s="430"/>
      <c r="E24" s="430"/>
      <c r="F24" s="430"/>
      <c r="G24" s="430"/>
      <c r="H24" s="430"/>
      <c r="I24" s="430"/>
      <c r="J24" s="430"/>
      <c r="K24" s="430"/>
      <c r="L24" s="430"/>
    </row>
    <row r="25" spans="2:12">
      <c r="B25" s="430"/>
      <c r="C25" s="430"/>
      <c r="D25" s="430"/>
      <c r="E25" s="430"/>
      <c r="F25" s="430"/>
      <c r="G25" s="430"/>
      <c r="H25" s="430"/>
      <c r="I25" s="430"/>
      <c r="J25" s="430"/>
      <c r="K25" s="430"/>
      <c r="L25" s="430"/>
    </row>
    <row r="26" spans="2:12">
      <c r="B26" s="430"/>
      <c r="C26" s="439" t="s">
        <v>529</v>
      </c>
      <c r="D26" s="430"/>
      <c r="E26" s="430"/>
      <c r="F26" s="430"/>
      <c r="G26" s="430"/>
      <c r="H26" s="430"/>
      <c r="I26" s="430"/>
      <c r="J26" s="430"/>
      <c r="K26" s="430"/>
      <c r="L26" s="430"/>
    </row>
    <row r="27" spans="2:12">
      <c r="B27" s="430"/>
      <c r="C27" s="439"/>
      <c r="D27" s="430"/>
      <c r="E27" s="430"/>
      <c r="F27" s="430"/>
      <c r="G27" s="430"/>
      <c r="H27" s="430"/>
      <c r="I27" s="430"/>
      <c r="J27" s="430"/>
      <c r="K27" s="430"/>
      <c r="L27" s="430"/>
    </row>
    <row r="28" spans="2:12">
      <c r="B28" s="430"/>
      <c r="C28" s="439" t="s">
        <v>424</v>
      </c>
      <c r="D28" s="430"/>
      <c r="E28" s="430" t="s">
        <v>495</v>
      </c>
      <c r="F28" s="430"/>
      <c r="G28" s="430"/>
      <c r="H28" s="430"/>
      <c r="I28" s="430"/>
      <c r="J28" s="430"/>
      <c r="K28" s="430"/>
      <c r="L28" s="430"/>
    </row>
    <row r="29" spans="2:12">
      <c r="B29" s="430"/>
      <c r="C29" s="439" t="s">
        <v>494</v>
      </c>
      <c r="D29" s="430"/>
      <c r="E29" s="430" t="s">
        <v>391</v>
      </c>
      <c r="F29" s="430"/>
      <c r="G29" s="430"/>
      <c r="H29" s="430"/>
      <c r="I29" s="430"/>
      <c r="J29" s="430"/>
      <c r="K29" s="430"/>
      <c r="L29" s="430"/>
    </row>
    <row r="30" spans="2:12">
      <c r="B30" s="430"/>
      <c r="C30" s="439" t="s">
        <v>257</v>
      </c>
      <c r="D30" s="430"/>
      <c r="E30" s="430" t="s">
        <v>392</v>
      </c>
      <c r="F30" s="430"/>
      <c r="G30" s="430"/>
      <c r="H30" s="430"/>
      <c r="I30" s="430"/>
      <c r="J30" s="430"/>
      <c r="K30" s="430"/>
      <c r="L30" s="430"/>
    </row>
    <row r="31" spans="2:12">
      <c r="B31" s="430"/>
      <c r="C31" s="439" t="s">
        <v>416</v>
      </c>
      <c r="D31" s="430"/>
      <c r="E31" s="430" t="s">
        <v>532</v>
      </c>
      <c r="F31" s="430"/>
      <c r="G31" s="430"/>
      <c r="H31" s="430"/>
      <c r="I31" s="430"/>
      <c r="J31" s="430"/>
      <c r="K31" s="430"/>
      <c r="L31" s="430"/>
    </row>
    <row r="32" spans="2:12">
      <c r="B32" s="430"/>
      <c r="C32" s="439" t="s">
        <v>490</v>
      </c>
      <c r="D32" s="430"/>
      <c r="E32" s="430" t="s">
        <v>534</v>
      </c>
      <c r="F32" s="430"/>
      <c r="G32" s="430"/>
      <c r="H32" s="430"/>
      <c r="I32" s="430"/>
      <c r="J32" s="430"/>
      <c r="K32" s="430"/>
      <c r="L32" s="430"/>
    </row>
    <row r="33" spans="2:12">
      <c r="B33" s="430"/>
      <c r="C33" s="439"/>
      <c r="D33" s="430"/>
      <c r="E33" s="430"/>
      <c r="F33" s="575" t="s">
        <v>518</v>
      </c>
      <c r="G33" s="430"/>
      <c r="H33" s="430"/>
      <c r="I33" s="430"/>
      <c r="J33" s="430"/>
      <c r="K33" s="430"/>
      <c r="L33" s="430"/>
    </row>
    <row r="34" spans="2:12">
      <c r="B34" s="430"/>
      <c r="C34" s="439"/>
      <c r="D34" s="430"/>
      <c r="E34" s="430"/>
      <c r="F34" s="575" t="s">
        <v>519</v>
      </c>
      <c r="G34" s="430"/>
      <c r="H34" s="430"/>
      <c r="I34" s="430"/>
      <c r="J34" s="430"/>
      <c r="K34" s="430"/>
      <c r="L34" s="430"/>
    </row>
    <row r="35" spans="2:12">
      <c r="B35" s="430"/>
      <c r="C35" s="439"/>
      <c r="D35" s="430"/>
      <c r="E35" s="430"/>
      <c r="F35" s="575" t="s">
        <v>520</v>
      </c>
      <c r="G35" s="430"/>
      <c r="H35" s="430"/>
      <c r="I35" s="430"/>
      <c r="J35" s="430"/>
      <c r="K35" s="430"/>
      <c r="L35" s="430"/>
    </row>
    <row r="36" spans="2:12">
      <c r="B36" s="430"/>
      <c r="C36" s="439"/>
      <c r="D36" s="430"/>
      <c r="E36" s="430"/>
      <c r="F36" s="575" t="s">
        <v>521</v>
      </c>
      <c r="G36" s="430"/>
      <c r="H36" s="430"/>
      <c r="I36" s="430"/>
      <c r="J36" s="430"/>
      <c r="K36" s="430"/>
      <c r="L36" s="430"/>
    </row>
    <row r="37" spans="2:12">
      <c r="B37" s="430"/>
      <c r="C37" s="439"/>
      <c r="D37" s="430"/>
      <c r="E37" s="430"/>
      <c r="F37" s="575" t="s">
        <v>522</v>
      </c>
      <c r="G37" s="430"/>
      <c r="H37" s="430"/>
      <c r="I37" s="430"/>
      <c r="J37" s="430"/>
      <c r="K37" s="430"/>
      <c r="L37" s="430"/>
    </row>
    <row r="38" spans="2:12">
      <c r="B38" s="430"/>
      <c r="C38" s="439"/>
      <c r="D38" s="430"/>
      <c r="E38" s="430"/>
      <c r="F38" s="575" t="s">
        <v>523</v>
      </c>
      <c r="G38" s="430"/>
      <c r="H38" s="430"/>
      <c r="I38" s="430"/>
      <c r="J38" s="430"/>
      <c r="K38" s="430"/>
      <c r="L38" s="430"/>
    </row>
    <row r="39" spans="2:12">
      <c r="B39" s="430"/>
      <c r="C39" s="439"/>
      <c r="D39" s="430"/>
      <c r="E39" s="430"/>
      <c r="F39" s="575" t="s">
        <v>524</v>
      </c>
      <c r="G39" s="430"/>
      <c r="H39" s="430"/>
      <c r="I39" s="430"/>
      <c r="J39" s="430"/>
      <c r="K39" s="430"/>
      <c r="L39" s="430"/>
    </row>
    <row r="40" spans="2:12">
      <c r="B40" s="430"/>
      <c r="C40" s="439"/>
      <c r="D40" s="430"/>
      <c r="E40" s="430"/>
      <c r="F40" s="430"/>
      <c r="G40" s="430"/>
      <c r="H40" s="430"/>
      <c r="I40" s="430"/>
      <c r="J40" s="430"/>
      <c r="K40" s="430"/>
      <c r="L40" s="430"/>
    </row>
    <row r="41" spans="2:12">
      <c r="B41" s="430"/>
      <c r="C41" s="439" t="s">
        <v>395</v>
      </c>
      <c r="D41" s="430"/>
      <c r="E41" s="430"/>
      <c r="F41" s="430"/>
      <c r="G41" s="430"/>
      <c r="H41" s="430"/>
      <c r="I41" s="430"/>
      <c r="J41" s="430"/>
      <c r="K41" s="430"/>
      <c r="L41" s="430"/>
    </row>
    <row r="42" spans="2:12">
      <c r="B42" s="430"/>
      <c r="C42" s="439"/>
      <c r="D42" s="430"/>
      <c r="E42" s="430"/>
      <c r="F42" s="430"/>
      <c r="G42" s="430"/>
      <c r="H42" s="430"/>
      <c r="I42" s="430"/>
      <c r="J42" s="430"/>
      <c r="K42" s="430"/>
      <c r="L42" s="430"/>
    </row>
    <row r="43" spans="2:12">
      <c r="B43" s="430"/>
      <c r="C43" s="439" t="s">
        <v>246</v>
      </c>
      <c r="D43" s="430"/>
      <c r="E43" s="430" t="s">
        <v>394</v>
      </c>
      <c r="F43" s="430"/>
      <c r="G43" s="430"/>
      <c r="H43" s="430"/>
      <c r="I43" s="430"/>
      <c r="J43" s="430"/>
      <c r="K43" s="430"/>
      <c r="L43" s="430"/>
    </row>
    <row r="44" spans="2:12">
      <c r="B44" s="430"/>
      <c r="C44" s="439" t="s">
        <v>95</v>
      </c>
      <c r="D44" s="430"/>
      <c r="E44" s="430" t="s">
        <v>525</v>
      </c>
      <c r="F44" s="430"/>
      <c r="G44" s="430"/>
      <c r="H44" s="430"/>
      <c r="I44" s="430"/>
      <c r="J44" s="430"/>
      <c r="K44" s="430"/>
      <c r="L44" s="430"/>
    </row>
    <row r="45" spans="2:12">
      <c r="B45" s="430"/>
      <c r="C45" s="439" t="s">
        <v>96</v>
      </c>
      <c r="D45" s="430"/>
      <c r="E45" s="430" t="s">
        <v>526</v>
      </c>
      <c r="F45" s="430"/>
      <c r="G45" s="430"/>
      <c r="H45" s="430"/>
      <c r="I45" s="430"/>
      <c r="J45" s="430"/>
      <c r="K45" s="430"/>
      <c r="L45" s="430"/>
    </row>
    <row r="46" spans="2:12">
      <c r="B46" s="430"/>
      <c r="C46" s="439" t="s">
        <v>491</v>
      </c>
      <c r="D46" s="430"/>
      <c r="E46" s="430" t="s">
        <v>527</v>
      </c>
      <c r="F46" s="430"/>
      <c r="G46" s="430"/>
      <c r="H46" s="430"/>
      <c r="I46" s="430"/>
      <c r="J46" s="430"/>
      <c r="K46" s="430"/>
      <c r="L46" s="430"/>
    </row>
    <row r="47" spans="2:12">
      <c r="B47" s="430"/>
      <c r="C47" s="439" t="s">
        <v>253</v>
      </c>
      <c r="D47" s="430"/>
      <c r="E47" s="430" t="s">
        <v>431</v>
      </c>
      <c r="F47" s="430"/>
      <c r="G47" s="430"/>
      <c r="H47" s="430"/>
      <c r="I47" s="430"/>
      <c r="J47" s="430"/>
      <c r="K47" s="430"/>
      <c r="L47" s="430"/>
    </row>
    <row r="48" spans="2:12" s="422" customFormat="1">
      <c r="B48" s="429"/>
      <c r="C48" s="439" t="s">
        <v>492</v>
      </c>
      <c r="D48" s="430"/>
      <c r="E48" s="430" t="s">
        <v>528</v>
      </c>
      <c r="F48" s="430"/>
      <c r="G48" s="430"/>
      <c r="H48" s="430"/>
      <c r="I48" s="430"/>
      <c r="J48" s="430"/>
      <c r="K48" s="430"/>
      <c r="L48" s="430"/>
    </row>
    <row r="49" spans="2:12" s="422" customFormat="1">
      <c r="B49" s="429"/>
      <c r="C49" s="439" t="s">
        <v>240</v>
      </c>
      <c r="D49" s="430"/>
      <c r="E49" s="430" t="s">
        <v>489</v>
      </c>
      <c r="F49" s="430"/>
      <c r="G49" s="430"/>
      <c r="H49" s="430"/>
      <c r="I49" s="430"/>
      <c r="J49" s="430"/>
      <c r="K49" s="430"/>
      <c r="L49" s="430"/>
    </row>
    <row r="50" spans="2:12" s="422" customFormat="1">
      <c r="B50" s="430"/>
      <c r="C50" s="430"/>
      <c r="D50" s="430"/>
      <c r="E50" s="430"/>
      <c r="F50" s="430"/>
      <c r="G50" s="430"/>
      <c r="H50" s="430"/>
      <c r="I50" s="430"/>
      <c r="J50" s="430"/>
      <c r="K50" s="430"/>
      <c r="L50" s="430"/>
    </row>
    <row r="51" spans="2:12">
      <c r="B51" s="443" t="s">
        <v>487</v>
      </c>
      <c r="C51" s="431"/>
      <c r="D51" s="431"/>
      <c r="E51" s="431"/>
      <c r="F51" s="431"/>
      <c r="G51" s="431"/>
      <c r="H51" s="431"/>
      <c r="I51" s="431"/>
      <c r="J51" s="431"/>
      <c r="K51" s="431"/>
      <c r="L51" s="432" t="s">
        <v>469</v>
      </c>
    </row>
    <row r="52" spans="2:12">
      <c r="B52" s="435"/>
      <c r="C52" s="433" t="s">
        <v>497</v>
      </c>
      <c r="D52" s="434"/>
      <c r="E52" s="435"/>
      <c r="F52" s="434"/>
      <c r="G52" s="434"/>
      <c r="H52" s="434"/>
      <c r="I52" s="434"/>
      <c r="J52" s="434"/>
      <c r="K52" s="434"/>
      <c r="L52" s="434"/>
    </row>
    <row r="53" spans="2:12">
      <c r="B53" s="435"/>
      <c r="C53" s="433"/>
      <c r="D53" s="434"/>
      <c r="E53" s="435"/>
      <c r="F53" s="434"/>
      <c r="G53" s="434"/>
      <c r="H53" s="434"/>
      <c r="I53" s="434"/>
      <c r="J53" s="434"/>
      <c r="K53" s="434"/>
      <c r="L53" s="434"/>
    </row>
    <row r="54" spans="2:12">
      <c r="B54" s="435"/>
      <c r="C54" s="433" t="s">
        <v>493</v>
      </c>
      <c r="D54" s="434"/>
      <c r="E54" s="434" t="s">
        <v>511</v>
      </c>
      <c r="F54" s="434"/>
      <c r="G54" s="434"/>
      <c r="H54" s="434"/>
      <c r="I54" s="434"/>
      <c r="J54" s="434"/>
      <c r="K54" s="434"/>
      <c r="L54" s="434"/>
    </row>
    <row r="55" spans="2:12">
      <c r="B55" s="435"/>
      <c r="C55" s="433" t="s">
        <v>477</v>
      </c>
      <c r="D55" s="434"/>
      <c r="E55" s="434" t="s">
        <v>484</v>
      </c>
      <c r="F55" s="434"/>
      <c r="G55" s="434"/>
      <c r="H55" s="434"/>
      <c r="I55" s="434"/>
      <c r="J55" s="434"/>
      <c r="K55" s="434"/>
      <c r="L55" s="434"/>
    </row>
    <row r="56" spans="2:12">
      <c r="B56" s="435"/>
      <c r="C56" s="433" t="s">
        <v>478</v>
      </c>
      <c r="D56" s="434"/>
      <c r="E56" s="434" t="s">
        <v>483</v>
      </c>
      <c r="F56" s="434"/>
      <c r="G56" s="434"/>
      <c r="H56" s="434"/>
      <c r="I56" s="434"/>
      <c r="J56" s="434"/>
      <c r="K56" s="434"/>
      <c r="L56" s="434"/>
    </row>
    <row r="57" spans="2:12">
      <c r="B57" s="435"/>
      <c r="C57" s="433" t="s">
        <v>510</v>
      </c>
      <c r="D57" s="434"/>
      <c r="E57" s="434" t="s">
        <v>485</v>
      </c>
      <c r="F57" s="434"/>
      <c r="G57" s="434"/>
      <c r="H57" s="434"/>
      <c r="I57" s="434"/>
      <c r="J57" s="434"/>
      <c r="K57" s="434"/>
      <c r="L57" s="434"/>
    </row>
    <row r="58" spans="2:12">
      <c r="B58" s="435"/>
      <c r="C58" s="433" t="s">
        <v>468</v>
      </c>
      <c r="D58" s="434"/>
      <c r="E58" s="434" t="s">
        <v>486</v>
      </c>
      <c r="F58" s="434"/>
      <c r="G58" s="434"/>
      <c r="H58" s="434"/>
      <c r="I58" s="434"/>
      <c r="J58" s="434"/>
      <c r="K58" s="434"/>
      <c r="L58" s="434"/>
    </row>
    <row r="59" spans="2:12">
      <c r="B59" s="435"/>
      <c r="C59" s="433" t="s">
        <v>479</v>
      </c>
      <c r="D59" s="434"/>
      <c r="E59" s="434" t="s">
        <v>481</v>
      </c>
      <c r="F59" s="434"/>
      <c r="G59" s="434"/>
      <c r="H59" s="434"/>
      <c r="I59" s="434"/>
      <c r="J59" s="434"/>
      <c r="K59" s="434"/>
      <c r="L59" s="434"/>
    </row>
    <row r="60" spans="2:12">
      <c r="B60" s="435"/>
      <c r="C60" s="433" t="s">
        <v>480</v>
      </c>
      <c r="D60" s="434"/>
      <c r="E60" s="434" t="s">
        <v>482</v>
      </c>
      <c r="F60" s="434"/>
      <c r="G60" s="434"/>
      <c r="H60" s="434"/>
      <c r="I60" s="434"/>
      <c r="J60" s="434"/>
      <c r="K60" s="434"/>
      <c r="L60" s="434"/>
    </row>
    <row r="61" spans="2:12">
      <c r="B61" s="435"/>
      <c r="C61" s="433" t="s">
        <v>541</v>
      </c>
      <c r="D61" s="434"/>
      <c r="E61" s="434" t="s">
        <v>542</v>
      </c>
      <c r="F61" s="434"/>
      <c r="G61" s="434"/>
      <c r="H61" s="434"/>
      <c r="I61" s="434"/>
      <c r="J61" s="434"/>
      <c r="K61" s="434"/>
      <c r="L61" s="434"/>
    </row>
    <row r="62" spans="2:12">
      <c r="B62" s="435"/>
      <c r="C62" s="435"/>
      <c r="D62" s="435"/>
      <c r="E62" s="435"/>
      <c r="F62" s="435"/>
      <c r="G62" s="435"/>
      <c r="H62" s="435"/>
      <c r="I62" s="435"/>
      <c r="J62" s="435"/>
      <c r="K62" s="435"/>
      <c r="L62" s="435"/>
    </row>
    <row r="63" spans="2:12">
      <c r="B63" s="418"/>
      <c r="C63" s="418"/>
      <c r="D63" s="418"/>
      <c r="E63" s="418"/>
      <c r="F63" s="418"/>
      <c r="G63" s="418"/>
      <c r="H63" s="418"/>
      <c r="I63" s="418"/>
      <c r="J63" s="418"/>
      <c r="K63" s="418"/>
      <c r="L63" s="418"/>
    </row>
    <row r="64" spans="2:12">
      <c r="B64" s="418" t="s">
        <v>476</v>
      </c>
      <c r="C64" s="418"/>
      <c r="D64" s="418"/>
      <c r="E64" s="418"/>
      <c r="F64" s="418"/>
      <c r="G64" s="418"/>
      <c r="H64" s="418"/>
      <c r="I64" s="418"/>
      <c r="J64" s="418"/>
      <c r="K64" s="418"/>
      <c r="L64" s="418"/>
    </row>
    <row r="65" spans="2:12">
      <c r="B65" s="436" t="s">
        <v>470</v>
      </c>
      <c r="C65" s="418"/>
      <c r="D65" s="418"/>
      <c r="E65" s="418"/>
      <c r="F65" s="418"/>
      <c r="G65" s="418"/>
      <c r="H65" s="418"/>
      <c r="I65" s="418"/>
      <c r="J65" s="418"/>
      <c r="K65" s="418"/>
      <c r="L65" s="418"/>
    </row>
    <row r="66" spans="2:12">
      <c r="B66" s="421"/>
      <c r="C66" s="418"/>
      <c r="D66" s="418"/>
      <c r="E66" s="418"/>
      <c r="F66" s="418"/>
      <c r="G66" s="418"/>
      <c r="H66" s="418"/>
      <c r="I66" s="418"/>
      <c r="J66" s="418"/>
      <c r="K66" s="418"/>
      <c r="L66" s="418"/>
    </row>
    <row r="67" spans="2:12">
      <c r="B67" s="421" t="s">
        <v>471</v>
      </c>
      <c r="C67" s="418"/>
      <c r="D67" s="418"/>
      <c r="E67" s="418"/>
      <c r="F67" s="418"/>
      <c r="G67" s="418"/>
      <c r="H67" s="418"/>
      <c r="I67" s="418"/>
      <c r="J67" s="418"/>
      <c r="K67" s="418"/>
      <c r="L67" s="418"/>
    </row>
    <row r="68" spans="2:12">
      <c r="B68" s="437" t="s">
        <v>472</v>
      </c>
      <c r="C68" s="418"/>
      <c r="D68" s="418"/>
      <c r="E68" s="418"/>
      <c r="F68" s="418"/>
      <c r="G68" s="418"/>
      <c r="H68" s="418"/>
      <c r="I68" s="418"/>
      <c r="J68" s="418"/>
      <c r="K68" s="418"/>
      <c r="L68" s="418"/>
    </row>
    <row r="69" spans="2:12">
      <c r="B69" s="437"/>
      <c r="C69" s="418"/>
      <c r="D69" s="418"/>
      <c r="E69" s="418"/>
      <c r="F69" s="418"/>
      <c r="G69" s="418"/>
      <c r="H69" s="418"/>
      <c r="I69" s="418"/>
      <c r="J69" s="418"/>
      <c r="K69" s="418"/>
      <c r="L69" s="418"/>
    </row>
  </sheetData>
  <hyperlinks>
    <hyperlink ref="B68" r:id="rId1" xr:uid="{4271C3C3-925D-4CC4-BD59-7BF4334B58A1}"/>
    <hyperlink ref="B65" r:id="rId2" display="See also Technical Guidance Documentation 2015/16 to 2019/20" xr:uid="{5EB315B2-8ADB-489A-AD1F-DB1512B2D054}"/>
  </hyperlinks>
  <printOptions horizontalCentered="1"/>
  <pageMargins left="0.31496062992125984" right="0.23622047244094491" top="0.55118110236220474" bottom="0.55118110236220474" header="0.31496062992125984" footer="0.31496062992125984"/>
  <pageSetup paperSize="9" scale="88"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7361E-2DA8-43C6-B8CE-C292164C04CF}">
  <sheetPr>
    <tabColor rgb="FF7B2451"/>
    <pageSetUpPr fitToPage="1"/>
  </sheetPr>
  <dimension ref="A1:BP259"/>
  <sheetViews>
    <sheetView zoomScaleNormal="100" workbookViewId="0">
      <selection activeCell="H53" sqref="H53"/>
    </sheetView>
  </sheetViews>
  <sheetFormatPr defaultRowHeight="12.75"/>
  <cols>
    <col min="1" max="1" width="6.42578125" style="9" customWidth="1"/>
    <col min="2" max="2" width="67" style="9" customWidth="1"/>
    <col min="3" max="3" width="9.5703125" style="5" customWidth="1"/>
    <col min="4" max="4" width="10.5703125" style="230" customWidth="1"/>
    <col min="5" max="5" width="10.5703125" style="229" customWidth="1"/>
    <col min="6" max="6" width="10.5703125" style="5" customWidth="1"/>
    <col min="7" max="8" width="9.5703125" style="230" customWidth="1"/>
    <col min="9" max="26" width="9.5703125" style="9" customWidth="1"/>
    <col min="27" max="28" width="9.5703125" style="229" customWidth="1"/>
    <col min="29" max="42" width="9.5703125" style="9" customWidth="1"/>
    <col min="43" max="45" width="9.7109375" style="9" customWidth="1"/>
    <col min="46" max="46" width="6.7109375" style="220" customWidth="1"/>
    <col min="47" max="47" width="54.140625" style="220" customWidth="1"/>
    <col min="48" max="48" width="4.28515625" style="220" bestFit="1" customWidth="1"/>
    <col min="49" max="49" width="22.28515625" style="220" bestFit="1" customWidth="1"/>
    <col min="50" max="53" width="9.140625" style="220"/>
    <col min="54" max="16384" width="9.140625" style="9"/>
  </cols>
  <sheetData>
    <row r="1" spans="1:68" s="220" customFormat="1" ht="25.5">
      <c r="A1" s="228" t="s">
        <v>389</v>
      </c>
    </row>
    <row r="2" spans="1:68" s="220" customFormat="1">
      <c r="C2" s="271" t="s">
        <v>355</v>
      </c>
      <c r="D2" s="271" t="s">
        <v>354</v>
      </c>
      <c r="E2" s="271" t="s">
        <v>353</v>
      </c>
      <c r="F2" s="271" t="s">
        <v>352</v>
      </c>
      <c r="G2" s="301" t="s">
        <v>385</v>
      </c>
      <c r="H2" s="300" t="s">
        <v>384</v>
      </c>
      <c r="I2" s="300" t="s">
        <v>383</v>
      </c>
      <c r="J2" s="300" t="s">
        <v>382</v>
      </c>
      <c r="K2" s="300" t="s">
        <v>381</v>
      </c>
      <c r="L2" s="300" t="s">
        <v>380</v>
      </c>
      <c r="M2" s="300" t="s">
        <v>379</v>
      </c>
      <c r="N2" s="300" t="s">
        <v>378</v>
      </c>
      <c r="O2" s="300" t="s">
        <v>377</v>
      </c>
      <c r="P2" s="300" t="s">
        <v>376</v>
      </c>
      <c r="Q2" s="300" t="s">
        <v>375</v>
      </c>
      <c r="R2" s="300" t="s">
        <v>374</v>
      </c>
      <c r="S2" s="300" t="s">
        <v>373</v>
      </c>
      <c r="T2" s="300" t="s">
        <v>372</v>
      </c>
      <c r="U2" s="300" t="s">
        <v>371</v>
      </c>
      <c r="V2" s="300" t="s">
        <v>370</v>
      </c>
      <c r="W2" s="300" t="s">
        <v>369</v>
      </c>
      <c r="X2" s="300" t="s">
        <v>368</v>
      </c>
      <c r="Y2" s="299" t="s">
        <v>385</v>
      </c>
      <c r="Z2" s="299" t="s">
        <v>384</v>
      </c>
      <c r="AA2" s="299" t="s">
        <v>383</v>
      </c>
      <c r="AB2" s="299" t="s">
        <v>382</v>
      </c>
      <c r="AC2" s="299" t="s">
        <v>381</v>
      </c>
      <c r="AD2" s="299" t="s">
        <v>380</v>
      </c>
      <c r="AE2" s="299" t="s">
        <v>379</v>
      </c>
      <c r="AF2" s="299" t="s">
        <v>378</v>
      </c>
      <c r="AG2" s="299" t="s">
        <v>377</v>
      </c>
      <c r="AH2" s="299" t="s">
        <v>376</v>
      </c>
      <c r="AI2" s="299" t="s">
        <v>375</v>
      </c>
      <c r="AJ2" s="299" t="s">
        <v>374</v>
      </c>
      <c r="AK2" s="299" t="s">
        <v>373</v>
      </c>
      <c r="AL2" s="299" t="s">
        <v>372</v>
      </c>
      <c r="AM2" s="299" t="s">
        <v>371</v>
      </c>
      <c r="AN2" s="299" t="s">
        <v>370</v>
      </c>
      <c r="AO2" s="299" t="s">
        <v>369</v>
      </c>
      <c r="AP2" s="299" t="s">
        <v>368</v>
      </c>
    </row>
    <row r="3" spans="1:68" s="282" customFormat="1">
      <c r="A3" s="302"/>
      <c r="B3" s="302" t="s">
        <v>388</v>
      </c>
      <c r="C3" s="302">
        <f t="shared" ref="C3:AP3" si="0">C78</f>
        <v>6553</v>
      </c>
      <c r="D3" s="302">
        <f t="shared" si="0"/>
        <v>30896518.916666668</v>
      </c>
      <c r="E3" s="302">
        <f t="shared" si="0"/>
        <v>30742938.916666668</v>
      </c>
      <c r="F3" s="302">
        <f t="shared" si="0"/>
        <v>61639457.833333336</v>
      </c>
      <c r="G3" s="302">
        <f t="shared" si="0"/>
        <v>1561787.7500000002</v>
      </c>
      <c r="H3" s="302">
        <f t="shared" si="0"/>
        <v>1807994.0000000002</v>
      </c>
      <c r="I3" s="302">
        <f t="shared" si="0"/>
        <v>1888113.5833333335</v>
      </c>
      <c r="J3" s="302">
        <f t="shared" si="0"/>
        <v>1747856.4166666667</v>
      </c>
      <c r="K3" s="302">
        <f t="shared" si="0"/>
        <v>1867232.75</v>
      </c>
      <c r="L3" s="302">
        <f t="shared" si="0"/>
        <v>2160266.5</v>
      </c>
      <c r="M3" s="302">
        <f t="shared" si="0"/>
        <v>2374504.333333333</v>
      </c>
      <c r="N3" s="302">
        <f t="shared" si="0"/>
        <v>2307939</v>
      </c>
      <c r="O3" s="302">
        <f t="shared" si="0"/>
        <v>2169439.9166666665</v>
      </c>
      <c r="P3" s="302">
        <f t="shared" si="0"/>
        <v>2009742</v>
      </c>
      <c r="Q3" s="302">
        <f t="shared" si="0"/>
        <v>2133661.916666667</v>
      </c>
      <c r="R3" s="302">
        <f t="shared" si="0"/>
        <v>2077210.5000000002</v>
      </c>
      <c r="S3" s="302">
        <f t="shared" si="0"/>
        <v>1772864</v>
      </c>
      <c r="T3" s="302">
        <f t="shared" si="0"/>
        <v>1436628.5000000002</v>
      </c>
      <c r="U3" s="302">
        <f t="shared" si="0"/>
        <v>1322044.8333333333</v>
      </c>
      <c r="V3" s="302">
        <f t="shared" si="0"/>
        <v>1068219.75</v>
      </c>
      <c r="W3" s="302">
        <f t="shared" si="0"/>
        <v>644898.91666666651</v>
      </c>
      <c r="X3" s="302">
        <f t="shared" si="0"/>
        <v>546114.25</v>
      </c>
      <c r="Y3" s="302">
        <f t="shared" si="0"/>
        <v>1486055.0833333333</v>
      </c>
      <c r="Z3" s="302">
        <f t="shared" si="0"/>
        <v>1720561.5833333337</v>
      </c>
      <c r="AA3" s="302">
        <f t="shared" si="0"/>
        <v>1798065.7500000002</v>
      </c>
      <c r="AB3" s="302">
        <f t="shared" si="0"/>
        <v>1673201.9999999998</v>
      </c>
      <c r="AC3" s="302">
        <f t="shared" si="0"/>
        <v>1892931.3333333337</v>
      </c>
      <c r="AD3" s="302">
        <f t="shared" si="0"/>
        <v>2132566.916666667</v>
      </c>
      <c r="AE3" s="302">
        <f t="shared" si="0"/>
        <v>2306609.8333333335</v>
      </c>
      <c r="AF3" s="302">
        <f t="shared" si="0"/>
        <v>2187852.916666667</v>
      </c>
      <c r="AG3" s="302">
        <f t="shared" si="0"/>
        <v>2015429.4999999998</v>
      </c>
      <c r="AH3" s="302">
        <f t="shared" si="0"/>
        <v>1865549.1666666667</v>
      </c>
      <c r="AI3" s="302">
        <f t="shared" si="0"/>
        <v>2034328.1666666667</v>
      </c>
      <c r="AJ3" s="302">
        <f t="shared" si="0"/>
        <v>2017953.0000000005</v>
      </c>
      <c r="AK3" s="302">
        <f t="shared" si="0"/>
        <v>1761036.2500000005</v>
      </c>
      <c r="AL3" s="302">
        <f t="shared" si="0"/>
        <v>1491220.0833333333</v>
      </c>
      <c r="AM3" s="302">
        <f t="shared" si="0"/>
        <v>1438046.4999999998</v>
      </c>
      <c r="AN3" s="302">
        <f t="shared" si="0"/>
        <v>1216374.0833333333</v>
      </c>
      <c r="AO3" s="302">
        <f t="shared" si="0"/>
        <v>813028.50000000012</v>
      </c>
      <c r="AP3" s="302">
        <f t="shared" si="0"/>
        <v>892128.25000000012</v>
      </c>
    </row>
    <row r="4" spans="1:68" s="220" customFormat="1">
      <c r="A4" s="221"/>
      <c r="B4" s="221" t="s">
        <v>386</v>
      </c>
      <c r="C4" s="221"/>
      <c r="D4" s="297">
        <f t="shared" ref="D4:X4" si="1">D3/$F$3</f>
        <v>0.50124579291738147</v>
      </c>
      <c r="E4" s="297">
        <f t="shared" si="1"/>
        <v>0.49875420708261853</v>
      </c>
      <c r="F4" s="221">
        <f t="shared" si="1"/>
        <v>1</v>
      </c>
      <c r="G4" s="273">
        <f t="shared" si="1"/>
        <v>2.5337467344747115E-2</v>
      </c>
      <c r="H4" s="272">
        <f t="shared" si="1"/>
        <v>2.9331763509157192E-2</v>
      </c>
      <c r="I4" s="272">
        <f t="shared" si="1"/>
        <v>3.063157350343015E-2</v>
      </c>
      <c r="J4" s="272">
        <f t="shared" si="1"/>
        <v>2.8356128981417848E-2</v>
      </c>
      <c r="K4" s="272">
        <f t="shared" si="1"/>
        <v>3.0292815927239376E-2</v>
      </c>
      <c r="L4" s="272">
        <f t="shared" si="1"/>
        <v>3.5046812154661308E-2</v>
      </c>
      <c r="M4" s="272">
        <f t="shared" si="1"/>
        <v>3.8522472727676241E-2</v>
      </c>
      <c r="N4" s="272">
        <f t="shared" si="1"/>
        <v>3.7442558405371223E-2</v>
      </c>
      <c r="O4" s="272">
        <f t="shared" si="1"/>
        <v>3.5195635927438004E-2</v>
      </c>
      <c r="P4" s="272">
        <f t="shared" si="1"/>
        <v>3.260479684026639E-2</v>
      </c>
      <c r="Q4" s="272">
        <f t="shared" si="1"/>
        <v>3.4615196039456841E-2</v>
      </c>
      <c r="R4" s="272">
        <f t="shared" si="1"/>
        <v>3.369936357351748E-2</v>
      </c>
      <c r="S4" s="272">
        <f t="shared" si="1"/>
        <v>2.8761836367763638E-2</v>
      </c>
      <c r="T4" s="272">
        <f t="shared" si="1"/>
        <v>2.3306961976928706E-2</v>
      </c>
      <c r="U4" s="272">
        <f t="shared" si="1"/>
        <v>2.1448028256640488E-2</v>
      </c>
      <c r="V4" s="272">
        <f t="shared" si="1"/>
        <v>1.7330128906849811E-2</v>
      </c>
      <c r="W4" s="272">
        <f t="shared" si="1"/>
        <v>1.0462436551768607E-2</v>
      </c>
      <c r="X4" s="272">
        <f t="shared" si="1"/>
        <v>8.8598159230510419E-3</v>
      </c>
      <c r="Y4" s="272">
        <f t="shared" ref="Y4:AP4" si="2">-Y3/$F$3</f>
        <v>-2.4108827941859437E-2</v>
      </c>
      <c r="Z4" s="272">
        <f t="shared" si="2"/>
        <v>-2.7913314682058897E-2</v>
      </c>
      <c r="AA4" s="272">
        <f t="shared" si="2"/>
        <v>-2.9170693792631701E-2</v>
      </c>
      <c r="AB4" s="272">
        <f t="shared" si="2"/>
        <v>-2.7144982431937727E-2</v>
      </c>
      <c r="AC4" s="272">
        <f t="shared" si="2"/>
        <v>-3.0709733665270428E-2</v>
      </c>
      <c r="AD4" s="272">
        <f t="shared" si="2"/>
        <v>-3.459743144452869E-2</v>
      </c>
      <c r="AE4" s="272">
        <f t="shared" si="2"/>
        <v>-3.7420994836946261E-2</v>
      </c>
      <c r="AF4" s="272">
        <f t="shared" si="2"/>
        <v>-3.5494356919595127E-2</v>
      </c>
      <c r="AG4" s="272">
        <f t="shared" si="2"/>
        <v>-3.2697067281959404E-2</v>
      </c>
      <c r="AH4" s="272">
        <f t="shared" si="2"/>
        <v>-3.0265502524550379E-2</v>
      </c>
      <c r="AI4" s="272">
        <f t="shared" si="2"/>
        <v>-3.3003667426265787E-2</v>
      </c>
      <c r="AJ4" s="272">
        <f t="shared" si="2"/>
        <v>-3.2738006967165979E-2</v>
      </c>
      <c r="AK4" s="272">
        <f t="shared" si="2"/>
        <v>-2.8569950351634479E-2</v>
      </c>
      <c r="AL4" s="272">
        <f t="shared" si="2"/>
        <v>-2.4192621670447473E-2</v>
      </c>
      <c r="AM4" s="272">
        <f t="shared" si="2"/>
        <v>-2.3329966721776292E-2</v>
      </c>
      <c r="AN4" s="272">
        <f t="shared" si="2"/>
        <v>-1.9733692120107251E-2</v>
      </c>
      <c r="AO4" s="272">
        <f t="shared" si="2"/>
        <v>-1.3190065723782717E-2</v>
      </c>
      <c r="AP4" s="272">
        <f t="shared" si="2"/>
        <v>-1.4473330580100523E-2</v>
      </c>
    </row>
    <row r="5" spans="1:68" s="220" customFormat="1">
      <c r="D5" s="298"/>
      <c r="E5" s="298"/>
      <c r="G5" s="277">
        <f t="shared" ref="G5:X5" si="3">G3/$D$3</f>
        <v>5.0548987548157634E-2</v>
      </c>
      <c r="H5" s="277">
        <f t="shared" si="3"/>
        <v>5.8517725083413998E-2</v>
      </c>
      <c r="I5" s="277">
        <f t="shared" si="3"/>
        <v>6.1110883993951134E-2</v>
      </c>
      <c r="J5" s="277">
        <f t="shared" si="3"/>
        <v>5.6571305698902265E-2</v>
      </c>
      <c r="K5" s="277">
        <f t="shared" si="3"/>
        <v>6.0435052733165649E-2</v>
      </c>
      <c r="L5" s="277">
        <f t="shared" si="3"/>
        <v>6.9919414087607018E-2</v>
      </c>
      <c r="M5" s="277">
        <f t="shared" si="3"/>
        <v>7.6853458466883851E-2</v>
      </c>
      <c r="N5" s="277">
        <f t="shared" si="3"/>
        <v>7.4698997845838763E-2</v>
      </c>
      <c r="O5" s="277">
        <f t="shared" si="3"/>
        <v>7.0216321861955602E-2</v>
      </c>
      <c r="P5" s="277">
        <f t="shared" si="3"/>
        <v>6.5047522195643678E-2</v>
      </c>
      <c r="Q5" s="277">
        <f t="shared" si="3"/>
        <v>6.9058327328768904E-2</v>
      </c>
      <c r="R5" s="277">
        <f t="shared" si="3"/>
        <v>6.7231214804573988E-2</v>
      </c>
      <c r="S5" s="277">
        <f t="shared" si="3"/>
        <v>5.73807037867834E-2</v>
      </c>
      <c r="T5" s="277">
        <f t="shared" si="3"/>
        <v>4.6498070021248651E-2</v>
      </c>
      <c r="U5" s="277">
        <f t="shared" si="3"/>
        <v>4.2789442943365889E-2</v>
      </c>
      <c r="V5" s="277">
        <f t="shared" si="3"/>
        <v>3.457411344239706E-2</v>
      </c>
      <c r="W5" s="277">
        <f t="shared" si="3"/>
        <v>2.087286656487328E-2</v>
      </c>
      <c r="X5" s="277">
        <f t="shared" si="3"/>
        <v>1.7675591592469234E-2</v>
      </c>
      <c r="Y5" s="277">
        <f t="shared" ref="Y5:AP5" si="4">-Y3/$E$3</f>
        <v>-4.833809439499287E-2</v>
      </c>
      <c r="Z5" s="277">
        <f t="shared" si="4"/>
        <v>-5.5966073640427584E-2</v>
      </c>
      <c r="AA5" s="277">
        <f t="shared" si="4"/>
        <v>-5.8487113248148662E-2</v>
      </c>
      <c r="AB5" s="277">
        <f t="shared" si="4"/>
        <v>-5.4425570845242348E-2</v>
      </c>
      <c r="AC5" s="277">
        <f t="shared" si="4"/>
        <v>-6.157288144976663E-2</v>
      </c>
      <c r="AD5" s="277">
        <f t="shared" si="4"/>
        <v>-6.9367698463940239E-2</v>
      </c>
      <c r="AE5" s="277">
        <f t="shared" si="4"/>
        <v>-7.5028930694809121E-2</v>
      </c>
      <c r="AF5" s="277">
        <f t="shared" si="4"/>
        <v>-7.1166030111732947E-2</v>
      </c>
      <c r="AG5" s="277">
        <f t="shared" si="4"/>
        <v>-6.5557476644088022E-2</v>
      </c>
      <c r="AH5" s="277">
        <f t="shared" si="4"/>
        <v>-6.0682199958940704E-2</v>
      </c>
      <c r="AI5" s="277">
        <f t="shared" si="4"/>
        <v>-6.6172208590109666E-2</v>
      </c>
      <c r="AJ5" s="277">
        <f t="shared" si="4"/>
        <v>-6.5639560533557434E-2</v>
      </c>
      <c r="AK5" s="277">
        <f t="shared" si="4"/>
        <v>-5.7282625280997125E-2</v>
      </c>
      <c r="AL5" s="277">
        <f t="shared" si="4"/>
        <v>-4.8506100453684933E-2</v>
      </c>
      <c r="AM5" s="277">
        <f t="shared" si="4"/>
        <v>-4.6776481061164638E-2</v>
      </c>
      <c r="AN5" s="277">
        <f t="shared" si="4"/>
        <v>-3.9565966241239883E-2</v>
      </c>
      <c r="AO5" s="277">
        <f t="shared" si="4"/>
        <v>-2.6446023986315539E-2</v>
      </c>
      <c r="AP5" s="277">
        <f t="shared" si="4"/>
        <v>-2.9018964400841674E-2</v>
      </c>
    </row>
    <row r="6" spans="1:68" s="220" customFormat="1">
      <c r="A6" s="302"/>
      <c r="B6" s="302" t="s">
        <v>387</v>
      </c>
      <c r="C6" s="302">
        <f t="shared" ref="C6:AP6" si="5">C136</f>
        <v>6554</v>
      </c>
      <c r="D6" s="302">
        <f t="shared" si="5"/>
        <v>30824359.59248687</v>
      </c>
      <c r="E6" s="302">
        <f t="shared" si="5"/>
        <v>30674462.445247069</v>
      </c>
      <c r="F6" s="302">
        <f t="shared" si="5"/>
        <v>61498822.037733927</v>
      </c>
      <c r="G6" s="302">
        <f t="shared" si="5"/>
        <v>1548541.406895241</v>
      </c>
      <c r="H6" s="302">
        <f t="shared" si="5"/>
        <v>1794203.2742244089</v>
      </c>
      <c r="I6" s="302">
        <f t="shared" si="5"/>
        <v>1901716.677162803</v>
      </c>
      <c r="J6" s="302">
        <f t="shared" si="5"/>
        <v>1764855.975102399</v>
      </c>
      <c r="K6" s="302">
        <f t="shared" si="5"/>
        <v>1820414.5461761055</v>
      </c>
      <c r="L6" s="302">
        <f t="shared" si="5"/>
        <v>2129098.9519356722</v>
      </c>
      <c r="M6" s="302">
        <f t="shared" si="5"/>
        <v>2371629.9818698033</v>
      </c>
      <c r="N6" s="302">
        <f t="shared" si="5"/>
        <v>2281420.9808534998</v>
      </c>
      <c r="O6" s="302">
        <f t="shared" si="5"/>
        <v>2173504.9541570293</v>
      </c>
      <c r="P6" s="302">
        <f t="shared" si="5"/>
        <v>1975202.03411447</v>
      </c>
      <c r="Q6" s="302">
        <f t="shared" si="5"/>
        <v>2119795.5862612552</v>
      </c>
      <c r="R6" s="302">
        <f t="shared" si="5"/>
        <v>2084882.226388166</v>
      </c>
      <c r="S6" s="302">
        <f t="shared" si="5"/>
        <v>1794247.4727030825</v>
      </c>
      <c r="T6" s="302">
        <f t="shared" si="5"/>
        <v>1447046.449288205</v>
      </c>
      <c r="U6" s="302">
        <f t="shared" si="5"/>
        <v>1296639.5904172589</v>
      </c>
      <c r="V6" s="302">
        <f t="shared" si="5"/>
        <v>1115234.8482831123</v>
      </c>
      <c r="W6" s="302">
        <f t="shared" si="5"/>
        <v>648780.3135192208</v>
      </c>
      <c r="X6" s="302">
        <f t="shared" si="5"/>
        <v>557144.32313513756</v>
      </c>
      <c r="Y6" s="302">
        <f t="shared" si="5"/>
        <v>1473655.9636691308</v>
      </c>
      <c r="Z6" s="302">
        <f t="shared" si="5"/>
        <v>1706579.7725467191</v>
      </c>
      <c r="AA6" s="302">
        <f t="shared" si="5"/>
        <v>1812883.8642264754</v>
      </c>
      <c r="AB6" s="302">
        <f t="shared" si="5"/>
        <v>1690746.3265782953</v>
      </c>
      <c r="AC6" s="302">
        <f t="shared" si="5"/>
        <v>1851143.6422729339</v>
      </c>
      <c r="AD6" s="302">
        <f t="shared" si="5"/>
        <v>2100180.715917646</v>
      </c>
      <c r="AE6" s="302">
        <f t="shared" si="5"/>
        <v>2292860.6615275932</v>
      </c>
      <c r="AF6" s="302">
        <f t="shared" si="5"/>
        <v>2165294.765673365</v>
      </c>
      <c r="AG6" s="302">
        <f t="shared" si="5"/>
        <v>2027445.1999311247</v>
      </c>
      <c r="AH6" s="302">
        <f t="shared" si="5"/>
        <v>1834655.0546211486</v>
      </c>
      <c r="AI6" s="302">
        <f t="shared" si="5"/>
        <v>2020598.4157409167</v>
      </c>
      <c r="AJ6" s="302">
        <f t="shared" si="5"/>
        <v>2024317.1926710694</v>
      </c>
      <c r="AK6" s="302">
        <f t="shared" si="5"/>
        <v>1781860.2366250423</v>
      </c>
      <c r="AL6" s="302">
        <f t="shared" si="5"/>
        <v>1500663.4873134531</v>
      </c>
      <c r="AM6" s="302">
        <f t="shared" si="5"/>
        <v>1411333.7991993232</v>
      </c>
      <c r="AN6" s="302">
        <f t="shared" si="5"/>
        <v>1264575.7482462535</v>
      </c>
      <c r="AO6" s="302">
        <f t="shared" si="5"/>
        <v>816628.85089549527</v>
      </c>
      <c r="AP6" s="302">
        <f t="shared" si="5"/>
        <v>899038.74759107828</v>
      </c>
    </row>
    <row r="7" spans="1:68" s="220" customFormat="1">
      <c r="A7" s="221"/>
      <c r="B7" s="221" t="s">
        <v>386</v>
      </c>
      <c r="C7" s="221"/>
      <c r="D7" s="297">
        <f t="shared" ref="D7:X7" si="6">D6/$F$6</f>
        <v>0.50121869933661367</v>
      </c>
      <c r="E7" s="297">
        <f t="shared" si="6"/>
        <v>0.49878130066338655</v>
      </c>
      <c r="F7" s="221">
        <f t="shared" si="6"/>
        <v>1</v>
      </c>
      <c r="G7" s="273">
        <f t="shared" si="6"/>
        <v>2.5180017365944017E-2</v>
      </c>
      <c r="H7" s="272">
        <f t="shared" si="6"/>
        <v>2.917459578532312E-2</v>
      </c>
      <c r="I7" s="272">
        <f t="shared" si="6"/>
        <v>3.0922814684092061E-2</v>
      </c>
      <c r="J7" s="272">
        <f t="shared" si="6"/>
        <v>2.869739478944058E-2</v>
      </c>
      <c r="K7" s="272">
        <f t="shared" si="6"/>
        <v>2.9600803492775048E-2</v>
      </c>
      <c r="L7" s="272">
        <f t="shared" si="6"/>
        <v>3.4620158263020347E-2</v>
      </c>
      <c r="M7" s="272">
        <f t="shared" si="6"/>
        <v>3.8563827782175056E-2</v>
      </c>
      <c r="N7" s="272">
        <f t="shared" si="6"/>
        <v>3.709698666185321E-2</v>
      </c>
      <c r="O7" s="272">
        <f t="shared" si="6"/>
        <v>3.5342220909913173E-2</v>
      </c>
      <c r="P7" s="272">
        <f t="shared" si="6"/>
        <v>3.2117721424038695E-2</v>
      </c>
      <c r="Q7" s="272">
        <f t="shared" si="6"/>
        <v>3.4468881126871159E-2</v>
      </c>
      <c r="R7" s="272">
        <f t="shared" si="6"/>
        <v>3.3901173344571406E-2</v>
      </c>
      <c r="S7" s="272">
        <f t="shared" si="6"/>
        <v>2.9175314473538751E-2</v>
      </c>
      <c r="T7" s="272">
        <f t="shared" si="6"/>
        <v>2.352966124132164E-2</v>
      </c>
      <c r="U7" s="272">
        <f t="shared" si="6"/>
        <v>2.1083974415342099E-2</v>
      </c>
      <c r="V7" s="272">
        <f t="shared" si="6"/>
        <v>1.8134247312880821E-2</v>
      </c>
      <c r="W7" s="272">
        <f t="shared" si="6"/>
        <v>1.0549475453711092E-2</v>
      </c>
      <c r="X7" s="272">
        <f t="shared" si="6"/>
        <v>9.0594308098013599E-3</v>
      </c>
      <c r="Y7" s="272">
        <f t="shared" ref="Y7:AP7" si="7">-Y6/$F$6</f>
        <v>-2.3962344559460627E-2</v>
      </c>
      <c r="Z7" s="272">
        <f t="shared" si="7"/>
        <v>-2.7749796109909394E-2</v>
      </c>
      <c r="AA7" s="272">
        <f t="shared" si="7"/>
        <v>-2.9478351034335933E-2</v>
      </c>
      <c r="AB7" s="272">
        <f t="shared" si="7"/>
        <v>-2.749233677257918E-2</v>
      </c>
      <c r="AC7" s="272">
        <f t="shared" si="7"/>
        <v>-3.010047316251236E-2</v>
      </c>
      <c r="AD7" s="272">
        <f t="shared" si="7"/>
        <v>-3.4149934036606988E-2</v>
      </c>
      <c r="AE7" s="272">
        <f t="shared" si="7"/>
        <v>-3.7283001292622471E-2</v>
      </c>
      <c r="AF7" s="272">
        <f t="shared" si="7"/>
        <v>-3.5208719353108937E-2</v>
      </c>
      <c r="AG7" s="272">
        <f t="shared" si="7"/>
        <v>-3.2967220066217558E-2</v>
      </c>
      <c r="AH7" s="272">
        <f t="shared" si="7"/>
        <v>-2.9832360910839177E-2</v>
      </c>
      <c r="AI7" s="272">
        <f t="shared" si="7"/>
        <v>-3.2855888109550049E-2</v>
      </c>
      <c r="AJ7" s="272">
        <f t="shared" si="7"/>
        <v>-3.2916357185329599E-2</v>
      </c>
      <c r="AK7" s="272">
        <f t="shared" si="7"/>
        <v>-2.8973892142710369E-2</v>
      </c>
      <c r="AL7" s="272">
        <f t="shared" si="7"/>
        <v>-2.4401499696899701E-2</v>
      </c>
      <c r="AM7" s="272">
        <f t="shared" si="7"/>
        <v>-2.294895662120762E-2</v>
      </c>
      <c r="AN7" s="272">
        <f t="shared" si="7"/>
        <v>-2.0562601141699034E-2</v>
      </c>
      <c r="AO7" s="272">
        <f t="shared" si="7"/>
        <v>-1.3278772240457468E-2</v>
      </c>
      <c r="AP7" s="272">
        <f t="shared" si="7"/>
        <v>-1.4618796227339992E-2</v>
      </c>
    </row>
    <row r="8" spans="1:68" s="221" customFormat="1">
      <c r="A8" s="220"/>
      <c r="B8" s="220"/>
      <c r="C8" s="220"/>
      <c r="D8" s="220"/>
      <c r="E8" s="220"/>
      <c r="F8" s="282"/>
      <c r="G8" s="285"/>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row>
    <row r="9" spans="1:68" s="220" customFormat="1">
      <c r="G9" s="301" t="s">
        <v>385</v>
      </c>
      <c r="H9" s="300" t="s">
        <v>384</v>
      </c>
      <c r="I9" s="300" t="s">
        <v>383</v>
      </c>
      <c r="J9" s="300" t="s">
        <v>382</v>
      </c>
      <c r="K9" s="300" t="s">
        <v>381</v>
      </c>
      <c r="L9" s="300" t="s">
        <v>380</v>
      </c>
      <c r="M9" s="300" t="s">
        <v>379</v>
      </c>
      <c r="N9" s="300" t="s">
        <v>378</v>
      </c>
      <c r="O9" s="300" t="s">
        <v>377</v>
      </c>
      <c r="P9" s="300" t="s">
        <v>376</v>
      </c>
      <c r="Q9" s="300" t="s">
        <v>375</v>
      </c>
      <c r="R9" s="300" t="s">
        <v>374</v>
      </c>
      <c r="S9" s="300" t="s">
        <v>373</v>
      </c>
      <c r="T9" s="300" t="s">
        <v>372</v>
      </c>
      <c r="U9" s="300" t="s">
        <v>371</v>
      </c>
      <c r="V9" s="300" t="s">
        <v>370</v>
      </c>
      <c r="W9" s="300" t="s">
        <v>369</v>
      </c>
      <c r="X9" s="300" t="s">
        <v>368</v>
      </c>
      <c r="Y9" s="299" t="s">
        <v>385</v>
      </c>
      <c r="Z9" s="299" t="s">
        <v>384</v>
      </c>
      <c r="AA9" s="299" t="s">
        <v>383</v>
      </c>
      <c r="AB9" s="299" t="s">
        <v>382</v>
      </c>
      <c r="AC9" s="299" t="s">
        <v>381</v>
      </c>
      <c r="AD9" s="299" t="s">
        <v>380</v>
      </c>
      <c r="AE9" s="299" t="s">
        <v>379</v>
      </c>
      <c r="AF9" s="299" t="s">
        <v>378</v>
      </c>
      <c r="AG9" s="299" t="s">
        <v>377</v>
      </c>
      <c r="AH9" s="299" t="s">
        <v>376</v>
      </c>
      <c r="AI9" s="299" t="s">
        <v>375</v>
      </c>
      <c r="AJ9" s="299" t="s">
        <v>374</v>
      </c>
      <c r="AK9" s="299" t="s">
        <v>373</v>
      </c>
      <c r="AL9" s="299" t="s">
        <v>372</v>
      </c>
      <c r="AM9" s="299" t="s">
        <v>371</v>
      </c>
      <c r="AN9" s="299" t="s">
        <v>370</v>
      </c>
      <c r="AO9" s="299" t="s">
        <v>369</v>
      </c>
      <c r="AP9" s="299" t="s">
        <v>368</v>
      </c>
    </row>
    <row r="10" spans="1:68" s="220" customFormat="1">
      <c r="A10" s="292" t="str">
        <f>'Waterfalls analysis'!G1</f>
        <v>QOX</v>
      </c>
      <c r="B10" s="292" t="str">
        <f>INDEX(B$35:B$76,MATCH($A$10,$A$35:$A$76,0))&amp;" (Nov21-Oct22)"</f>
        <v>NHS Bath and North East Somerset, Swindon and Wiltshire ICB (Nov21-Oct22)</v>
      </c>
      <c r="C10" s="292">
        <f t="shared" ref="C10:AP10" si="8">INDEX(C$35:C$76,MATCH($A$10,$A$35:$A$76,0))</f>
        <v>92</v>
      </c>
      <c r="D10" s="292">
        <f t="shared" si="8"/>
        <v>483185.66666666645</v>
      </c>
      <c r="E10" s="292">
        <f t="shared" si="8"/>
        <v>498002.66666666674</v>
      </c>
      <c r="F10" s="292">
        <f t="shared" si="8"/>
        <v>981188.33333333337</v>
      </c>
      <c r="G10" s="293">
        <f t="shared" si="8"/>
        <v>23715.666666666668</v>
      </c>
      <c r="H10" s="292">
        <f t="shared" si="8"/>
        <v>28716.249999999996</v>
      </c>
      <c r="I10" s="292">
        <f t="shared" si="8"/>
        <v>30437.666666666675</v>
      </c>
      <c r="J10" s="292">
        <f t="shared" si="8"/>
        <v>27987.666666666679</v>
      </c>
      <c r="K10" s="292">
        <f t="shared" si="8"/>
        <v>28761.499999999993</v>
      </c>
      <c r="L10" s="292">
        <f t="shared" si="8"/>
        <v>29250.75</v>
      </c>
      <c r="M10" s="292">
        <f t="shared" si="8"/>
        <v>30924.083333333328</v>
      </c>
      <c r="N10" s="292">
        <f t="shared" si="8"/>
        <v>30387.333333333343</v>
      </c>
      <c r="O10" s="292">
        <f t="shared" si="8"/>
        <v>29879.750000000011</v>
      </c>
      <c r="P10" s="292">
        <f t="shared" si="8"/>
        <v>30293.333333333347</v>
      </c>
      <c r="Q10" s="292">
        <f t="shared" si="8"/>
        <v>34406.25</v>
      </c>
      <c r="R10" s="292">
        <f t="shared" si="8"/>
        <v>35510.416666666664</v>
      </c>
      <c r="S10" s="292">
        <f t="shared" si="8"/>
        <v>31253.666666666668</v>
      </c>
      <c r="T10" s="292">
        <f t="shared" si="8"/>
        <v>25382.666666666668</v>
      </c>
      <c r="U10" s="292">
        <f t="shared" si="8"/>
        <v>23895.166666666682</v>
      </c>
      <c r="V10" s="292">
        <f t="shared" si="8"/>
        <v>19790.666666666668</v>
      </c>
      <c r="W10" s="292">
        <f t="shared" si="8"/>
        <v>12116.416666666668</v>
      </c>
      <c r="X10" s="292">
        <f t="shared" si="8"/>
        <v>10476.416666666666</v>
      </c>
      <c r="Y10" s="292">
        <f t="shared" si="8"/>
        <v>22706.583333333318</v>
      </c>
      <c r="Z10" s="292">
        <f t="shared" si="8"/>
        <v>27083.999999999985</v>
      </c>
      <c r="AA10" s="292">
        <f t="shared" si="8"/>
        <v>28953.666666666664</v>
      </c>
      <c r="AB10" s="292">
        <f t="shared" si="8"/>
        <v>27234.083333333332</v>
      </c>
      <c r="AC10" s="292">
        <f t="shared" si="8"/>
        <v>28330.999999999996</v>
      </c>
      <c r="AD10" s="292">
        <f t="shared" si="8"/>
        <v>29702.000000000007</v>
      </c>
      <c r="AE10" s="292">
        <f t="shared" si="8"/>
        <v>32487.083333333336</v>
      </c>
      <c r="AF10" s="292">
        <f t="shared" si="8"/>
        <v>32015.833333333332</v>
      </c>
      <c r="AG10" s="292">
        <f t="shared" si="8"/>
        <v>30519.916666666657</v>
      </c>
      <c r="AH10" s="292">
        <f t="shared" si="8"/>
        <v>31092.416666666668</v>
      </c>
      <c r="AI10" s="292">
        <f t="shared" si="8"/>
        <v>35030.166666666657</v>
      </c>
      <c r="AJ10" s="292">
        <f t="shared" si="8"/>
        <v>35661.666666666672</v>
      </c>
      <c r="AK10" s="292">
        <f t="shared" si="8"/>
        <v>30974.833333333339</v>
      </c>
      <c r="AL10" s="292">
        <f t="shared" si="8"/>
        <v>26504.666666666653</v>
      </c>
      <c r="AM10" s="292">
        <f t="shared" si="8"/>
        <v>25912.666666666664</v>
      </c>
      <c r="AN10" s="292">
        <f t="shared" si="8"/>
        <v>22326.416666666668</v>
      </c>
      <c r="AO10" s="292">
        <f t="shared" si="8"/>
        <v>14821.000000000004</v>
      </c>
      <c r="AP10" s="292">
        <f t="shared" si="8"/>
        <v>16644.666666666664</v>
      </c>
    </row>
    <row r="11" spans="1:68" s="282" customFormat="1">
      <c r="A11" s="221"/>
      <c r="B11" s="221" t="s">
        <v>367</v>
      </c>
      <c r="C11" s="221"/>
      <c r="D11" s="297">
        <f>D10/$F$10</f>
        <v>0.49244946179207844</v>
      </c>
      <c r="E11" s="297">
        <f>E10/$F$10</f>
        <v>0.5075505382079214</v>
      </c>
      <c r="F11" s="272">
        <f>F10/$F$3</f>
        <v>1.5918185652871321E-2</v>
      </c>
      <c r="G11" s="273">
        <f t="shared" ref="G11:X11" si="9">G10/$F$10</f>
        <v>2.4170351257743587E-2</v>
      </c>
      <c r="H11" s="272">
        <f t="shared" si="9"/>
        <v>2.9266807425689594E-2</v>
      </c>
      <c r="I11" s="272">
        <f t="shared" si="9"/>
        <v>3.1021227661016497E-2</v>
      </c>
      <c r="J11" s="272">
        <f t="shared" si="9"/>
        <v>2.8524255452147321E-2</v>
      </c>
      <c r="K11" s="272">
        <f t="shared" si="9"/>
        <v>2.9312924973628907E-2</v>
      </c>
      <c r="L11" s="272">
        <f t="shared" si="9"/>
        <v>2.9811555036155138E-2</v>
      </c>
      <c r="M11" s="272">
        <f t="shared" si="9"/>
        <v>3.1516970068607278E-2</v>
      </c>
      <c r="N11" s="272">
        <f t="shared" si="9"/>
        <v>3.0969929320398912E-2</v>
      </c>
      <c r="O11" s="272">
        <f t="shared" si="9"/>
        <v>3.045261443181993E-2</v>
      </c>
      <c r="P11" s="272">
        <f t="shared" si="9"/>
        <v>3.0874127121364753E-2</v>
      </c>
      <c r="Q11" s="272">
        <f t="shared" si="9"/>
        <v>3.5065897984246995E-2</v>
      </c>
      <c r="R11" s="272">
        <f t="shared" si="9"/>
        <v>3.6191234098788369E-2</v>
      </c>
      <c r="S11" s="272">
        <f t="shared" si="9"/>
        <v>3.1852872282419446E-2</v>
      </c>
      <c r="T11" s="272">
        <f t="shared" si="9"/>
        <v>2.5869311532104779E-2</v>
      </c>
      <c r="U11" s="272">
        <f t="shared" si="9"/>
        <v>2.4353292691005651E-2</v>
      </c>
      <c r="V11" s="272">
        <f t="shared" si="9"/>
        <v>2.0170099861902151E-2</v>
      </c>
      <c r="W11" s="272">
        <f t="shared" si="9"/>
        <v>1.2348716607243258E-2</v>
      </c>
      <c r="X11" s="272">
        <f t="shared" si="9"/>
        <v>1.0677273985796133E-2</v>
      </c>
      <c r="Y11" s="272">
        <f t="shared" ref="Y11:AP11" si="10">-Y10/$F$10</f>
        <v>-2.3141921445594016E-2</v>
      </c>
      <c r="Z11" s="272">
        <f t="shared" si="10"/>
        <v>-2.7603263389801128E-2</v>
      </c>
      <c r="AA11" s="272">
        <f t="shared" si="10"/>
        <v>-2.9508775923072869E-2</v>
      </c>
      <c r="AB11" s="272">
        <f t="shared" si="10"/>
        <v>-2.7756224170351257E-2</v>
      </c>
      <c r="AC11" s="272">
        <f t="shared" si="10"/>
        <v>-2.8874171285499042E-2</v>
      </c>
      <c r="AD11" s="272">
        <f t="shared" si="10"/>
        <v>-3.0271456550135641E-2</v>
      </c>
      <c r="AE11" s="272">
        <f t="shared" si="10"/>
        <v>-3.3109936420632806E-2</v>
      </c>
      <c r="AF11" s="272">
        <f t="shared" si="10"/>
        <v>-3.2629651460049293E-2</v>
      </c>
      <c r="AG11" s="272">
        <f t="shared" si="10"/>
        <v>-3.110505458517137E-2</v>
      </c>
      <c r="AH11" s="272">
        <f t="shared" si="10"/>
        <v>-3.1688530744182652E-2</v>
      </c>
      <c r="AI11" s="272">
        <f t="shared" si="10"/>
        <v>-3.5701776587233496E-2</v>
      </c>
      <c r="AJ11" s="272">
        <f t="shared" si="10"/>
        <v>-3.6345383913723668E-2</v>
      </c>
      <c r="AK11" s="272">
        <f t="shared" si="10"/>
        <v>-3.1568693064362434E-2</v>
      </c>
      <c r="AL11" s="272">
        <f t="shared" si="10"/>
        <v>-2.7012822886533831E-2</v>
      </c>
      <c r="AM11" s="272">
        <f t="shared" si="10"/>
        <v>-2.6409472867084637E-2</v>
      </c>
      <c r="AN11" s="272">
        <f t="shared" si="10"/>
        <v>-2.2754466098081749E-2</v>
      </c>
      <c r="AO11" s="272">
        <f t="shared" si="10"/>
        <v>-1.51051531051633E-2</v>
      </c>
      <c r="AP11" s="272">
        <f t="shared" si="10"/>
        <v>-1.6963783711248091E-2</v>
      </c>
    </row>
    <row r="12" spans="1:68" s="220" customFormat="1">
      <c r="D12" s="298"/>
      <c r="E12" s="298"/>
      <c r="G12" s="277">
        <f t="shared" ref="G12:X12" si="11">G10/$D$10</f>
        <v>4.9081891915943997E-2</v>
      </c>
      <c r="H12" s="277">
        <f t="shared" si="11"/>
        <v>5.9431088256619108E-2</v>
      </c>
      <c r="I12" s="277">
        <f t="shared" si="11"/>
        <v>6.2993728428754489E-2</v>
      </c>
      <c r="J12" s="277">
        <f t="shared" si="11"/>
        <v>5.7923213781865823E-2</v>
      </c>
      <c r="K12" s="277">
        <f t="shared" si="11"/>
        <v>5.9524737557750416E-2</v>
      </c>
      <c r="L12" s="277">
        <f t="shared" si="11"/>
        <v>6.0537288288766873E-2</v>
      </c>
      <c r="M12" s="277">
        <f t="shared" si="11"/>
        <v>6.4000415299294899E-2</v>
      </c>
      <c r="N12" s="277">
        <f t="shared" si="11"/>
        <v>6.2889558672063306E-2</v>
      </c>
      <c r="O12" s="277">
        <f t="shared" si="11"/>
        <v>6.1839065314437495E-2</v>
      </c>
      <c r="P12" s="277">
        <f t="shared" si="11"/>
        <v>6.269501647744799E-2</v>
      </c>
      <c r="Q12" s="277">
        <f t="shared" si="11"/>
        <v>7.1207099824291173E-2</v>
      </c>
      <c r="R12" s="277">
        <f t="shared" si="11"/>
        <v>7.3492280745082836E-2</v>
      </c>
      <c r="S12" s="277">
        <f t="shared" si="11"/>
        <v>6.4682520245840661E-2</v>
      </c>
      <c r="T12" s="277">
        <f t="shared" si="11"/>
        <v>5.2531911473643354E-2</v>
      </c>
      <c r="U12" s="277">
        <f t="shared" si="11"/>
        <v>4.9453384723746691E-2</v>
      </c>
      <c r="V12" s="277">
        <f t="shared" si="11"/>
        <v>4.0958720491846838E-2</v>
      </c>
      <c r="W12" s="277">
        <f t="shared" si="11"/>
        <v>2.5076109459648721E-2</v>
      </c>
      <c r="X12" s="277">
        <f t="shared" si="11"/>
        <v>2.1681969042955891E-2</v>
      </c>
      <c r="Y12" s="277">
        <f t="shared" ref="Y12:AP12" si="12">-Y10/$E$10</f>
        <v>-4.5595304710550372E-2</v>
      </c>
      <c r="Z12" s="277">
        <f t="shared" si="12"/>
        <v>-5.4385250949124733E-2</v>
      </c>
      <c r="AA12" s="277">
        <f t="shared" si="12"/>
        <v>-5.8139581581892454E-2</v>
      </c>
      <c r="AB12" s="277">
        <f t="shared" si="12"/>
        <v>-5.4686621490647964E-2</v>
      </c>
      <c r="AC12" s="277">
        <f t="shared" si="12"/>
        <v>-5.6889253605067691E-2</v>
      </c>
      <c r="AD12" s="277">
        <f t="shared" si="12"/>
        <v>-5.9642250911641707E-2</v>
      </c>
      <c r="AE12" s="277">
        <f t="shared" si="12"/>
        <v>-6.5234757779074809E-2</v>
      </c>
      <c r="AF12" s="277">
        <f t="shared" si="12"/>
        <v>-6.4288477705607985E-2</v>
      </c>
      <c r="AG12" s="277">
        <f t="shared" si="12"/>
        <v>-6.1284645062141541E-2</v>
      </c>
      <c r="AH12" s="277">
        <f t="shared" si="12"/>
        <v>-6.243423729993413E-2</v>
      </c>
      <c r="AI12" s="277">
        <f t="shared" si="12"/>
        <v>-7.0341323473502124E-2</v>
      </c>
      <c r="AJ12" s="277">
        <f t="shared" si="12"/>
        <v>-7.1609388972482077E-2</v>
      </c>
      <c r="AK12" s="277">
        <f t="shared" si="12"/>
        <v>-6.219812745313278E-2</v>
      </c>
      <c r="AL12" s="277">
        <f t="shared" si="12"/>
        <v>-5.3221937231929112E-2</v>
      </c>
      <c r="AM12" s="277">
        <f t="shared" si="12"/>
        <v>-5.2033188577303456E-2</v>
      </c>
      <c r="AN12" s="277">
        <f t="shared" si="12"/>
        <v>-4.483192191741945E-2</v>
      </c>
      <c r="AO12" s="277">
        <f t="shared" si="12"/>
        <v>-2.9760884814539149E-2</v>
      </c>
      <c r="AP12" s="277">
        <f t="shared" si="12"/>
        <v>-3.3422846464008213E-2</v>
      </c>
    </row>
    <row r="13" spans="1:68" s="221" customFormat="1">
      <c r="A13" s="220"/>
      <c r="B13" s="220"/>
      <c r="C13" s="220"/>
      <c r="D13" s="220"/>
      <c r="E13" s="220"/>
      <c r="F13" s="282"/>
      <c r="G13" s="285"/>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row>
    <row r="14" spans="1:68" s="220" customFormat="1">
      <c r="A14" s="288"/>
      <c r="B14" s="288" t="str">
        <f>INDEX(B$93:B$134,MATCH($A$10,$A$93:$A$134,0))&amp;"  (Oct21)"</f>
        <v>NHS Bath and North East Somerset, Swindon and Wiltshire ICB  (Oct21)</v>
      </c>
      <c r="C14" s="288">
        <f t="shared" ref="C14:AP14" si="13">INDEX(C$93:C$134,MATCH($A$10,$A$93:$A$134,0))</f>
        <v>92</v>
      </c>
      <c r="D14" s="288">
        <f t="shared" si="13"/>
        <v>482885.33855553879</v>
      </c>
      <c r="E14" s="288">
        <f t="shared" si="13"/>
        <v>497630.2296537644</v>
      </c>
      <c r="F14" s="288">
        <f t="shared" si="13"/>
        <v>980515.56820930296</v>
      </c>
      <c r="G14" s="289">
        <f t="shared" si="13"/>
        <v>23602.561157803491</v>
      </c>
      <c r="H14" s="288">
        <f t="shared" si="13"/>
        <v>28435.984534731062</v>
      </c>
      <c r="I14" s="288">
        <f t="shared" si="13"/>
        <v>30722.121507555195</v>
      </c>
      <c r="J14" s="288">
        <f t="shared" si="13"/>
        <v>28079.648412910603</v>
      </c>
      <c r="K14" s="288">
        <f t="shared" si="13"/>
        <v>28489.203308593911</v>
      </c>
      <c r="L14" s="288">
        <f t="shared" si="13"/>
        <v>28869.147355844791</v>
      </c>
      <c r="M14" s="288">
        <f t="shared" si="13"/>
        <v>30950.144710990255</v>
      </c>
      <c r="N14" s="288">
        <f t="shared" si="13"/>
        <v>29956.910205074571</v>
      </c>
      <c r="O14" s="288">
        <f t="shared" si="13"/>
        <v>29952.494361421079</v>
      </c>
      <c r="P14" s="288">
        <f t="shared" si="13"/>
        <v>29620.492501454159</v>
      </c>
      <c r="Q14" s="288">
        <f t="shared" si="13"/>
        <v>34203.481258362503</v>
      </c>
      <c r="R14" s="288">
        <f t="shared" si="13"/>
        <v>35752.995631867678</v>
      </c>
      <c r="S14" s="288">
        <f t="shared" si="13"/>
        <v>31671.1162643194</v>
      </c>
      <c r="T14" s="288">
        <f t="shared" si="13"/>
        <v>25606.046406278474</v>
      </c>
      <c r="U14" s="288">
        <f t="shared" si="13"/>
        <v>23419.021224356737</v>
      </c>
      <c r="V14" s="288">
        <f t="shared" si="13"/>
        <v>20639.58414568955</v>
      </c>
      <c r="W14" s="288">
        <f t="shared" si="13"/>
        <v>12260.482975983907</v>
      </c>
      <c r="X14" s="288">
        <f t="shared" si="13"/>
        <v>10653.902592301369</v>
      </c>
      <c r="Y14" s="288">
        <f t="shared" si="13"/>
        <v>22566.034407470175</v>
      </c>
      <c r="Z14" s="288">
        <f t="shared" si="13"/>
        <v>26918.99135533259</v>
      </c>
      <c r="AA14" s="288">
        <f t="shared" si="13"/>
        <v>29119.350540777461</v>
      </c>
      <c r="AB14" s="288">
        <f t="shared" si="13"/>
        <v>27283.916418696586</v>
      </c>
      <c r="AC14" s="288">
        <f t="shared" si="13"/>
        <v>27838.00521825756</v>
      </c>
      <c r="AD14" s="288">
        <f t="shared" si="13"/>
        <v>29350.980977413423</v>
      </c>
      <c r="AE14" s="288">
        <f t="shared" si="13"/>
        <v>32119.929129527776</v>
      </c>
      <c r="AF14" s="288">
        <f t="shared" si="13"/>
        <v>31946.44909233008</v>
      </c>
      <c r="AG14" s="288">
        <f t="shared" si="13"/>
        <v>30756.840057872581</v>
      </c>
      <c r="AH14" s="288">
        <f t="shared" si="13"/>
        <v>30353.263902588922</v>
      </c>
      <c r="AI14" s="288">
        <f t="shared" si="13"/>
        <v>35023.75721349883</v>
      </c>
      <c r="AJ14" s="288">
        <f t="shared" si="13"/>
        <v>35870.144076500583</v>
      </c>
      <c r="AK14" s="288">
        <f t="shared" si="13"/>
        <v>31354.050923988812</v>
      </c>
      <c r="AL14" s="288">
        <f t="shared" si="13"/>
        <v>26691.676859819028</v>
      </c>
      <c r="AM14" s="288">
        <f t="shared" si="13"/>
        <v>25417.178471757961</v>
      </c>
      <c r="AN14" s="288">
        <f t="shared" si="13"/>
        <v>23211.683972017687</v>
      </c>
      <c r="AO14" s="288">
        <f t="shared" si="13"/>
        <v>14982.181825075872</v>
      </c>
      <c r="AP14" s="288">
        <f t="shared" si="13"/>
        <v>16825.795210838318</v>
      </c>
    </row>
    <row r="15" spans="1:68" s="282" customFormat="1">
      <c r="A15" s="221"/>
      <c r="B15" s="221" t="s">
        <v>367</v>
      </c>
      <c r="C15" s="221"/>
      <c r="D15" s="297">
        <f>D14/$F$14</f>
        <v>0.49248105202186965</v>
      </c>
      <c r="E15" s="297">
        <f>E14/$F$14</f>
        <v>0.50751894797813057</v>
      </c>
      <c r="F15" s="272">
        <f>F14/$F$6</f>
        <v>1.5943647954877682E-2</v>
      </c>
      <c r="G15" s="273">
        <f t="shared" ref="G15:X15" si="14">G14/$F$10</f>
        <v>2.4055077252722625E-2</v>
      </c>
      <c r="H15" s="272">
        <f t="shared" si="14"/>
        <v>2.8981168618390687E-2</v>
      </c>
      <c r="I15" s="272">
        <f t="shared" si="14"/>
        <v>3.1311136164027489E-2</v>
      </c>
      <c r="J15" s="272">
        <f t="shared" si="14"/>
        <v>2.8618000702798071E-2</v>
      </c>
      <c r="K15" s="272">
        <f t="shared" si="14"/>
        <v>2.903540772015625E-2</v>
      </c>
      <c r="L15" s="272">
        <f t="shared" si="14"/>
        <v>2.942263618011981E-2</v>
      </c>
      <c r="M15" s="272">
        <f t="shared" si="14"/>
        <v>3.1543531103600822E-2</v>
      </c>
      <c r="N15" s="272">
        <f t="shared" si="14"/>
        <v>3.0531253977820673E-2</v>
      </c>
      <c r="O15" s="272">
        <f t="shared" si="14"/>
        <v>3.0526753472154763E-2</v>
      </c>
      <c r="P15" s="272">
        <f t="shared" si="14"/>
        <v>3.0188386362917916E-2</v>
      </c>
      <c r="Q15" s="272">
        <f t="shared" si="14"/>
        <v>3.4859241693350584E-2</v>
      </c>
      <c r="R15" s="272">
        <f t="shared" si="14"/>
        <v>3.6438463867997831E-2</v>
      </c>
      <c r="S15" s="272">
        <f t="shared" si="14"/>
        <v>3.2278325361579645E-2</v>
      </c>
      <c r="T15" s="272">
        <f t="shared" si="14"/>
        <v>2.6096973981833395E-2</v>
      </c>
      <c r="U15" s="272">
        <f t="shared" si="14"/>
        <v>2.3868018431075992E-2</v>
      </c>
      <c r="V15" s="272">
        <f t="shared" si="14"/>
        <v>2.1035293067103545E-2</v>
      </c>
      <c r="W15" s="272">
        <f t="shared" si="14"/>
        <v>1.2495545003406319E-2</v>
      </c>
      <c r="X15" s="272">
        <f t="shared" si="14"/>
        <v>1.0858162730194205E-2</v>
      </c>
      <c r="Y15" s="272">
        <f t="shared" ref="Y15:AP15" si="15">-Y14/$F$10</f>
        <v>-2.2998677869321901E-2</v>
      </c>
      <c r="Z15" s="272">
        <f t="shared" si="15"/>
        <v>-2.7435091144920449E-2</v>
      </c>
      <c r="AA15" s="272">
        <f t="shared" si="15"/>
        <v>-2.9677636343118763E-2</v>
      </c>
      <c r="AB15" s="272">
        <f t="shared" si="15"/>
        <v>-2.780701267207952E-2</v>
      </c>
      <c r="AC15" s="272">
        <f t="shared" si="15"/>
        <v>-2.8371724645038475E-2</v>
      </c>
      <c r="AD15" s="272">
        <f t="shared" si="15"/>
        <v>-2.9913707674958857E-2</v>
      </c>
      <c r="AE15" s="272">
        <f t="shared" si="15"/>
        <v>-3.2735743015215674E-2</v>
      </c>
      <c r="AF15" s="272">
        <f t="shared" si="15"/>
        <v>-3.2558936961470268E-2</v>
      </c>
      <c r="AG15" s="272">
        <f t="shared" si="15"/>
        <v>-3.1346520349853912E-2</v>
      </c>
      <c r="AH15" s="272">
        <f t="shared" si="15"/>
        <v>-3.0935206699280213E-2</v>
      </c>
      <c r="AI15" s="272">
        <f t="shared" si="15"/>
        <v>-3.5695244249913452E-2</v>
      </c>
      <c r="AJ15" s="272">
        <f t="shared" si="15"/>
        <v>-3.6557858321287877E-2</v>
      </c>
      <c r="AK15" s="272">
        <f t="shared" si="15"/>
        <v>-3.1955181139864904E-2</v>
      </c>
      <c r="AL15" s="272">
        <f t="shared" si="15"/>
        <v>-2.7203418500850868E-2</v>
      </c>
      <c r="AM15" s="272">
        <f t="shared" si="15"/>
        <v>-2.5904485008917379E-2</v>
      </c>
      <c r="AN15" s="272">
        <f t="shared" si="15"/>
        <v>-2.3656706040482565E-2</v>
      </c>
      <c r="AO15" s="272">
        <f t="shared" si="15"/>
        <v>-1.5269425161403812E-2</v>
      </c>
      <c r="AP15" s="272">
        <f t="shared" si="15"/>
        <v>-1.7148384911668316E-2</v>
      </c>
      <c r="AT15" s="220"/>
      <c r="AU15" s="220"/>
      <c r="AV15" s="220"/>
      <c r="AW15" s="220"/>
      <c r="AX15" s="220"/>
      <c r="AY15" s="220"/>
      <c r="AZ15" s="220"/>
      <c r="BA15" s="220"/>
    </row>
    <row r="16" spans="1:68" s="221" customFormat="1">
      <c r="A16" s="220"/>
      <c r="B16" s="220"/>
      <c r="C16" s="220"/>
      <c r="D16" s="220"/>
      <c r="E16" s="220"/>
      <c r="F16" s="282"/>
      <c r="G16" s="285"/>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row>
    <row r="17" spans="1:53" s="220" customFormat="1">
      <c r="A17" s="286"/>
      <c r="B17" s="287" t="s">
        <v>366</v>
      </c>
      <c r="C17" s="286">
        <f t="shared" ref="C17:AP17" si="16">C10-C14</f>
        <v>0</v>
      </c>
      <c r="D17" s="286">
        <f t="shared" si="16"/>
        <v>300.32811112765921</v>
      </c>
      <c r="E17" s="286">
        <f t="shared" si="16"/>
        <v>372.43701290234458</v>
      </c>
      <c r="F17" s="286">
        <f t="shared" si="16"/>
        <v>672.76512403041124</v>
      </c>
      <c r="G17" s="296">
        <f t="shared" si="16"/>
        <v>113.10550886317651</v>
      </c>
      <c r="H17" s="286">
        <f t="shared" si="16"/>
        <v>280.26546526893435</v>
      </c>
      <c r="I17" s="286">
        <f t="shared" si="16"/>
        <v>-284.45484088852027</v>
      </c>
      <c r="J17" s="286">
        <f t="shared" si="16"/>
        <v>-91.981746243924135</v>
      </c>
      <c r="K17" s="286">
        <f t="shared" si="16"/>
        <v>272.29669140608166</v>
      </c>
      <c r="L17" s="286">
        <f t="shared" si="16"/>
        <v>381.60264415520942</v>
      </c>
      <c r="M17" s="286">
        <f t="shared" si="16"/>
        <v>-26.061377656926197</v>
      </c>
      <c r="N17" s="286">
        <f t="shared" si="16"/>
        <v>430.42312825877161</v>
      </c>
      <c r="O17" s="286">
        <f t="shared" si="16"/>
        <v>-72.744361421067879</v>
      </c>
      <c r="P17" s="286">
        <f t="shared" si="16"/>
        <v>672.84083187918804</v>
      </c>
      <c r="Q17" s="286">
        <f t="shared" si="16"/>
        <v>202.76874163749744</v>
      </c>
      <c r="R17" s="286">
        <f t="shared" si="16"/>
        <v>-242.57896520101349</v>
      </c>
      <c r="S17" s="286">
        <f t="shared" si="16"/>
        <v>-417.44959765273234</v>
      </c>
      <c r="T17" s="286">
        <f t="shared" si="16"/>
        <v>-223.37973961180614</v>
      </c>
      <c r="U17" s="286">
        <f t="shared" si="16"/>
        <v>476.14544230994579</v>
      </c>
      <c r="V17" s="286">
        <f t="shared" si="16"/>
        <v>-848.91747902288262</v>
      </c>
      <c r="W17" s="286">
        <f t="shared" si="16"/>
        <v>-144.06630931723885</v>
      </c>
      <c r="X17" s="286">
        <f t="shared" si="16"/>
        <v>-177.48592563470265</v>
      </c>
      <c r="Y17" s="286">
        <f t="shared" si="16"/>
        <v>140.54892586314236</v>
      </c>
      <c r="Z17" s="286">
        <f t="shared" si="16"/>
        <v>165.00864466739586</v>
      </c>
      <c r="AA17" s="286">
        <f t="shared" si="16"/>
        <v>-165.68387411079675</v>
      </c>
      <c r="AB17" s="286">
        <f t="shared" si="16"/>
        <v>-49.833085363254213</v>
      </c>
      <c r="AC17" s="286">
        <f t="shared" si="16"/>
        <v>492.99478174243632</v>
      </c>
      <c r="AD17" s="286">
        <f t="shared" si="16"/>
        <v>351.01902258658447</v>
      </c>
      <c r="AE17" s="286">
        <f t="shared" si="16"/>
        <v>367.15420380555952</v>
      </c>
      <c r="AF17" s="286">
        <f t="shared" si="16"/>
        <v>69.3842410032521</v>
      </c>
      <c r="AG17" s="286">
        <f t="shared" si="16"/>
        <v>-236.92339120592442</v>
      </c>
      <c r="AH17" s="286">
        <f t="shared" si="16"/>
        <v>739.15276407774581</v>
      </c>
      <c r="AI17" s="286">
        <f t="shared" si="16"/>
        <v>6.4094531678274507</v>
      </c>
      <c r="AJ17" s="286">
        <f t="shared" si="16"/>
        <v>-208.47740983391122</v>
      </c>
      <c r="AK17" s="286">
        <f t="shared" si="16"/>
        <v>-379.21759065547303</v>
      </c>
      <c r="AL17" s="286">
        <f t="shared" si="16"/>
        <v>-187.010193152375</v>
      </c>
      <c r="AM17" s="286">
        <f t="shared" si="16"/>
        <v>495.48819490870301</v>
      </c>
      <c r="AN17" s="286">
        <f t="shared" si="16"/>
        <v>-885.26730535101888</v>
      </c>
      <c r="AO17" s="286">
        <f t="shared" si="16"/>
        <v>-161.18182507586789</v>
      </c>
      <c r="AP17" s="286">
        <f t="shared" si="16"/>
        <v>-181.12854417165363</v>
      </c>
    </row>
    <row r="18" spans="1:53" s="220" customFormat="1">
      <c r="B18" s="220" t="s">
        <v>365</v>
      </c>
      <c r="C18" s="277">
        <f t="shared" ref="C18:AP18" si="17">C17/C14</f>
        <v>0</v>
      </c>
      <c r="D18" s="277">
        <f t="shared" si="17"/>
        <v>6.2194497771672793E-4</v>
      </c>
      <c r="E18" s="277">
        <f t="shared" si="17"/>
        <v>7.484211985302313E-4</v>
      </c>
      <c r="F18" s="277">
        <f t="shared" si="17"/>
        <v>6.8613405624866255E-4</v>
      </c>
      <c r="G18" s="285">
        <f t="shared" si="17"/>
        <v>4.792086253138741E-3</v>
      </c>
      <c r="H18" s="277">
        <f t="shared" si="17"/>
        <v>9.8560141262780798E-3</v>
      </c>
      <c r="I18" s="277">
        <f t="shared" si="17"/>
        <v>-9.2589582662306394E-3</v>
      </c>
      <c r="J18" s="277">
        <f t="shared" si="17"/>
        <v>-3.2757442291062415E-3</v>
      </c>
      <c r="K18" s="277">
        <f t="shared" si="17"/>
        <v>9.5578907018414941E-3</v>
      </c>
      <c r="L18" s="277">
        <f t="shared" si="17"/>
        <v>1.3218355202927422E-2</v>
      </c>
      <c r="M18" s="277">
        <f t="shared" si="17"/>
        <v>-8.4204380626601467E-4</v>
      </c>
      <c r="N18" s="277">
        <f t="shared" si="17"/>
        <v>1.4368074855258596E-2</v>
      </c>
      <c r="O18" s="277">
        <f t="shared" si="17"/>
        <v>-2.4286578788163594E-3</v>
      </c>
      <c r="P18" s="277">
        <f t="shared" si="17"/>
        <v>2.2715383002026596E-2</v>
      </c>
      <c r="Q18" s="277">
        <f t="shared" si="17"/>
        <v>5.9283071248170671E-3</v>
      </c>
      <c r="R18" s="277">
        <f t="shared" si="17"/>
        <v>-6.7848570704043569E-3</v>
      </c>
      <c r="S18" s="277">
        <f t="shared" si="17"/>
        <v>-1.3180766796117951E-2</v>
      </c>
      <c r="T18" s="277">
        <f t="shared" si="17"/>
        <v>-8.7237106450386865E-3</v>
      </c>
      <c r="U18" s="277">
        <f t="shared" si="17"/>
        <v>2.0331568845188761E-2</v>
      </c>
      <c r="V18" s="277">
        <f t="shared" si="17"/>
        <v>-4.1130551518411954E-2</v>
      </c>
      <c r="W18" s="277">
        <f t="shared" si="17"/>
        <v>-1.1750459553627617E-2</v>
      </c>
      <c r="X18" s="277">
        <f t="shared" si="17"/>
        <v>-1.6659240508070348E-2</v>
      </c>
      <c r="Y18" s="277">
        <f t="shared" si="17"/>
        <v>6.2283396065644378E-3</v>
      </c>
      <c r="Z18" s="277">
        <f t="shared" si="17"/>
        <v>6.1298227147247118E-3</v>
      </c>
      <c r="AA18" s="277">
        <f t="shared" si="17"/>
        <v>-5.6898203783350291E-3</v>
      </c>
      <c r="AB18" s="277">
        <f t="shared" si="17"/>
        <v>-1.8264637890880494E-3</v>
      </c>
      <c r="AC18" s="277">
        <f t="shared" si="17"/>
        <v>1.7709414804589003E-2</v>
      </c>
      <c r="AD18" s="277">
        <f t="shared" si="17"/>
        <v>1.1959362545896014E-2</v>
      </c>
      <c r="AE18" s="277">
        <f t="shared" si="17"/>
        <v>1.1430728951018623E-2</v>
      </c>
      <c r="AF18" s="277">
        <f t="shared" si="17"/>
        <v>2.1718921186740076E-3</v>
      </c>
      <c r="AG18" s="277">
        <f t="shared" si="17"/>
        <v>-7.7031122430043343E-3</v>
      </c>
      <c r="AH18" s="277">
        <f t="shared" si="17"/>
        <v>2.4351673231909048E-2</v>
      </c>
      <c r="AI18" s="277">
        <f t="shared" si="17"/>
        <v>1.8300301503224002E-4</v>
      </c>
      <c r="AJ18" s="277">
        <f t="shared" si="17"/>
        <v>-5.8120036928006073E-3</v>
      </c>
      <c r="AK18" s="277">
        <f t="shared" si="17"/>
        <v>-1.2094692056691652E-2</v>
      </c>
      <c r="AL18" s="277">
        <f t="shared" si="17"/>
        <v>-7.0063111483975506E-3</v>
      </c>
      <c r="AM18" s="277">
        <f t="shared" si="17"/>
        <v>1.9494224957316158E-2</v>
      </c>
      <c r="AN18" s="277">
        <f t="shared" si="17"/>
        <v>-3.8138866030497078E-2</v>
      </c>
      <c r="AO18" s="277">
        <f t="shared" si="17"/>
        <v>-1.0758234478645545E-2</v>
      </c>
      <c r="AP18" s="277">
        <f t="shared" si="17"/>
        <v>-1.076493217122837E-2</v>
      </c>
    </row>
    <row r="19" spans="1:53" s="220" customFormat="1">
      <c r="C19" s="277"/>
      <c r="D19" s="277"/>
      <c r="E19" s="277"/>
      <c r="F19" s="277"/>
      <c r="G19" s="285"/>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row>
    <row r="20" spans="1:53" s="220" customFormat="1">
      <c r="A20" s="295"/>
      <c r="B20" s="295" t="s">
        <v>364</v>
      </c>
      <c r="C20" s="294"/>
      <c r="D20" s="294"/>
      <c r="E20" s="294"/>
      <c r="F20" s="292">
        <f>F10</f>
        <v>981188.33333333337</v>
      </c>
      <c r="G20" s="293">
        <f t="shared" ref="G20:X20" si="18">G10+Y10</f>
        <v>46422.249999999985</v>
      </c>
      <c r="H20" s="292">
        <f t="shared" si="18"/>
        <v>55800.249999999985</v>
      </c>
      <c r="I20" s="292">
        <f t="shared" si="18"/>
        <v>59391.333333333343</v>
      </c>
      <c r="J20" s="292">
        <f t="shared" si="18"/>
        <v>55221.750000000015</v>
      </c>
      <c r="K20" s="292">
        <f t="shared" si="18"/>
        <v>57092.499999999985</v>
      </c>
      <c r="L20" s="292">
        <f t="shared" si="18"/>
        <v>58952.750000000007</v>
      </c>
      <c r="M20" s="292">
        <f t="shared" si="18"/>
        <v>63411.166666666664</v>
      </c>
      <c r="N20" s="292">
        <f t="shared" si="18"/>
        <v>62403.166666666672</v>
      </c>
      <c r="O20" s="292">
        <f t="shared" si="18"/>
        <v>60399.666666666672</v>
      </c>
      <c r="P20" s="292">
        <f t="shared" si="18"/>
        <v>61385.750000000015</v>
      </c>
      <c r="Q20" s="292">
        <f t="shared" si="18"/>
        <v>69436.416666666657</v>
      </c>
      <c r="R20" s="292">
        <f t="shared" si="18"/>
        <v>71172.083333333343</v>
      </c>
      <c r="S20" s="292">
        <f t="shared" si="18"/>
        <v>62228.500000000007</v>
      </c>
      <c r="T20" s="292">
        <f t="shared" si="18"/>
        <v>51887.333333333321</v>
      </c>
      <c r="U20" s="292">
        <f t="shared" si="18"/>
        <v>49807.833333333343</v>
      </c>
      <c r="V20" s="292">
        <f t="shared" si="18"/>
        <v>42117.083333333336</v>
      </c>
      <c r="W20" s="292">
        <f t="shared" si="18"/>
        <v>26937.416666666672</v>
      </c>
      <c r="X20" s="292">
        <f t="shared" si="18"/>
        <v>27121.083333333328</v>
      </c>
      <c r="Y20" s="282"/>
      <c r="Z20" s="277"/>
      <c r="AA20" s="277"/>
      <c r="AB20" s="277"/>
      <c r="AC20" s="277"/>
      <c r="AD20" s="277"/>
      <c r="AE20" s="277"/>
      <c r="AF20" s="277"/>
      <c r="AG20" s="277"/>
      <c r="AH20" s="277"/>
      <c r="AI20" s="277"/>
      <c r="AJ20" s="277"/>
      <c r="AK20" s="277"/>
      <c r="AL20" s="277"/>
      <c r="AM20" s="277"/>
      <c r="AN20" s="277"/>
      <c r="AO20" s="277"/>
      <c r="AP20" s="277"/>
    </row>
    <row r="21" spans="1:53" s="220" customFormat="1">
      <c r="A21" s="291"/>
      <c r="B21" s="291" t="s">
        <v>363</v>
      </c>
      <c r="C21" s="290"/>
      <c r="D21" s="290"/>
      <c r="E21" s="290"/>
      <c r="F21" s="288">
        <f>F14</f>
        <v>980515.56820930296</v>
      </c>
      <c r="G21" s="289">
        <f t="shared" ref="G21:X21" si="19">G14+Y14</f>
        <v>46168.595565273667</v>
      </c>
      <c r="H21" s="288">
        <f t="shared" si="19"/>
        <v>55354.975890063652</v>
      </c>
      <c r="I21" s="288">
        <f t="shared" si="19"/>
        <v>59841.472048332653</v>
      </c>
      <c r="J21" s="288">
        <f t="shared" si="19"/>
        <v>55363.564831607189</v>
      </c>
      <c r="K21" s="288">
        <f t="shared" si="19"/>
        <v>56327.208526851471</v>
      </c>
      <c r="L21" s="288">
        <f t="shared" si="19"/>
        <v>58220.12833325821</v>
      </c>
      <c r="M21" s="288">
        <f t="shared" si="19"/>
        <v>63070.073840518031</v>
      </c>
      <c r="N21" s="288">
        <f t="shared" si="19"/>
        <v>61903.359297404648</v>
      </c>
      <c r="O21" s="288">
        <f t="shared" si="19"/>
        <v>60709.334419293664</v>
      </c>
      <c r="P21" s="288">
        <f t="shared" si="19"/>
        <v>59973.756404043081</v>
      </c>
      <c r="Q21" s="288">
        <f t="shared" si="19"/>
        <v>69227.238471861332</v>
      </c>
      <c r="R21" s="288">
        <f t="shared" si="19"/>
        <v>71623.139708368253</v>
      </c>
      <c r="S21" s="288">
        <f t="shared" si="19"/>
        <v>63025.167188308216</v>
      </c>
      <c r="T21" s="288">
        <f t="shared" si="19"/>
        <v>52297.723266097499</v>
      </c>
      <c r="U21" s="288">
        <f t="shared" si="19"/>
        <v>48836.199696114694</v>
      </c>
      <c r="V21" s="288">
        <f t="shared" si="19"/>
        <v>43851.268117707237</v>
      </c>
      <c r="W21" s="288">
        <f t="shared" si="19"/>
        <v>27242.664801059778</v>
      </c>
      <c r="X21" s="288">
        <f t="shared" si="19"/>
        <v>27479.697803139687</v>
      </c>
      <c r="Y21" s="277"/>
      <c r="Z21" s="277"/>
      <c r="AA21" s="277"/>
      <c r="AB21" s="277"/>
      <c r="AC21" s="277"/>
      <c r="AD21" s="277"/>
      <c r="AE21" s="277"/>
      <c r="AF21" s="277"/>
      <c r="AG21" s="277"/>
      <c r="AH21" s="277"/>
      <c r="AI21" s="277"/>
      <c r="AJ21" s="277"/>
      <c r="AK21" s="277"/>
      <c r="AL21" s="277"/>
      <c r="AM21" s="277"/>
      <c r="AN21" s="277"/>
      <c r="AO21" s="277"/>
      <c r="AP21" s="277"/>
    </row>
    <row r="22" spans="1:53" s="220" customFormat="1">
      <c r="A22" s="287"/>
      <c r="B22" s="287" t="s">
        <v>362</v>
      </c>
      <c r="C22" s="287"/>
      <c r="D22" s="287"/>
      <c r="E22" s="287"/>
      <c r="F22" s="286">
        <f t="shared" ref="F22:X22" si="20">F20-F21</f>
        <v>672.76512403041124</v>
      </c>
      <c r="G22" s="286">
        <f t="shared" si="20"/>
        <v>253.65443472631887</v>
      </c>
      <c r="H22" s="286">
        <f t="shared" si="20"/>
        <v>445.27410993633384</v>
      </c>
      <c r="I22" s="286">
        <f t="shared" si="20"/>
        <v>-450.13871499930974</v>
      </c>
      <c r="J22" s="286">
        <f t="shared" si="20"/>
        <v>-141.81483160717471</v>
      </c>
      <c r="K22" s="286">
        <f t="shared" si="20"/>
        <v>765.29147314851434</v>
      </c>
      <c r="L22" s="286">
        <f t="shared" si="20"/>
        <v>732.62166674179753</v>
      </c>
      <c r="M22" s="286">
        <f t="shared" si="20"/>
        <v>341.09282614863332</v>
      </c>
      <c r="N22" s="286">
        <f t="shared" si="20"/>
        <v>499.80736926202371</v>
      </c>
      <c r="O22" s="286">
        <f t="shared" si="20"/>
        <v>-309.6677526269923</v>
      </c>
      <c r="P22" s="286">
        <f t="shared" si="20"/>
        <v>1411.9935959569339</v>
      </c>
      <c r="Q22" s="286">
        <f t="shared" si="20"/>
        <v>209.17819480532489</v>
      </c>
      <c r="R22" s="286">
        <f t="shared" si="20"/>
        <v>-451.05637503491016</v>
      </c>
      <c r="S22" s="286">
        <f t="shared" si="20"/>
        <v>-796.66718830820901</v>
      </c>
      <c r="T22" s="286">
        <f t="shared" si="20"/>
        <v>-410.3899327641775</v>
      </c>
      <c r="U22" s="286">
        <f t="shared" si="20"/>
        <v>971.6336372186488</v>
      </c>
      <c r="V22" s="286">
        <f t="shared" si="20"/>
        <v>-1734.1847843739015</v>
      </c>
      <c r="W22" s="286">
        <f t="shared" si="20"/>
        <v>-305.24813439310674</v>
      </c>
      <c r="X22" s="286">
        <f t="shared" si="20"/>
        <v>-358.6144698063581</v>
      </c>
    </row>
    <row r="23" spans="1:53" s="220" customFormat="1">
      <c r="A23" s="221"/>
      <c r="B23" s="221" t="s">
        <v>361</v>
      </c>
      <c r="C23" s="221"/>
      <c r="D23" s="221"/>
      <c r="E23" s="221"/>
      <c r="F23" s="272">
        <f t="shared" ref="F23:X23" si="21">F22/F21</f>
        <v>6.8613405624866255E-4</v>
      </c>
      <c r="G23" s="272">
        <f t="shared" si="21"/>
        <v>5.494090336096524E-3</v>
      </c>
      <c r="H23" s="272">
        <f t="shared" si="21"/>
        <v>8.0439762239380101E-3</v>
      </c>
      <c r="I23" s="272">
        <f t="shared" si="21"/>
        <v>-7.5221865303671427E-3</v>
      </c>
      <c r="J23" s="272">
        <f t="shared" si="21"/>
        <v>-2.5615191514223499E-3</v>
      </c>
      <c r="K23" s="272">
        <f t="shared" si="21"/>
        <v>1.3586532923670378E-2</v>
      </c>
      <c r="L23" s="272">
        <f t="shared" si="21"/>
        <v>1.2583649121283161E-2</v>
      </c>
      <c r="M23" s="272">
        <f t="shared" si="21"/>
        <v>5.4081564421683851E-3</v>
      </c>
      <c r="N23" s="272">
        <f t="shared" si="21"/>
        <v>8.0739942861708085E-3</v>
      </c>
      <c r="O23" s="272">
        <f t="shared" si="21"/>
        <v>-5.1008260194099356E-3</v>
      </c>
      <c r="P23" s="272">
        <f t="shared" si="21"/>
        <v>2.3543524378301997E-2</v>
      </c>
      <c r="Q23" s="272">
        <f t="shared" si="21"/>
        <v>3.0216169158668546E-3</v>
      </c>
      <c r="R23" s="272">
        <f t="shared" si="21"/>
        <v>-6.2976347709902186E-3</v>
      </c>
      <c r="S23" s="272">
        <f t="shared" si="21"/>
        <v>-1.2640461324408808E-2</v>
      </c>
      <c r="T23" s="272">
        <f t="shared" si="21"/>
        <v>-7.8471854439257534E-3</v>
      </c>
      <c r="U23" s="272">
        <f t="shared" si="21"/>
        <v>1.9895766731741617E-2</v>
      </c>
      <c r="V23" s="272">
        <f t="shared" si="21"/>
        <v>-3.9546969992268796E-2</v>
      </c>
      <c r="W23" s="272">
        <f t="shared" si="21"/>
        <v>-1.1204782521173632E-2</v>
      </c>
      <c r="X23" s="272">
        <f t="shared" si="21"/>
        <v>-1.3050160608585175E-2</v>
      </c>
    </row>
    <row r="24" spans="1:53" s="220" customFormat="1">
      <c r="G24" s="285"/>
      <c r="H24" s="277"/>
      <c r="I24" s="277"/>
      <c r="J24" s="277"/>
      <c r="K24" s="277"/>
      <c r="L24" s="277"/>
      <c r="M24" s="277"/>
      <c r="N24" s="277"/>
      <c r="O24" s="277"/>
      <c r="P24" s="277"/>
      <c r="Q24" s="277"/>
      <c r="R24" s="277"/>
      <c r="S24" s="277"/>
      <c r="T24" s="277"/>
      <c r="U24" s="277"/>
      <c r="V24" s="277"/>
      <c r="W24" s="277"/>
      <c r="X24" s="277"/>
    </row>
    <row r="25" spans="1:53" s="220" customFormat="1">
      <c r="A25" s="221"/>
      <c r="B25" s="221" t="s">
        <v>364</v>
      </c>
      <c r="C25" s="272"/>
      <c r="D25" s="272"/>
      <c r="E25" s="272"/>
      <c r="F25" s="283">
        <f>F3</f>
        <v>61639457.833333336</v>
      </c>
      <c r="G25" s="284">
        <f t="shared" ref="G25:X25" si="22">G3+Y3</f>
        <v>3047842.8333333335</v>
      </c>
      <c r="H25" s="283">
        <f t="shared" si="22"/>
        <v>3528555.583333334</v>
      </c>
      <c r="I25" s="283">
        <f t="shared" si="22"/>
        <v>3686179.333333334</v>
      </c>
      <c r="J25" s="283">
        <f t="shared" si="22"/>
        <v>3421058.4166666665</v>
      </c>
      <c r="K25" s="283">
        <f t="shared" si="22"/>
        <v>3760164.083333334</v>
      </c>
      <c r="L25" s="283">
        <f t="shared" si="22"/>
        <v>4292833.416666667</v>
      </c>
      <c r="M25" s="283">
        <f t="shared" si="22"/>
        <v>4681114.166666666</v>
      </c>
      <c r="N25" s="283">
        <f t="shared" si="22"/>
        <v>4495791.916666667</v>
      </c>
      <c r="O25" s="283">
        <f t="shared" si="22"/>
        <v>4184869.416666666</v>
      </c>
      <c r="P25" s="283">
        <f t="shared" si="22"/>
        <v>3875291.166666667</v>
      </c>
      <c r="Q25" s="283">
        <f t="shared" si="22"/>
        <v>4167990.083333334</v>
      </c>
      <c r="R25" s="283">
        <f t="shared" si="22"/>
        <v>4095163.5000000009</v>
      </c>
      <c r="S25" s="283">
        <f t="shared" si="22"/>
        <v>3533900.2500000005</v>
      </c>
      <c r="T25" s="283">
        <f t="shared" si="22"/>
        <v>2927848.5833333335</v>
      </c>
      <c r="U25" s="283">
        <f t="shared" si="22"/>
        <v>2760091.333333333</v>
      </c>
      <c r="V25" s="283">
        <f t="shared" si="22"/>
        <v>2284593.833333333</v>
      </c>
      <c r="W25" s="283">
        <f t="shared" si="22"/>
        <v>1457927.4166666665</v>
      </c>
      <c r="X25" s="283">
        <f t="shared" si="22"/>
        <v>1438242.5</v>
      </c>
      <c r="Y25" s="282"/>
      <c r="AH25" s="277"/>
      <c r="AI25" s="277"/>
      <c r="AJ25" s="277"/>
      <c r="AK25" s="277"/>
      <c r="AL25" s="277"/>
      <c r="AM25" s="277"/>
      <c r="AN25" s="277"/>
      <c r="AO25" s="277"/>
      <c r="AP25" s="277"/>
    </row>
    <row r="26" spans="1:53" s="220" customFormat="1">
      <c r="A26" s="281"/>
      <c r="B26" s="281" t="s">
        <v>363</v>
      </c>
      <c r="C26" s="280"/>
      <c r="D26" s="280"/>
      <c r="E26" s="280"/>
      <c r="F26" s="278">
        <f>F6</f>
        <v>61498822.037733927</v>
      </c>
      <c r="G26" s="279">
        <f t="shared" ref="G26:X26" si="23">G6+Y6</f>
        <v>3022197.3705643718</v>
      </c>
      <c r="H26" s="278">
        <f t="shared" si="23"/>
        <v>3500783.0467711277</v>
      </c>
      <c r="I26" s="278">
        <f t="shared" si="23"/>
        <v>3714600.5413892781</v>
      </c>
      <c r="J26" s="278">
        <f t="shared" si="23"/>
        <v>3455602.3016806943</v>
      </c>
      <c r="K26" s="278">
        <f t="shared" si="23"/>
        <v>3671558.1884490391</v>
      </c>
      <c r="L26" s="278">
        <f t="shared" si="23"/>
        <v>4229279.6678533182</v>
      </c>
      <c r="M26" s="278">
        <f t="shared" si="23"/>
        <v>4664490.6433973964</v>
      </c>
      <c r="N26" s="278">
        <f t="shared" si="23"/>
        <v>4446715.7465268653</v>
      </c>
      <c r="O26" s="278">
        <f t="shared" si="23"/>
        <v>4200950.1540881544</v>
      </c>
      <c r="P26" s="278">
        <f t="shared" si="23"/>
        <v>3809857.0887356186</v>
      </c>
      <c r="Q26" s="278">
        <f t="shared" si="23"/>
        <v>4140394.0020021722</v>
      </c>
      <c r="R26" s="278">
        <f t="shared" si="23"/>
        <v>4109199.4190592356</v>
      </c>
      <c r="S26" s="278">
        <f t="shared" si="23"/>
        <v>3576107.7093281248</v>
      </c>
      <c r="T26" s="278">
        <f t="shared" si="23"/>
        <v>2947709.9366016584</v>
      </c>
      <c r="U26" s="278">
        <f t="shared" si="23"/>
        <v>2707973.3896165821</v>
      </c>
      <c r="V26" s="278">
        <f t="shared" si="23"/>
        <v>2379810.5965293655</v>
      </c>
      <c r="W26" s="278">
        <f t="shared" si="23"/>
        <v>1465409.164414716</v>
      </c>
      <c r="X26" s="278">
        <f t="shared" si="23"/>
        <v>1456183.0707262158</v>
      </c>
      <c r="Y26" s="277"/>
      <c r="Z26" s="380" t="s">
        <v>427</v>
      </c>
      <c r="AA26" s="386" t="s">
        <v>428</v>
      </c>
      <c r="AB26" s="386" t="s">
        <v>405</v>
      </c>
      <c r="AC26" s="386" t="s">
        <v>425</v>
      </c>
      <c r="AD26" s="386" t="s">
        <v>426</v>
      </c>
      <c r="AE26" s="386" t="s">
        <v>234</v>
      </c>
      <c r="AF26" s="386" t="s">
        <v>233</v>
      </c>
      <c r="AG26" s="387" t="s">
        <v>124</v>
      </c>
      <c r="AH26" s="277"/>
      <c r="AI26" s="277"/>
      <c r="AJ26" s="277"/>
      <c r="AK26" s="277"/>
      <c r="AL26" s="277"/>
      <c r="AM26" s="277"/>
      <c r="AN26" s="277"/>
      <c r="AO26" s="277"/>
      <c r="AP26" s="277"/>
    </row>
    <row r="27" spans="1:53" s="220" customFormat="1">
      <c r="A27" s="276"/>
      <c r="B27" s="276" t="s">
        <v>362</v>
      </c>
      <c r="C27" s="276"/>
      <c r="D27" s="276"/>
      <c r="E27" s="276"/>
      <c r="F27" s="274">
        <f t="shared" ref="F27:X27" si="24">F25-F26</f>
        <v>140635.79559940845</v>
      </c>
      <c r="G27" s="275">
        <f t="shared" si="24"/>
        <v>25645.462768961675</v>
      </c>
      <c r="H27" s="274">
        <f t="shared" si="24"/>
        <v>27772.536562206224</v>
      </c>
      <c r="I27" s="274">
        <f t="shared" si="24"/>
        <v>-28421.208055944182</v>
      </c>
      <c r="J27" s="274">
        <f t="shared" si="24"/>
        <v>-34543.885014027823</v>
      </c>
      <c r="K27" s="274">
        <f t="shared" si="24"/>
        <v>88605.89488429483</v>
      </c>
      <c r="L27" s="274">
        <f t="shared" si="24"/>
        <v>63553.748813348822</v>
      </c>
      <c r="M27" s="274">
        <f t="shared" si="24"/>
        <v>16623.523269269615</v>
      </c>
      <c r="N27" s="274">
        <f t="shared" si="24"/>
        <v>49076.170139801688</v>
      </c>
      <c r="O27" s="274">
        <f t="shared" si="24"/>
        <v>-16080.737421488389</v>
      </c>
      <c r="P27" s="274">
        <f t="shared" si="24"/>
        <v>65434.077931048349</v>
      </c>
      <c r="Q27" s="274">
        <f t="shared" si="24"/>
        <v>27596.081331161782</v>
      </c>
      <c r="R27" s="274">
        <f t="shared" si="24"/>
        <v>-14035.919059234671</v>
      </c>
      <c r="S27" s="274">
        <f t="shared" si="24"/>
        <v>-42207.4593281243</v>
      </c>
      <c r="T27" s="274">
        <f t="shared" si="24"/>
        <v>-19861.353268324863</v>
      </c>
      <c r="U27" s="274">
        <f t="shared" si="24"/>
        <v>52117.943716750946</v>
      </c>
      <c r="V27" s="274">
        <f t="shared" si="24"/>
        <v>-95216.763196032494</v>
      </c>
      <c r="W27" s="274">
        <f t="shared" si="24"/>
        <v>-7481.7477480494417</v>
      </c>
      <c r="X27" s="274">
        <f t="shared" si="24"/>
        <v>-17940.570726215839</v>
      </c>
      <c r="Z27" s="389" t="s">
        <v>229</v>
      </c>
      <c r="AA27" s="376" t="s">
        <v>228</v>
      </c>
      <c r="AB27" s="375" t="s">
        <v>33</v>
      </c>
      <c r="AC27" s="376" t="s">
        <v>177</v>
      </c>
      <c r="AD27" s="377" t="s">
        <v>221</v>
      </c>
      <c r="AE27" s="379">
        <v>6122.416666666667</v>
      </c>
      <c r="AF27" s="378">
        <v>5850.083333333333</v>
      </c>
      <c r="AG27" s="381">
        <v>11972.5</v>
      </c>
      <c r="AH27" s="391" t="s">
        <v>429</v>
      </c>
    </row>
    <row r="28" spans="1:53" s="220" customFormat="1">
      <c r="A28" s="221"/>
      <c r="B28" s="221" t="s">
        <v>361</v>
      </c>
      <c r="C28" s="221"/>
      <c r="D28" s="221"/>
      <c r="E28" s="221"/>
      <c r="F28" s="272">
        <f t="shared" ref="F28:X28" si="25">F27/F26</f>
        <v>2.2868047051879843E-3</v>
      </c>
      <c r="G28" s="273">
        <f t="shared" si="25"/>
        <v>8.4857008409654541E-3</v>
      </c>
      <c r="H28" s="272">
        <f t="shared" si="25"/>
        <v>7.9332355622041845E-3</v>
      </c>
      <c r="I28" s="272">
        <f t="shared" si="25"/>
        <v>-7.6512151816234102E-3</v>
      </c>
      <c r="J28" s="272">
        <f t="shared" si="25"/>
        <v>-9.9964874422113856E-3</v>
      </c>
      <c r="K28" s="272">
        <f t="shared" si="25"/>
        <v>2.413304933122257E-2</v>
      </c>
      <c r="L28" s="272">
        <f t="shared" si="25"/>
        <v>1.5027085888034261E-2</v>
      </c>
      <c r="M28" s="272">
        <f t="shared" si="25"/>
        <v>3.563845345643532E-3</v>
      </c>
      <c r="N28" s="272">
        <f t="shared" si="25"/>
        <v>1.1036498156675055E-2</v>
      </c>
      <c r="O28" s="272">
        <f t="shared" si="25"/>
        <v>-3.8278810344463195E-3</v>
      </c>
      <c r="P28" s="272">
        <f t="shared" si="25"/>
        <v>1.7174942893399717E-2</v>
      </c>
      <c r="Q28" s="272">
        <f t="shared" si="25"/>
        <v>6.6650858149773021E-3</v>
      </c>
      <c r="R28" s="272">
        <f t="shared" si="25"/>
        <v>-3.4157308097858313E-3</v>
      </c>
      <c r="S28" s="272">
        <f t="shared" si="25"/>
        <v>-1.1802625300694366E-2</v>
      </c>
      <c r="T28" s="272">
        <f t="shared" si="25"/>
        <v>-6.7378927016212876E-3</v>
      </c>
      <c r="U28" s="272">
        <f t="shared" si="25"/>
        <v>1.9246106300967104E-2</v>
      </c>
      <c r="V28" s="272">
        <f t="shared" si="25"/>
        <v>-4.0010227425196512E-2</v>
      </c>
      <c r="W28" s="272">
        <f t="shared" si="25"/>
        <v>-5.105569099561111E-3</v>
      </c>
      <c r="X28" s="272">
        <f t="shared" si="25"/>
        <v>-1.2320271459596535E-2</v>
      </c>
      <c r="Z28" s="390" t="s">
        <v>229</v>
      </c>
      <c r="AA28" s="382" t="s">
        <v>228</v>
      </c>
      <c r="AB28" s="388" t="s">
        <v>5</v>
      </c>
      <c r="AC28" s="382" t="s">
        <v>177</v>
      </c>
      <c r="AD28" s="383" t="s">
        <v>221</v>
      </c>
      <c r="AE28" s="384">
        <f>-AE27</f>
        <v>-6122.416666666667</v>
      </c>
      <c r="AF28" s="384">
        <f t="shared" ref="AF28:AG28" si="26">-AF27</f>
        <v>-5850.083333333333</v>
      </c>
      <c r="AG28" s="385">
        <f t="shared" si="26"/>
        <v>-11972.5</v>
      </c>
      <c r="AH28" s="391" t="s">
        <v>429</v>
      </c>
    </row>
    <row r="29" spans="1:53" s="271" customFormat="1">
      <c r="A29" s="220"/>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O29" s="335"/>
      <c r="AP29" s="335"/>
      <c r="AQ29" s="331" t="s">
        <v>411</v>
      </c>
      <c r="AR29" s="332" t="s">
        <v>412</v>
      </c>
    </row>
    <row r="30" spans="1:53">
      <c r="AO30" s="334"/>
      <c r="AP30" s="338" t="s">
        <v>415</v>
      </c>
      <c r="AQ30" s="336">
        <f>INDEX($AQ$93:$AQ$134,MATCH($A$10,$A$93:$A$134,0))</f>
        <v>0.20367606610147049</v>
      </c>
      <c r="AR30" s="339">
        <f>INDEX($AR$93:$AR$134,MATCH($A$10,$A$93:$A$134,0))</f>
        <v>42.058176704570393</v>
      </c>
      <c r="AT30" s="271"/>
      <c r="AU30" s="271"/>
      <c r="AV30" s="271"/>
      <c r="AW30" s="271"/>
      <c r="AX30" s="271"/>
      <c r="AY30" s="271"/>
      <c r="AZ30" s="271"/>
      <c r="BA30" s="271"/>
    </row>
    <row r="31" spans="1:53">
      <c r="AO31" s="334"/>
      <c r="AP31" s="338" t="s">
        <v>414</v>
      </c>
      <c r="AQ31" s="336">
        <f>INDEX($AQ$35:$AQ$76,MATCH($A$10,$A$35:$A$76,0))</f>
        <v>0.20166439334616354</v>
      </c>
      <c r="AR31" s="337">
        <f>INDEX($AR$35:$AR$76,MATCH($A$10,$A$35:$A$76,0))</f>
        <v>41.931159580304843</v>
      </c>
      <c r="AV31" s="270"/>
      <c r="AW31" s="270"/>
    </row>
    <row r="32" spans="1:53">
      <c r="G32" s="9"/>
      <c r="H32" s="9"/>
      <c r="Y32" s="229"/>
      <c r="Z32" s="229"/>
      <c r="AA32" s="9"/>
      <c r="AB32" s="9"/>
      <c r="AT32" s="220" t="s">
        <v>360</v>
      </c>
      <c r="AV32" s="269"/>
      <c r="AW32" s="269"/>
    </row>
    <row r="33" spans="1:66">
      <c r="G33" s="330">
        <v>2</v>
      </c>
      <c r="H33" s="330">
        <v>7</v>
      </c>
      <c r="I33" s="330">
        <v>12</v>
      </c>
      <c r="J33" s="330">
        <v>17</v>
      </c>
      <c r="K33" s="330">
        <v>22</v>
      </c>
      <c r="L33" s="330">
        <v>27</v>
      </c>
      <c r="M33" s="330">
        <v>32</v>
      </c>
      <c r="N33" s="330">
        <v>37</v>
      </c>
      <c r="O33" s="330">
        <v>42</v>
      </c>
      <c r="P33" s="330">
        <v>47</v>
      </c>
      <c r="Q33" s="330">
        <v>52</v>
      </c>
      <c r="R33" s="330">
        <v>57</v>
      </c>
      <c r="S33" s="330">
        <v>62</v>
      </c>
      <c r="T33" s="330">
        <v>67</v>
      </c>
      <c r="U33" s="330">
        <v>72</v>
      </c>
      <c r="V33" s="330">
        <v>77</v>
      </c>
      <c r="W33" s="330">
        <v>82</v>
      </c>
      <c r="X33" s="330">
        <v>87</v>
      </c>
      <c r="Y33" s="330">
        <v>2</v>
      </c>
      <c r="Z33" s="330">
        <v>7</v>
      </c>
      <c r="AA33" s="330">
        <v>12</v>
      </c>
      <c r="AB33" s="330">
        <v>17</v>
      </c>
      <c r="AC33" s="330">
        <v>22</v>
      </c>
      <c r="AD33" s="330">
        <v>27</v>
      </c>
      <c r="AE33" s="330">
        <v>32</v>
      </c>
      <c r="AF33" s="330">
        <v>37</v>
      </c>
      <c r="AG33" s="330">
        <v>42</v>
      </c>
      <c r="AH33" s="330">
        <v>47</v>
      </c>
      <c r="AI33" s="330">
        <v>52</v>
      </c>
      <c r="AJ33" s="330">
        <v>57</v>
      </c>
      <c r="AK33" s="330">
        <v>62</v>
      </c>
      <c r="AL33" s="330">
        <v>67</v>
      </c>
      <c r="AM33" s="330">
        <v>72</v>
      </c>
      <c r="AN33" s="330">
        <v>77</v>
      </c>
      <c r="AO33" s="330">
        <v>82</v>
      </c>
      <c r="AP33" s="330">
        <v>87</v>
      </c>
      <c r="AQ33" s="334"/>
      <c r="AR33" s="334"/>
      <c r="AV33" s="269"/>
      <c r="AW33" s="269"/>
    </row>
    <row r="34" spans="1:66" s="5" customFormat="1">
      <c r="A34" s="5" t="s">
        <v>165</v>
      </c>
      <c r="B34" s="5" t="s">
        <v>43</v>
      </c>
      <c r="C34" s="238" t="s">
        <v>349</v>
      </c>
      <c r="D34" s="237" t="s">
        <v>234</v>
      </c>
      <c r="E34" s="237" t="s">
        <v>233</v>
      </c>
      <c r="F34" s="237" t="s">
        <v>348</v>
      </c>
      <c r="G34" s="237" t="s">
        <v>347</v>
      </c>
      <c r="H34" s="237" t="s">
        <v>346</v>
      </c>
      <c r="I34" s="237" t="s">
        <v>345</v>
      </c>
      <c r="J34" s="237" t="s">
        <v>344</v>
      </c>
      <c r="K34" s="237" t="s">
        <v>343</v>
      </c>
      <c r="L34" s="237" t="s">
        <v>342</v>
      </c>
      <c r="M34" s="237" t="s">
        <v>341</v>
      </c>
      <c r="N34" s="237" t="s">
        <v>340</v>
      </c>
      <c r="O34" s="237" t="s">
        <v>339</v>
      </c>
      <c r="P34" s="237" t="s">
        <v>338</v>
      </c>
      <c r="Q34" s="237" t="s">
        <v>337</v>
      </c>
      <c r="R34" s="237" t="s">
        <v>336</v>
      </c>
      <c r="S34" s="237" t="s">
        <v>335</v>
      </c>
      <c r="T34" s="237" t="s">
        <v>334</v>
      </c>
      <c r="U34" s="237" t="s">
        <v>333</v>
      </c>
      <c r="V34" s="237" t="s">
        <v>332</v>
      </c>
      <c r="W34" s="237" t="s">
        <v>331</v>
      </c>
      <c r="X34" s="237" t="s">
        <v>330</v>
      </c>
      <c r="Y34" s="237" t="s">
        <v>329</v>
      </c>
      <c r="Z34" s="237" t="s">
        <v>328</v>
      </c>
      <c r="AA34" s="237" t="s">
        <v>327</v>
      </c>
      <c r="AB34" s="237" t="s">
        <v>326</v>
      </c>
      <c r="AC34" s="237" t="s">
        <v>325</v>
      </c>
      <c r="AD34" s="237" t="s">
        <v>324</v>
      </c>
      <c r="AE34" s="237" t="s">
        <v>323</v>
      </c>
      <c r="AF34" s="237" t="s">
        <v>322</v>
      </c>
      <c r="AG34" s="237" t="s">
        <v>321</v>
      </c>
      <c r="AH34" s="237" t="s">
        <v>320</v>
      </c>
      <c r="AI34" s="237" t="s">
        <v>319</v>
      </c>
      <c r="AJ34" s="237" t="s">
        <v>318</v>
      </c>
      <c r="AK34" s="237" t="s">
        <v>317</v>
      </c>
      <c r="AL34" s="237" t="s">
        <v>316</v>
      </c>
      <c r="AM34" s="237" t="s">
        <v>315</v>
      </c>
      <c r="AN34" s="237" t="s">
        <v>314</v>
      </c>
      <c r="AO34" s="237" t="s">
        <v>313</v>
      </c>
      <c r="AP34" s="237" t="s">
        <v>312</v>
      </c>
      <c r="AQ34" s="331" t="s">
        <v>411</v>
      </c>
      <c r="AR34" s="332" t="s">
        <v>412</v>
      </c>
      <c r="AT34" s="268" t="s">
        <v>165</v>
      </c>
      <c r="AU34" s="268" t="s">
        <v>43</v>
      </c>
      <c r="AV34" s="268" t="s">
        <v>237</v>
      </c>
      <c r="AW34" s="268" t="s">
        <v>236</v>
      </c>
      <c r="AX34" s="267" t="s">
        <v>239</v>
      </c>
      <c r="AY34" s="220"/>
      <c r="AZ34" s="220"/>
      <c r="BA34" s="220"/>
      <c r="BB34" s="9"/>
      <c r="BF34" s="9"/>
      <c r="BG34" s="9"/>
      <c r="BH34" s="9"/>
      <c r="BI34" s="9"/>
      <c r="BJ34" s="9"/>
      <c r="BK34" s="9"/>
      <c r="BL34" s="9"/>
      <c r="BM34" s="9"/>
      <c r="BN34" s="9"/>
    </row>
    <row r="35" spans="1:66">
      <c r="A35" s="9" t="s">
        <v>23</v>
      </c>
      <c r="B35" s="9" t="s">
        <v>45</v>
      </c>
      <c r="C35" s="238">
        <v>181</v>
      </c>
      <c r="D35" s="9">
        <v>882356.33333333349</v>
      </c>
      <c r="E35" s="9">
        <v>893243.66666666651</v>
      </c>
      <c r="F35" s="5">
        <v>1775600.0000000009</v>
      </c>
      <c r="G35" s="9">
        <v>40445.999999999993</v>
      </c>
      <c r="H35" s="9">
        <v>48545.333333333314</v>
      </c>
      <c r="I35" s="9">
        <v>51397.833333333365</v>
      </c>
      <c r="J35" s="9">
        <v>48185.083333333328</v>
      </c>
      <c r="K35" s="9">
        <v>49068.916666666679</v>
      </c>
      <c r="L35" s="9">
        <v>54084.416666666679</v>
      </c>
      <c r="M35" s="9">
        <v>57903.833333333343</v>
      </c>
      <c r="N35" s="9">
        <v>56292.999999999993</v>
      </c>
      <c r="O35" s="9">
        <v>53270.999999999956</v>
      </c>
      <c r="P35" s="9">
        <v>53146.416666666657</v>
      </c>
      <c r="Q35" s="9">
        <v>62814.666666666679</v>
      </c>
      <c r="R35" s="9">
        <v>65911.916666666657</v>
      </c>
      <c r="S35" s="9">
        <v>60027.666666666657</v>
      </c>
      <c r="T35" s="9">
        <v>50794.083333333328</v>
      </c>
      <c r="U35" s="9">
        <v>48713.250000000015</v>
      </c>
      <c r="V35" s="9">
        <v>39237.499999999971</v>
      </c>
      <c r="W35" s="9">
        <v>23213.833333333343</v>
      </c>
      <c r="X35" s="9">
        <v>19301.583333333328</v>
      </c>
      <c r="Y35" s="9">
        <v>38398.583333333321</v>
      </c>
      <c r="Z35" s="9">
        <v>45901.416666666686</v>
      </c>
      <c r="AA35" s="9">
        <v>48995.083333333343</v>
      </c>
      <c r="AB35" s="9">
        <v>47092.416666666672</v>
      </c>
      <c r="AC35" s="9">
        <v>49134</v>
      </c>
      <c r="AD35" s="9">
        <v>53248.250000000007</v>
      </c>
      <c r="AE35" s="9">
        <v>57381.5</v>
      </c>
      <c r="AF35" s="9">
        <v>54649.749999999956</v>
      </c>
      <c r="AG35" s="9">
        <v>51007</v>
      </c>
      <c r="AH35" s="9">
        <v>51549.249999999985</v>
      </c>
      <c r="AI35" s="9">
        <v>62604.333333333321</v>
      </c>
      <c r="AJ35" s="9">
        <v>65529.583333333307</v>
      </c>
      <c r="AK35" s="9">
        <v>60043.250000000051</v>
      </c>
      <c r="AL35" s="9">
        <v>52220.833333333336</v>
      </c>
      <c r="AM35" s="9">
        <v>51866.083333333321</v>
      </c>
      <c r="AN35" s="9">
        <v>43343.916666666672</v>
      </c>
      <c r="AO35" s="9">
        <v>29110.583333333339</v>
      </c>
      <c r="AP35" s="9">
        <v>31167.833333333321</v>
      </c>
      <c r="AQ35" s="333">
        <f>SUM(AL35:AP35,T35:X35)/F35</f>
        <v>0.21906369677855358</v>
      </c>
      <c r="AR35" s="330">
        <f>(SUMPRODUCT($G$33:$AP$33,G35:AP35)/F35)</f>
        <v>43.049308449725878</v>
      </c>
      <c r="AS35" s="9" t="s">
        <v>413</v>
      </c>
      <c r="AT35" s="266" t="s">
        <v>24</v>
      </c>
      <c r="AU35" s="266" t="s">
        <v>80</v>
      </c>
      <c r="AV35" s="9" t="s">
        <v>208</v>
      </c>
      <c r="AW35" s="9" t="s">
        <v>207</v>
      </c>
      <c r="AX35" s="265">
        <v>36</v>
      </c>
    </row>
    <row r="36" spans="1:66">
      <c r="A36" s="9" t="s">
        <v>6</v>
      </c>
      <c r="B36" s="9" t="s">
        <v>46</v>
      </c>
      <c r="C36" s="238">
        <v>360</v>
      </c>
      <c r="D36" s="9">
        <v>1576652.6666666665</v>
      </c>
      <c r="E36" s="9">
        <v>1574015.75</v>
      </c>
      <c r="F36" s="5">
        <v>3150668.4166666684</v>
      </c>
      <c r="G36" s="9">
        <v>74220.416666666628</v>
      </c>
      <c r="H36" s="9">
        <v>87743.749999999913</v>
      </c>
      <c r="I36" s="9">
        <v>92044.166666666628</v>
      </c>
      <c r="J36" s="9">
        <v>87215.91666666657</v>
      </c>
      <c r="K36" s="9">
        <v>96640.249999999956</v>
      </c>
      <c r="L36" s="9">
        <v>108004.91666666664</v>
      </c>
      <c r="M36" s="9">
        <v>113147.33333333327</v>
      </c>
      <c r="N36" s="9">
        <v>106680.83333333326</v>
      </c>
      <c r="O36" s="9">
        <v>98259.749999999971</v>
      </c>
      <c r="P36" s="9">
        <v>92544.416666666715</v>
      </c>
      <c r="Q36" s="9">
        <v>108238.91666666676</v>
      </c>
      <c r="R36" s="9">
        <v>113024.58333333331</v>
      </c>
      <c r="S36" s="9">
        <v>103757.49999999997</v>
      </c>
      <c r="T36" s="9">
        <v>87881.083333333401</v>
      </c>
      <c r="U36" s="9">
        <v>80108.916666666686</v>
      </c>
      <c r="V36" s="9">
        <v>60991.250000000007</v>
      </c>
      <c r="W36" s="9">
        <v>36595.583333333365</v>
      </c>
      <c r="X36" s="9">
        <v>29553.083333333318</v>
      </c>
      <c r="Y36" s="9">
        <v>70502.250000000015</v>
      </c>
      <c r="Z36" s="9">
        <v>82669.250000000015</v>
      </c>
      <c r="AA36" s="9">
        <v>87677.750000000058</v>
      </c>
      <c r="AB36" s="9">
        <v>84492.666666666657</v>
      </c>
      <c r="AC36" s="9">
        <v>95925.666666666744</v>
      </c>
      <c r="AD36" s="9">
        <v>99472.83333333327</v>
      </c>
      <c r="AE36" s="9">
        <v>104601.33333333334</v>
      </c>
      <c r="AF36" s="9">
        <v>100860.5833333333</v>
      </c>
      <c r="AG36" s="9">
        <v>93649.416666666672</v>
      </c>
      <c r="AH36" s="9">
        <v>89233.083333333343</v>
      </c>
      <c r="AI36" s="9">
        <v>106782.00000000003</v>
      </c>
      <c r="AJ36" s="9">
        <v>112785.50000000007</v>
      </c>
      <c r="AK36" s="9">
        <v>105153.58333333337</v>
      </c>
      <c r="AL36" s="9">
        <v>90299.000000000015</v>
      </c>
      <c r="AM36" s="9">
        <v>85715.083333333314</v>
      </c>
      <c r="AN36" s="9">
        <v>68123.666666666613</v>
      </c>
      <c r="AO36" s="9">
        <v>46896.833333333328</v>
      </c>
      <c r="AP36" s="9">
        <v>49175.250000000029</v>
      </c>
      <c r="AQ36" s="333">
        <f t="shared" ref="AQ36:AQ99" si="27">SUM(AL36:AP36,T36:X36)/F36</f>
        <v>0.20165236895102226</v>
      </c>
      <c r="AR36" s="330">
        <f t="shared" ref="AR36:AR99" si="28">(SUMPRODUCT($G$33:$AP$33,G36:AP36)/F36)</f>
        <v>41.948827789743326</v>
      </c>
      <c r="AT36" s="266" t="s">
        <v>4</v>
      </c>
      <c r="AU36" s="266" t="s">
        <v>63</v>
      </c>
      <c r="AV36" s="9" t="s">
        <v>180</v>
      </c>
      <c r="AW36" s="9" t="s">
        <v>179</v>
      </c>
      <c r="AX36" s="265">
        <v>19</v>
      </c>
    </row>
    <row r="37" spans="1:66">
      <c r="A37" s="9" t="s">
        <v>1</v>
      </c>
      <c r="B37" s="9" t="s">
        <v>47</v>
      </c>
      <c r="C37" s="238">
        <v>175</v>
      </c>
      <c r="D37" s="9">
        <v>747755.83333333291</v>
      </c>
      <c r="E37" s="9">
        <v>733316.00000000035</v>
      </c>
      <c r="F37" s="5">
        <v>1481071.8333333335</v>
      </c>
      <c r="G37" s="9">
        <v>38116.333333333328</v>
      </c>
      <c r="H37" s="9">
        <v>43543.083333333343</v>
      </c>
      <c r="I37" s="9">
        <v>45287.666666666701</v>
      </c>
      <c r="J37" s="9">
        <v>42661.416666666679</v>
      </c>
      <c r="K37" s="9">
        <v>52041.250000000015</v>
      </c>
      <c r="L37" s="9">
        <v>58143.166666666679</v>
      </c>
      <c r="M37" s="9">
        <v>56901.916666666686</v>
      </c>
      <c r="N37" s="9">
        <v>52194.750000000051</v>
      </c>
      <c r="O37" s="9">
        <v>47304.833333333328</v>
      </c>
      <c r="P37" s="9">
        <v>44356.249999999985</v>
      </c>
      <c r="Q37" s="9">
        <v>51560.000000000044</v>
      </c>
      <c r="R37" s="9">
        <v>50221.583333333343</v>
      </c>
      <c r="S37" s="9">
        <v>43380.583333333328</v>
      </c>
      <c r="T37" s="9">
        <v>35492.499999999993</v>
      </c>
      <c r="U37" s="9">
        <v>32370.666666666679</v>
      </c>
      <c r="V37" s="9">
        <v>25928.583333333343</v>
      </c>
      <c r="W37" s="9">
        <v>15678.166666666668</v>
      </c>
      <c r="X37" s="9">
        <v>12573.083333333332</v>
      </c>
      <c r="Y37" s="9">
        <v>36309.249999999993</v>
      </c>
      <c r="Z37" s="9">
        <v>41677.333333333328</v>
      </c>
      <c r="AA37" s="9">
        <v>43080.833333333328</v>
      </c>
      <c r="AB37" s="9">
        <v>41336.916666666664</v>
      </c>
      <c r="AC37" s="9">
        <v>51077.000000000022</v>
      </c>
      <c r="AD37" s="9">
        <v>50839.000000000007</v>
      </c>
      <c r="AE37" s="9">
        <v>52999.999999999985</v>
      </c>
      <c r="AF37" s="9">
        <v>49086.416666666672</v>
      </c>
      <c r="AG37" s="9">
        <v>43661.333333333321</v>
      </c>
      <c r="AH37" s="9">
        <v>41236.999999999978</v>
      </c>
      <c r="AI37" s="9">
        <v>49379.916666666679</v>
      </c>
      <c r="AJ37" s="9">
        <v>48500.500000000029</v>
      </c>
      <c r="AK37" s="9">
        <v>43123.916666666664</v>
      </c>
      <c r="AL37" s="9">
        <v>36247.333333333336</v>
      </c>
      <c r="AM37" s="9">
        <v>34508.999999999993</v>
      </c>
      <c r="AN37" s="9">
        <v>29571.083333333325</v>
      </c>
      <c r="AO37" s="9">
        <v>20011.583333333343</v>
      </c>
      <c r="AP37" s="9">
        <v>20667.583333333321</v>
      </c>
      <c r="AQ37" s="333">
        <f t="shared" si="27"/>
        <v>0.17760757946581701</v>
      </c>
      <c r="AR37" s="330">
        <f t="shared" si="28"/>
        <v>40.177540848513878</v>
      </c>
      <c r="AT37" s="266" t="s">
        <v>5</v>
      </c>
      <c r="AU37" s="266" t="s">
        <v>52</v>
      </c>
      <c r="AV37" s="9" t="s">
        <v>177</v>
      </c>
      <c r="AW37" s="9" t="s">
        <v>176</v>
      </c>
      <c r="AX37" s="265">
        <v>8</v>
      </c>
      <c r="BB37" s="5"/>
    </row>
    <row r="38" spans="1:66">
      <c r="A38" s="9" t="s">
        <v>38</v>
      </c>
      <c r="B38" s="9" t="s">
        <v>48</v>
      </c>
      <c r="C38" s="238">
        <v>289</v>
      </c>
      <c r="D38" s="9">
        <v>1317477.416666667</v>
      </c>
      <c r="E38" s="9">
        <v>1303910.0833333326</v>
      </c>
      <c r="F38" s="5">
        <v>2621387.5</v>
      </c>
      <c r="G38" s="9">
        <v>70955.500000000029</v>
      </c>
      <c r="H38" s="9">
        <v>83020.166666666672</v>
      </c>
      <c r="I38" s="9">
        <v>85734.250000000073</v>
      </c>
      <c r="J38" s="9">
        <v>78994.833333333299</v>
      </c>
      <c r="K38" s="9">
        <v>86065.999999999971</v>
      </c>
      <c r="L38" s="9">
        <v>95053.583333333343</v>
      </c>
      <c r="M38" s="9">
        <v>100643.99999999996</v>
      </c>
      <c r="N38" s="9">
        <v>99204.58333333327</v>
      </c>
      <c r="O38" s="9">
        <v>92251.833333333358</v>
      </c>
      <c r="P38" s="9">
        <v>83870.916666666584</v>
      </c>
      <c r="Q38" s="9">
        <v>89680.499999999942</v>
      </c>
      <c r="R38" s="9">
        <v>84176.166666666672</v>
      </c>
      <c r="S38" s="9">
        <v>71547.166666666642</v>
      </c>
      <c r="T38" s="9">
        <v>58679.666666666642</v>
      </c>
      <c r="U38" s="9">
        <v>53066.083333333358</v>
      </c>
      <c r="V38" s="9">
        <v>40347.083333333379</v>
      </c>
      <c r="W38" s="9">
        <v>24226.5</v>
      </c>
      <c r="X38" s="9">
        <v>19958.583333333332</v>
      </c>
      <c r="Y38" s="9">
        <v>67926.083333333358</v>
      </c>
      <c r="Z38" s="9">
        <v>79349.333333333343</v>
      </c>
      <c r="AA38" s="9">
        <v>81876.083333333343</v>
      </c>
      <c r="AB38" s="9">
        <v>76819.916666666672</v>
      </c>
      <c r="AC38" s="9">
        <v>90229.416666666715</v>
      </c>
      <c r="AD38" s="9">
        <v>92565.333333333401</v>
      </c>
      <c r="AE38" s="9">
        <v>96408.666666666657</v>
      </c>
      <c r="AF38" s="9">
        <v>92499.583333333314</v>
      </c>
      <c r="AG38" s="9">
        <v>84293.000000000029</v>
      </c>
      <c r="AH38" s="9">
        <v>76634.333333333343</v>
      </c>
      <c r="AI38" s="9">
        <v>84732.333333333314</v>
      </c>
      <c r="AJ38" s="9">
        <v>80707.250000000044</v>
      </c>
      <c r="AK38" s="9">
        <v>71285.500000000058</v>
      </c>
      <c r="AL38" s="9">
        <v>59774.750000000007</v>
      </c>
      <c r="AM38" s="9">
        <v>57188.666666666635</v>
      </c>
      <c r="AN38" s="9">
        <v>46392.916666666672</v>
      </c>
      <c r="AO38" s="9">
        <v>31123.416666666653</v>
      </c>
      <c r="AP38" s="9">
        <v>34103.500000000007</v>
      </c>
      <c r="AQ38" s="333">
        <f t="shared" si="27"/>
        <v>0.16207491897579684</v>
      </c>
      <c r="AR38" s="330">
        <f t="shared" si="28"/>
        <v>39.099680353756675</v>
      </c>
      <c r="AT38" s="266" t="s">
        <v>33</v>
      </c>
      <c r="AU38" s="266" t="s">
        <v>53</v>
      </c>
      <c r="AV38" s="9" t="s">
        <v>177</v>
      </c>
      <c r="AW38" s="9" t="s">
        <v>176</v>
      </c>
      <c r="AX38" s="265">
        <v>9</v>
      </c>
    </row>
    <row r="39" spans="1:66">
      <c r="A39" s="9" t="s">
        <v>41</v>
      </c>
      <c r="B39" s="9" t="s">
        <v>49</v>
      </c>
      <c r="C39" s="238">
        <v>355</v>
      </c>
      <c r="D39" s="9">
        <v>1356976.9999999998</v>
      </c>
      <c r="E39" s="9">
        <v>1360425.583333334</v>
      </c>
      <c r="F39" s="5">
        <v>2717402.583333334</v>
      </c>
      <c r="G39" s="9">
        <v>66813.749999999971</v>
      </c>
      <c r="H39" s="9">
        <v>77748.416666666628</v>
      </c>
      <c r="I39" s="9">
        <v>79762.666666666613</v>
      </c>
      <c r="J39" s="9">
        <v>73674.083333333256</v>
      </c>
      <c r="K39" s="9">
        <v>80100.083333333314</v>
      </c>
      <c r="L39" s="9">
        <v>91375.166666666628</v>
      </c>
      <c r="M39" s="9">
        <v>99219.333333333401</v>
      </c>
      <c r="N39" s="9">
        <v>94900.166666666701</v>
      </c>
      <c r="O39" s="9">
        <v>87715.416666666613</v>
      </c>
      <c r="P39" s="9">
        <v>83546.750000000044</v>
      </c>
      <c r="Q39" s="9">
        <v>95631.583333333285</v>
      </c>
      <c r="R39" s="9">
        <v>97663.833333333387</v>
      </c>
      <c r="S39" s="9">
        <v>86967.750000000015</v>
      </c>
      <c r="T39" s="9">
        <v>70881.749999999985</v>
      </c>
      <c r="U39" s="9">
        <v>64825.499999999993</v>
      </c>
      <c r="V39" s="9">
        <v>50367.333333333314</v>
      </c>
      <c r="W39" s="9">
        <v>30895.416666666653</v>
      </c>
      <c r="X39" s="9">
        <v>24888.000000000044</v>
      </c>
      <c r="Y39" s="9">
        <v>63504.833333333343</v>
      </c>
      <c r="Z39" s="9">
        <v>73211.833333333358</v>
      </c>
      <c r="AA39" s="9">
        <v>75775.583333333285</v>
      </c>
      <c r="AB39" s="9">
        <v>71422.916666666686</v>
      </c>
      <c r="AC39" s="9">
        <v>80702.166666666686</v>
      </c>
      <c r="AD39" s="9">
        <v>87202.583333333314</v>
      </c>
      <c r="AE39" s="9">
        <v>94930.333333333445</v>
      </c>
      <c r="AF39" s="9">
        <v>91457.333333333401</v>
      </c>
      <c r="AG39" s="9">
        <v>83069.416666666672</v>
      </c>
      <c r="AH39" s="9">
        <v>79674.999999999985</v>
      </c>
      <c r="AI39" s="9">
        <v>92987.166666666628</v>
      </c>
      <c r="AJ39" s="9">
        <v>96987.250000000116</v>
      </c>
      <c r="AK39" s="9">
        <v>87072.083333333387</v>
      </c>
      <c r="AL39" s="9">
        <v>73276.833333333285</v>
      </c>
      <c r="AM39" s="9">
        <v>69988.583333333299</v>
      </c>
      <c r="AN39" s="9">
        <v>57426.583333333336</v>
      </c>
      <c r="AO39" s="9">
        <v>39998.91666666665</v>
      </c>
      <c r="AP39" s="9">
        <v>41736.166666666664</v>
      </c>
      <c r="AQ39" s="333">
        <f t="shared" si="27"/>
        <v>0.19293610985318663</v>
      </c>
      <c r="AR39" s="330">
        <f t="shared" si="28"/>
        <v>41.558392326299582</v>
      </c>
      <c r="AT39" s="266" t="s">
        <v>35</v>
      </c>
      <c r="AU39" s="266" t="s">
        <v>81</v>
      </c>
      <c r="AV39" s="9" t="s">
        <v>208</v>
      </c>
      <c r="AW39" s="9" t="s">
        <v>207</v>
      </c>
      <c r="AX39" s="265">
        <v>37</v>
      </c>
    </row>
    <row r="40" spans="1:66">
      <c r="A40" s="9" t="s">
        <v>22</v>
      </c>
      <c r="B40" s="9" t="s">
        <v>50</v>
      </c>
      <c r="C40" s="238">
        <v>427</v>
      </c>
      <c r="D40" s="9">
        <v>1599354.9999999991</v>
      </c>
      <c r="E40" s="9">
        <v>1561232.0000000009</v>
      </c>
      <c r="F40" s="5">
        <v>3160586.9999999995</v>
      </c>
      <c r="G40" s="9">
        <v>87903.333333333358</v>
      </c>
      <c r="H40" s="9">
        <v>102195.83333333346</v>
      </c>
      <c r="I40" s="9">
        <v>105471.25000000007</v>
      </c>
      <c r="J40" s="9">
        <v>95927.499999999971</v>
      </c>
      <c r="K40" s="9">
        <v>102638.91666666674</v>
      </c>
      <c r="L40" s="9">
        <v>118518.33333333331</v>
      </c>
      <c r="M40" s="9">
        <v>128539.91666666669</v>
      </c>
      <c r="N40" s="9">
        <v>124343.58333333344</v>
      </c>
      <c r="O40" s="9">
        <v>113975.4166666667</v>
      </c>
      <c r="P40" s="9">
        <v>102897.50000000003</v>
      </c>
      <c r="Q40" s="9">
        <v>108581.91666666663</v>
      </c>
      <c r="R40" s="9">
        <v>102307.49999999994</v>
      </c>
      <c r="S40" s="9">
        <v>84372.333333333372</v>
      </c>
      <c r="T40" s="9">
        <v>66753.916666666672</v>
      </c>
      <c r="U40" s="9">
        <v>60270.333333333321</v>
      </c>
      <c r="V40" s="9">
        <v>46031.833333333314</v>
      </c>
      <c r="W40" s="9">
        <v>27666.583333333332</v>
      </c>
      <c r="X40" s="9">
        <v>20959.000000000036</v>
      </c>
      <c r="Y40" s="9">
        <v>83782.583333333314</v>
      </c>
      <c r="Z40" s="9">
        <v>97447.333333333416</v>
      </c>
      <c r="AA40" s="9">
        <v>100245.66666666666</v>
      </c>
      <c r="AB40" s="9">
        <v>91433.749999999927</v>
      </c>
      <c r="AC40" s="9">
        <v>105692.16666666672</v>
      </c>
      <c r="AD40" s="9">
        <v>117893.33333333334</v>
      </c>
      <c r="AE40" s="9">
        <v>123225.75000000003</v>
      </c>
      <c r="AF40" s="9">
        <v>116181.91666666667</v>
      </c>
      <c r="AG40" s="9">
        <v>103620.58333333336</v>
      </c>
      <c r="AH40" s="9">
        <v>91442.166666666599</v>
      </c>
      <c r="AI40" s="9">
        <v>98445.66666666673</v>
      </c>
      <c r="AJ40" s="9">
        <v>94767</v>
      </c>
      <c r="AK40" s="9">
        <v>81644.750000000015</v>
      </c>
      <c r="AL40" s="9">
        <v>67262.916666666628</v>
      </c>
      <c r="AM40" s="9">
        <v>63840.916666666701</v>
      </c>
      <c r="AN40" s="9">
        <v>53233.000000000015</v>
      </c>
      <c r="AO40" s="9">
        <v>35548.250000000007</v>
      </c>
      <c r="AP40" s="9">
        <v>35524.250000000029</v>
      </c>
      <c r="AQ40" s="333">
        <f t="shared" si="27"/>
        <v>0.15095012413833256</v>
      </c>
      <c r="AR40" s="330">
        <f t="shared" si="28"/>
        <v>38.454213515822651</v>
      </c>
      <c r="AT40" s="266" t="s">
        <v>32</v>
      </c>
      <c r="AU40" s="266" t="s">
        <v>74</v>
      </c>
      <c r="AV40" s="9" t="s">
        <v>187</v>
      </c>
      <c r="AW40" s="9" t="s">
        <v>186</v>
      </c>
      <c r="AX40" s="265">
        <v>30</v>
      </c>
    </row>
    <row r="41" spans="1:66">
      <c r="A41" s="9" t="s">
        <v>0</v>
      </c>
      <c r="B41" s="9" t="s">
        <v>51</v>
      </c>
      <c r="C41" s="238">
        <v>203</v>
      </c>
      <c r="D41" s="9">
        <v>910749.49999999977</v>
      </c>
      <c r="E41" s="9">
        <v>904835.00000000012</v>
      </c>
      <c r="F41" s="5">
        <v>1815584.5</v>
      </c>
      <c r="G41" s="9">
        <v>44568.166666666672</v>
      </c>
      <c r="H41" s="9">
        <v>52577.66666666665</v>
      </c>
      <c r="I41" s="9">
        <v>55558.499999999978</v>
      </c>
      <c r="J41" s="9">
        <v>53434.250000000007</v>
      </c>
      <c r="K41" s="9">
        <v>55020.666666666686</v>
      </c>
      <c r="L41" s="9">
        <v>57499.083333333358</v>
      </c>
      <c r="M41" s="9">
        <v>61424.249999999971</v>
      </c>
      <c r="N41" s="9">
        <v>59671.25</v>
      </c>
      <c r="O41" s="9">
        <v>56140.583333333358</v>
      </c>
      <c r="P41" s="9">
        <v>55223.666666666657</v>
      </c>
      <c r="Q41" s="9">
        <v>64844.500000000036</v>
      </c>
      <c r="R41" s="9">
        <v>65788.250000000058</v>
      </c>
      <c r="S41" s="9">
        <v>58345.75</v>
      </c>
      <c r="T41" s="9">
        <v>48539.666666666657</v>
      </c>
      <c r="U41" s="9">
        <v>46056.166666666657</v>
      </c>
      <c r="V41" s="9">
        <v>36992.5</v>
      </c>
      <c r="W41" s="9">
        <v>21901.916666666672</v>
      </c>
      <c r="X41" s="9">
        <v>17162.666666666664</v>
      </c>
      <c r="Y41" s="9">
        <v>42841.666666666672</v>
      </c>
      <c r="Z41" s="9">
        <v>50242.583333333358</v>
      </c>
      <c r="AA41" s="9">
        <v>52809.833333333372</v>
      </c>
      <c r="AB41" s="9">
        <v>50571.666666666679</v>
      </c>
      <c r="AC41" s="9">
        <v>53110.583333333328</v>
      </c>
      <c r="AD41" s="9">
        <v>54813.166666666657</v>
      </c>
      <c r="AE41" s="9">
        <v>59520.416666666686</v>
      </c>
      <c r="AF41" s="9">
        <v>57805.58333333335</v>
      </c>
      <c r="AG41" s="9">
        <v>53172.250000000029</v>
      </c>
      <c r="AH41" s="9">
        <v>52217.500000000036</v>
      </c>
      <c r="AI41" s="9">
        <v>62332.33333333335</v>
      </c>
      <c r="AJ41" s="9">
        <v>63812.083333333314</v>
      </c>
      <c r="AK41" s="9">
        <v>57515.333333333343</v>
      </c>
      <c r="AL41" s="9">
        <v>49402.916666666672</v>
      </c>
      <c r="AM41" s="9">
        <v>48536.333333333358</v>
      </c>
      <c r="AN41" s="9">
        <v>40589.499999999971</v>
      </c>
      <c r="AO41" s="9">
        <v>27272.666666666675</v>
      </c>
      <c r="AP41" s="9">
        <v>28268.58333333335</v>
      </c>
      <c r="AQ41" s="333">
        <f t="shared" si="27"/>
        <v>0.20088457280102728</v>
      </c>
      <c r="AR41" s="330">
        <f t="shared" si="28"/>
        <v>41.720674205285782</v>
      </c>
      <c r="AT41" s="266" t="s">
        <v>34</v>
      </c>
      <c r="AU41" s="266" t="s">
        <v>64</v>
      </c>
      <c r="AV41" s="9" t="s">
        <v>180</v>
      </c>
      <c r="AW41" s="9" t="s">
        <v>179</v>
      </c>
      <c r="AX41" s="265">
        <v>20</v>
      </c>
    </row>
    <row r="42" spans="1:66">
      <c r="A42" s="9" t="s">
        <v>5</v>
      </c>
      <c r="B42" s="9" t="s">
        <v>52</v>
      </c>
      <c r="C42" s="238">
        <v>183</v>
      </c>
      <c r="D42" s="9">
        <v>800079.0833333336</v>
      </c>
      <c r="E42" s="9">
        <v>769406.08333333302</v>
      </c>
      <c r="F42" s="5">
        <v>1569485.1666666665</v>
      </c>
      <c r="G42" s="9">
        <v>45341.666666666679</v>
      </c>
      <c r="H42" s="9">
        <v>54473.833333333343</v>
      </c>
      <c r="I42" s="9">
        <v>56468.999999999993</v>
      </c>
      <c r="J42" s="9">
        <v>52551.499999999993</v>
      </c>
      <c r="K42" s="9">
        <v>54668.833333333336</v>
      </c>
      <c r="L42" s="9">
        <v>59722.499999999985</v>
      </c>
      <c r="M42" s="9">
        <v>65297.583333333328</v>
      </c>
      <c r="N42" s="9">
        <v>63644.750000000007</v>
      </c>
      <c r="O42" s="9">
        <v>59157.416666666672</v>
      </c>
      <c r="P42" s="9">
        <v>52952.5</v>
      </c>
      <c r="Q42" s="9">
        <v>52161.833333333336</v>
      </c>
      <c r="R42" s="9">
        <v>46450.750000000015</v>
      </c>
      <c r="S42" s="9">
        <v>38679.166666666686</v>
      </c>
      <c r="T42" s="9">
        <v>29762.916666666664</v>
      </c>
      <c r="U42" s="9">
        <v>24814.666666666668</v>
      </c>
      <c r="V42" s="9">
        <v>19755.666666666661</v>
      </c>
      <c r="W42" s="9">
        <v>12647.749999999998</v>
      </c>
      <c r="X42" s="9">
        <v>11526.750000000011</v>
      </c>
      <c r="Y42" s="9">
        <v>43478.249999999993</v>
      </c>
      <c r="Z42" s="9">
        <v>51697.16666666665</v>
      </c>
      <c r="AA42" s="9">
        <v>53526.500000000007</v>
      </c>
      <c r="AB42" s="9">
        <v>50252.166666666672</v>
      </c>
      <c r="AC42" s="9">
        <v>56381.166666666635</v>
      </c>
      <c r="AD42" s="9">
        <v>57757.083333333336</v>
      </c>
      <c r="AE42" s="9">
        <v>59288.749999999993</v>
      </c>
      <c r="AF42" s="9">
        <v>57827.583333333365</v>
      </c>
      <c r="AG42" s="9">
        <v>52107.583333333328</v>
      </c>
      <c r="AH42" s="9">
        <v>44621.166666666657</v>
      </c>
      <c r="AI42" s="9">
        <v>46057.916666666679</v>
      </c>
      <c r="AJ42" s="9">
        <v>43147.750000000022</v>
      </c>
      <c r="AK42" s="9">
        <v>37120.666666666686</v>
      </c>
      <c r="AL42" s="9">
        <v>29989.666666666664</v>
      </c>
      <c r="AM42" s="9">
        <v>27317.25</v>
      </c>
      <c r="AN42" s="9">
        <v>23154.916666666675</v>
      </c>
      <c r="AO42" s="9">
        <v>16377.75</v>
      </c>
      <c r="AP42" s="9">
        <v>19302.750000000004</v>
      </c>
      <c r="AQ42" s="333">
        <f t="shared" si="27"/>
        <v>0.13676464607130726</v>
      </c>
      <c r="AR42" s="330">
        <f t="shared" si="28"/>
        <v>37.197707347982799</v>
      </c>
      <c r="AT42" s="266" t="s">
        <v>41</v>
      </c>
      <c r="AU42" s="266" t="s">
        <v>49</v>
      </c>
      <c r="AV42" s="9" t="s">
        <v>200</v>
      </c>
      <c r="AW42" s="9" t="s">
        <v>199</v>
      </c>
      <c r="AX42" s="265">
        <v>5</v>
      </c>
    </row>
    <row r="43" spans="1:66">
      <c r="A43" s="9" t="s">
        <v>33</v>
      </c>
      <c r="B43" s="9" t="s">
        <v>53</v>
      </c>
      <c r="C43" s="238">
        <v>182</v>
      </c>
      <c r="D43" s="9">
        <v>647295.99999999977</v>
      </c>
      <c r="E43" s="9">
        <v>641442.91666666674</v>
      </c>
      <c r="F43" s="5">
        <v>1288738.9166666674</v>
      </c>
      <c r="G43" s="9">
        <v>37417.250000000015</v>
      </c>
      <c r="H43" s="9">
        <v>43215.333333333343</v>
      </c>
      <c r="I43" s="9">
        <v>44420.916666666679</v>
      </c>
      <c r="J43" s="9">
        <v>39703.583333333328</v>
      </c>
      <c r="K43" s="9">
        <v>37949.333333333328</v>
      </c>
      <c r="L43" s="9">
        <v>42357.500000000007</v>
      </c>
      <c r="M43" s="9">
        <v>47398.333333333343</v>
      </c>
      <c r="N43" s="9">
        <v>46015.999999999985</v>
      </c>
      <c r="O43" s="9">
        <v>43532.416666666672</v>
      </c>
      <c r="P43" s="9">
        <v>41683.833333333321</v>
      </c>
      <c r="Q43" s="9">
        <v>45962.166666666664</v>
      </c>
      <c r="R43" s="9">
        <v>41996.083333333321</v>
      </c>
      <c r="S43" s="9">
        <v>35507.583333333328</v>
      </c>
      <c r="T43" s="9">
        <v>29043.333333333321</v>
      </c>
      <c r="U43" s="9">
        <v>25539.416666666668</v>
      </c>
      <c r="V43" s="9">
        <v>20834.333333333336</v>
      </c>
      <c r="W43" s="9">
        <v>13672.833333333327</v>
      </c>
      <c r="X43" s="9">
        <v>11045.750000000002</v>
      </c>
      <c r="Y43" s="9">
        <v>35548.083333333343</v>
      </c>
      <c r="Z43" s="9">
        <v>41093.166666666664</v>
      </c>
      <c r="AA43" s="9">
        <v>42149.249999999985</v>
      </c>
      <c r="AB43" s="9">
        <v>37098.249999999993</v>
      </c>
      <c r="AC43" s="9">
        <v>35703.916666666672</v>
      </c>
      <c r="AD43" s="9">
        <v>42308.749999999993</v>
      </c>
      <c r="AE43" s="9">
        <v>47005.416666666686</v>
      </c>
      <c r="AF43" s="9">
        <v>46220.333333333336</v>
      </c>
      <c r="AG43" s="9">
        <v>41407.416666666679</v>
      </c>
      <c r="AH43" s="9">
        <v>37969.249999999993</v>
      </c>
      <c r="AI43" s="9">
        <v>42640.333333333336</v>
      </c>
      <c r="AJ43" s="9">
        <v>40520.916666666657</v>
      </c>
      <c r="AK43" s="9">
        <v>34796.833333333336</v>
      </c>
      <c r="AL43" s="9">
        <v>29478.916666666686</v>
      </c>
      <c r="AM43" s="9">
        <v>27763.833333333339</v>
      </c>
      <c r="AN43" s="9">
        <v>23879.666666666664</v>
      </c>
      <c r="AO43" s="9">
        <v>17323.166666666664</v>
      </c>
      <c r="AP43" s="9">
        <v>18535.416666666668</v>
      </c>
      <c r="AQ43" s="333">
        <f t="shared" si="27"/>
        <v>0.16847218925322788</v>
      </c>
      <c r="AR43" s="330">
        <f t="shared" si="28"/>
        <v>39.35511239766884</v>
      </c>
      <c r="AT43" s="266" t="s">
        <v>31</v>
      </c>
      <c r="AU43" s="266" t="s">
        <v>82</v>
      </c>
      <c r="AV43" s="9" t="s">
        <v>208</v>
      </c>
      <c r="AW43" s="9" t="s">
        <v>207</v>
      </c>
      <c r="AX43" s="265">
        <v>38</v>
      </c>
    </row>
    <row r="44" spans="1:66">
      <c r="A44" s="9" t="s">
        <v>39</v>
      </c>
      <c r="B44" s="9" t="s">
        <v>54</v>
      </c>
      <c r="C44" s="238">
        <v>120</v>
      </c>
      <c r="D44" s="9">
        <v>534805.08333333337</v>
      </c>
      <c r="E44" s="9">
        <v>517968.66666666657</v>
      </c>
      <c r="F44" s="5">
        <v>1052773.75</v>
      </c>
      <c r="G44" s="9">
        <v>26944.749999999993</v>
      </c>
      <c r="H44" s="9">
        <v>30779.416666666679</v>
      </c>
      <c r="I44" s="9">
        <v>31965.333333333328</v>
      </c>
      <c r="J44" s="9">
        <v>31315.833333333328</v>
      </c>
      <c r="K44" s="9">
        <v>39206.749999999993</v>
      </c>
      <c r="L44" s="9">
        <v>38082.583333333336</v>
      </c>
      <c r="M44" s="9">
        <v>40887.666666666657</v>
      </c>
      <c r="N44" s="9">
        <v>39862.000000000015</v>
      </c>
      <c r="O44" s="9">
        <v>36793.91666666665</v>
      </c>
      <c r="P44" s="9">
        <v>33858.500000000007</v>
      </c>
      <c r="Q44" s="9">
        <v>36288.999999999985</v>
      </c>
      <c r="R44" s="9">
        <v>34744.749999999993</v>
      </c>
      <c r="S44" s="9">
        <v>29412.166666666668</v>
      </c>
      <c r="T44" s="9">
        <v>23634.250000000004</v>
      </c>
      <c r="U44" s="9">
        <v>21718.5</v>
      </c>
      <c r="V44" s="9">
        <v>18573.5</v>
      </c>
      <c r="W44" s="9">
        <v>11310.083333333328</v>
      </c>
      <c r="X44" s="9">
        <v>9426.0833333333321</v>
      </c>
      <c r="Y44" s="9">
        <v>25577.166666666661</v>
      </c>
      <c r="Z44" s="9">
        <v>29420.333333333328</v>
      </c>
      <c r="AA44" s="9">
        <v>30488.499999999989</v>
      </c>
      <c r="AB44" s="9">
        <v>29631.916666666664</v>
      </c>
      <c r="AC44" s="9">
        <v>38065.500000000015</v>
      </c>
      <c r="AD44" s="9">
        <v>34703.83333333335</v>
      </c>
      <c r="AE44" s="9">
        <v>38156.916666666672</v>
      </c>
      <c r="AF44" s="9">
        <v>36130.249999999993</v>
      </c>
      <c r="AG44" s="9">
        <v>32883.666666666657</v>
      </c>
      <c r="AH44" s="9">
        <v>30448.75</v>
      </c>
      <c r="AI44" s="9">
        <v>33564.499999999993</v>
      </c>
      <c r="AJ44" s="9">
        <v>32910.833333333336</v>
      </c>
      <c r="AK44" s="9">
        <v>28174.166666666668</v>
      </c>
      <c r="AL44" s="9">
        <v>24017.333333333336</v>
      </c>
      <c r="AM44" s="9">
        <v>23654.5</v>
      </c>
      <c r="AN44" s="9">
        <v>20984.416666666668</v>
      </c>
      <c r="AO44" s="9">
        <v>13922.33333333333</v>
      </c>
      <c r="AP44" s="9">
        <v>15233.750000000005</v>
      </c>
      <c r="AQ44" s="333">
        <f t="shared" si="27"/>
        <v>0.17332760244069534</v>
      </c>
      <c r="AR44" s="330">
        <f t="shared" si="28"/>
        <v>39.938590794080874</v>
      </c>
      <c r="AT44" s="266" t="s">
        <v>39</v>
      </c>
      <c r="AU44" s="266" t="s">
        <v>54</v>
      </c>
      <c r="AV44" s="9" t="s">
        <v>177</v>
      </c>
      <c r="AW44" s="9" t="s">
        <v>176</v>
      </c>
      <c r="AX44" s="265">
        <v>10</v>
      </c>
    </row>
    <row r="45" spans="1:66">
      <c r="A45" s="9" t="s">
        <v>7</v>
      </c>
      <c r="B45" s="9" t="s">
        <v>55</v>
      </c>
      <c r="C45" s="238">
        <v>118</v>
      </c>
      <c r="D45" s="9">
        <v>554979.8333333336</v>
      </c>
      <c r="E45" s="9">
        <v>555213.58333333326</v>
      </c>
      <c r="F45" s="5">
        <v>1110193.4166666672</v>
      </c>
      <c r="G45" s="9">
        <v>26853.249999999985</v>
      </c>
      <c r="H45" s="9">
        <v>31238.916666666661</v>
      </c>
      <c r="I45" s="9">
        <v>33297.833333333336</v>
      </c>
      <c r="J45" s="9">
        <v>30463.749999999985</v>
      </c>
      <c r="K45" s="9">
        <v>30035.333333333332</v>
      </c>
      <c r="L45" s="9">
        <v>34747.583333333343</v>
      </c>
      <c r="M45" s="9">
        <v>37954.249999999993</v>
      </c>
      <c r="N45" s="9">
        <v>36351.666666666672</v>
      </c>
      <c r="O45" s="9">
        <v>34927.500000000007</v>
      </c>
      <c r="P45" s="9">
        <v>35370.999999999993</v>
      </c>
      <c r="Q45" s="9">
        <v>41607.666666666672</v>
      </c>
      <c r="R45" s="9">
        <v>41369.416666666679</v>
      </c>
      <c r="S45" s="9">
        <v>35648.750000000015</v>
      </c>
      <c r="T45" s="9">
        <v>29724.166666666668</v>
      </c>
      <c r="U45" s="9">
        <v>28189.083333333336</v>
      </c>
      <c r="V45" s="9">
        <v>23258.500000000007</v>
      </c>
      <c r="W45" s="9">
        <v>13497.583333333334</v>
      </c>
      <c r="X45" s="9">
        <v>10443.583333333334</v>
      </c>
      <c r="Y45" s="9">
        <v>25724.500000000004</v>
      </c>
      <c r="Z45" s="9">
        <v>30030.583333333336</v>
      </c>
      <c r="AA45" s="9">
        <v>31862.166666666664</v>
      </c>
      <c r="AB45" s="9">
        <v>28461.083333333332</v>
      </c>
      <c r="AC45" s="9">
        <v>28712.333333333332</v>
      </c>
      <c r="AD45" s="9">
        <v>33863.416666666657</v>
      </c>
      <c r="AE45" s="9">
        <v>36767.08333333335</v>
      </c>
      <c r="AF45" s="9">
        <v>35518.91666666665</v>
      </c>
      <c r="AG45" s="9">
        <v>33588.75</v>
      </c>
      <c r="AH45" s="9">
        <v>33570.333333333328</v>
      </c>
      <c r="AI45" s="9">
        <v>40331.500000000007</v>
      </c>
      <c r="AJ45" s="9">
        <v>40916.916666666657</v>
      </c>
      <c r="AK45" s="9">
        <v>35378.166666666672</v>
      </c>
      <c r="AL45" s="9">
        <v>30406.833333333325</v>
      </c>
      <c r="AM45" s="9">
        <v>30125.583333333339</v>
      </c>
      <c r="AN45" s="9">
        <v>25855.666666666657</v>
      </c>
      <c r="AO45" s="9">
        <v>16609.999999999996</v>
      </c>
      <c r="AP45" s="9">
        <v>17489.75</v>
      </c>
      <c r="AQ45" s="333">
        <f t="shared" si="27"/>
        <v>0.20320850998861226</v>
      </c>
      <c r="AR45" s="330">
        <f t="shared" si="28"/>
        <v>42.239415864547908</v>
      </c>
      <c r="AT45" s="266" t="s">
        <v>7</v>
      </c>
      <c r="AU45" s="266" t="s">
        <v>55</v>
      </c>
      <c r="AV45" s="9" t="s">
        <v>177</v>
      </c>
      <c r="AW45" s="9" t="s">
        <v>176</v>
      </c>
      <c r="AX45" s="265">
        <v>11</v>
      </c>
    </row>
    <row r="46" spans="1:66">
      <c r="A46" s="9" t="s">
        <v>2</v>
      </c>
      <c r="B46" s="9" t="s">
        <v>56</v>
      </c>
      <c r="C46" s="238">
        <v>80</v>
      </c>
      <c r="D46" s="9">
        <v>405389.66666666657</v>
      </c>
      <c r="E46" s="9">
        <v>410852.0833333332</v>
      </c>
      <c r="F46" s="5">
        <v>816241.75</v>
      </c>
      <c r="G46" s="9">
        <v>18802.833333333332</v>
      </c>
      <c r="H46" s="9">
        <v>22420.916666666668</v>
      </c>
      <c r="I46" s="9">
        <v>23653.083333333332</v>
      </c>
      <c r="J46" s="9">
        <v>22104.083333333339</v>
      </c>
      <c r="K46" s="9">
        <v>19998.083333333339</v>
      </c>
      <c r="L46" s="9">
        <v>22921.500000000004</v>
      </c>
      <c r="M46" s="9">
        <v>25852.166666666668</v>
      </c>
      <c r="N46" s="9">
        <v>25261.500000000011</v>
      </c>
      <c r="O46" s="9">
        <v>24663.750000000004</v>
      </c>
      <c r="P46" s="9">
        <v>24659.666666666668</v>
      </c>
      <c r="Q46" s="9">
        <v>29100.833333333339</v>
      </c>
      <c r="R46" s="9">
        <v>30417.916666666661</v>
      </c>
      <c r="S46" s="9">
        <v>27187.583333333336</v>
      </c>
      <c r="T46" s="9">
        <v>23528.499999999996</v>
      </c>
      <c r="U46" s="9">
        <v>23687.416666666664</v>
      </c>
      <c r="V46" s="9">
        <v>19649.000000000004</v>
      </c>
      <c r="W46" s="9">
        <v>11806.916666666668</v>
      </c>
      <c r="X46" s="9">
        <v>9673.9166666666661</v>
      </c>
      <c r="Y46" s="9">
        <v>17924.916666666668</v>
      </c>
      <c r="Z46" s="9">
        <v>21171.75</v>
      </c>
      <c r="AA46" s="9">
        <v>22163.916666666664</v>
      </c>
      <c r="AB46" s="9">
        <v>20713.583333333328</v>
      </c>
      <c r="AC46" s="9">
        <v>19466</v>
      </c>
      <c r="AD46" s="9">
        <v>22525.000000000004</v>
      </c>
      <c r="AE46" s="9">
        <v>25751.916666666653</v>
      </c>
      <c r="AF46" s="9">
        <v>24815.833333333328</v>
      </c>
      <c r="AG46" s="9">
        <v>24117.166666666668</v>
      </c>
      <c r="AH46" s="9">
        <v>24084.583333333343</v>
      </c>
      <c r="AI46" s="9">
        <v>29335.999999999985</v>
      </c>
      <c r="AJ46" s="9">
        <v>30378.249999999985</v>
      </c>
      <c r="AK46" s="9">
        <v>27207.083333333332</v>
      </c>
      <c r="AL46" s="9">
        <v>25214.916666666661</v>
      </c>
      <c r="AM46" s="9">
        <v>25119.583333333332</v>
      </c>
      <c r="AN46" s="9">
        <v>21562.916666666668</v>
      </c>
      <c r="AO46" s="9">
        <v>14085.333333333334</v>
      </c>
      <c r="AP46" s="9">
        <v>15213.33333333333</v>
      </c>
      <c r="AQ46" s="333">
        <f t="shared" si="27"/>
        <v>0.23221286259044369</v>
      </c>
      <c r="AR46" s="330">
        <f t="shared" si="28"/>
        <v>43.753821707845745</v>
      </c>
      <c r="AT46" s="266" t="s">
        <v>9</v>
      </c>
      <c r="AU46" s="266" t="s">
        <v>83</v>
      </c>
      <c r="AV46" s="9" t="s">
        <v>208</v>
      </c>
      <c r="AW46" s="9" t="s">
        <v>207</v>
      </c>
      <c r="AX46" s="265">
        <v>39</v>
      </c>
    </row>
    <row r="47" spans="1:66">
      <c r="A47" s="9" t="s">
        <v>11</v>
      </c>
      <c r="B47" s="9" t="s">
        <v>57</v>
      </c>
      <c r="C47" s="238">
        <v>135</v>
      </c>
      <c r="D47" s="9">
        <v>599861.91666666686</v>
      </c>
      <c r="E47" s="9">
        <v>587659.83333333337</v>
      </c>
      <c r="F47" s="5">
        <v>1187521.7500000005</v>
      </c>
      <c r="G47" s="9">
        <v>30325.666666666668</v>
      </c>
      <c r="H47" s="9">
        <v>35617.666666666679</v>
      </c>
      <c r="I47" s="9">
        <v>37281.166666666672</v>
      </c>
      <c r="J47" s="9">
        <v>37043.500000000029</v>
      </c>
      <c r="K47" s="9">
        <v>42739.166666666657</v>
      </c>
      <c r="L47" s="9">
        <v>43104.499999999993</v>
      </c>
      <c r="M47" s="9">
        <v>43236.666666666679</v>
      </c>
      <c r="N47" s="9">
        <v>42336.250000000015</v>
      </c>
      <c r="O47" s="9">
        <v>40146.249999999993</v>
      </c>
      <c r="P47" s="9">
        <v>37367.25</v>
      </c>
      <c r="Q47" s="9">
        <v>40315.916666666664</v>
      </c>
      <c r="R47" s="9">
        <v>38670.416666666657</v>
      </c>
      <c r="S47" s="9">
        <v>34119.91666666665</v>
      </c>
      <c r="T47" s="9">
        <v>28376.750000000011</v>
      </c>
      <c r="U47" s="9">
        <v>26228.583333333328</v>
      </c>
      <c r="V47" s="9">
        <v>20568.500000000015</v>
      </c>
      <c r="W47" s="9">
        <v>12131.250000000002</v>
      </c>
      <c r="X47" s="9">
        <v>10252.500000000002</v>
      </c>
      <c r="Y47" s="9">
        <v>28613.166666666668</v>
      </c>
      <c r="Z47" s="9">
        <v>33595.166666666657</v>
      </c>
      <c r="AA47" s="9">
        <v>35413.833333333321</v>
      </c>
      <c r="AB47" s="9">
        <v>34221.083333333336</v>
      </c>
      <c r="AC47" s="9">
        <v>39664.500000000007</v>
      </c>
      <c r="AD47" s="9">
        <v>38864.58333333335</v>
      </c>
      <c r="AE47" s="9">
        <v>41242.499999999993</v>
      </c>
      <c r="AF47" s="9">
        <v>40621.91666666665</v>
      </c>
      <c r="AG47" s="9">
        <v>37851.333333333328</v>
      </c>
      <c r="AH47" s="9">
        <v>35650.999999999993</v>
      </c>
      <c r="AI47" s="9">
        <v>39259.999999999993</v>
      </c>
      <c r="AJ47" s="9">
        <v>38031.166666666657</v>
      </c>
      <c r="AK47" s="9">
        <v>33954.166666666679</v>
      </c>
      <c r="AL47" s="9">
        <v>28798.083333333332</v>
      </c>
      <c r="AM47" s="9">
        <v>27900.583333333321</v>
      </c>
      <c r="AN47" s="9">
        <v>22861.750000000004</v>
      </c>
      <c r="AO47" s="9">
        <v>14789.750000000002</v>
      </c>
      <c r="AP47" s="9">
        <v>16325.249999999996</v>
      </c>
      <c r="AQ47" s="333">
        <f t="shared" si="27"/>
        <v>0.17535089357310712</v>
      </c>
      <c r="AR47" s="330">
        <f t="shared" si="28"/>
        <v>40.012112199208133</v>
      </c>
      <c r="AT47" s="266" t="s">
        <v>36</v>
      </c>
      <c r="AU47" s="266" t="s">
        <v>84</v>
      </c>
      <c r="AV47" s="9" t="s">
        <v>208</v>
      </c>
      <c r="AW47" s="9" t="s">
        <v>207</v>
      </c>
      <c r="AX47" s="265">
        <v>40</v>
      </c>
    </row>
    <row r="48" spans="1:66">
      <c r="A48" s="9" t="s">
        <v>10</v>
      </c>
      <c r="B48" s="9" t="s">
        <v>58</v>
      </c>
      <c r="C48" s="238">
        <v>84</v>
      </c>
      <c r="D48" s="9">
        <v>399813.58333333337</v>
      </c>
      <c r="E48" s="9">
        <v>406314.16666666669</v>
      </c>
      <c r="F48" s="5">
        <v>806127.74999999988</v>
      </c>
      <c r="G48" s="9">
        <v>18091.249999999996</v>
      </c>
      <c r="H48" s="9">
        <v>21870</v>
      </c>
      <c r="I48" s="9">
        <v>23494.333333333325</v>
      </c>
      <c r="J48" s="9">
        <v>21282.416666666668</v>
      </c>
      <c r="K48" s="9">
        <v>22377.750000000007</v>
      </c>
      <c r="L48" s="9">
        <v>23777.5</v>
      </c>
      <c r="M48" s="9">
        <v>25146.916666666668</v>
      </c>
      <c r="N48" s="9">
        <v>24201.500000000004</v>
      </c>
      <c r="O48" s="9">
        <v>23027.833333333339</v>
      </c>
      <c r="P48" s="9">
        <v>23194.583333333325</v>
      </c>
      <c r="Q48" s="9">
        <v>28174.833333333343</v>
      </c>
      <c r="R48" s="9">
        <v>29820.083333333328</v>
      </c>
      <c r="S48" s="9">
        <v>27103.750000000007</v>
      </c>
      <c r="T48" s="9">
        <v>23564.500000000004</v>
      </c>
      <c r="U48" s="9">
        <v>23410.749999999985</v>
      </c>
      <c r="V48" s="9">
        <v>19992.583333333328</v>
      </c>
      <c r="W48" s="9">
        <v>11783.583333333332</v>
      </c>
      <c r="X48" s="9">
        <v>9499.4166666666679</v>
      </c>
      <c r="Y48" s="9">
        <v>16762.500000000004</v>
      </c>
      <c r="Z48" s="9">
        <v>20972.166666666675</v>
      </c>
      <c r="AA48" s="9">
        <v>22416.5</v>
      </c>
      <c r="AB48" s="9">
        <v>20888.083333333332</v>
      </c>
      <c r="AC48" s="9">
        <v>21947.333333333332</v>
      </c>
      <c r="AD48" s="9">
        <v>22555.833333333336</v>
      </c>
      <c r="AE48" s="9">
        <v>24527.249999999996</v>
      </c>
      <c r="AF48" s="9">
        <v>23810.5</v>
      </c>
      <c r="AG48" s="9">
        <v>22799.250000000004</v>
      </c>
      <c r="AH48" s="9">
        <v>23420.583333333332</v>
      </c>
      <c r="AI48" s="9">
        <v>28882.75</v>
      </c>
      <c r="AJ48" s="9">
        <v>30301.749999999996</v>
      </c>
      <c r="AK48" s="9">
        <v>27684.166666666661</v>
      </c>
      <c r="AL48" s="9">
        <v>24540.500000000004</v>
      </c>
      <c r="AM48" s="9">
        <v>25109.416666666664</v>
      </c>
      <c r="AN48" s="9">
        <v>21593.999999999985</v>
      </c>
      <c r="AO48" s="9">
        <v>13855.499999999998</v>
      </c>
      <c r="AP48" s="9">
        <v>14246.083333333338</v>
      </c>
      <c r="AQ48" s="333">
        <f t="shared" si="27"/>
        <v>0.23271290851026197</v>
      </c>
      <c r="AR48" s="330">
        <f t="shared" si="28"/>
        <v>43.694014482609404</v>
      </c>
      <c r="AT48" s="266" t="s">
        <v>19</v>
      </c>
      <c r="AU48" s="266" t="s">
        <v>75</v>
      </c>
      <c r="AV48" s="9" t="s">
        <v>187</v>
      </c>
      <c r="AW48" s="9" t="s">
        <v>186</v>
      </c>
      <c r="AX48" s="265">
        <v>31</v>
      </c>
    </row>
    <row r="49" spans="1:50">
      <c r="A49" s="9" t="s">
        <v>25</v>
      </c>
      <c r="B49" s="9" t="s">
        <v>59</v>
      </c>
      <c r="C49" s="238">
        <v>69</v>
      </c>
      <c r="D49" s="9">
        <v>408651.75000000006</v>
      </c>
      <c r="E49" s="9">
        <v>404551.41666666674</v>
      </c>
      <c r="F49" s="5">
        <v>813203.16666666628</v>
      </c>
      <c r="G49" s="9">
        <v>21611.249999999996</v>
      </c>
      <c r="H49" s="9">
        <v>25395.75</v>
      </c>
      <c r="I49" s="9">
        <v>26861.166666666668</v>
      </c>
      <c r="J49" s="9">
        <v>23619.916666666653</v>
      </c>
      <c r="K49" s="9">
        <v>21570.583333333328</v>
      </c>
      <c r="L49" s="9">
        <v>26049.666666666672</v>
      </c>
      <c r="M49" s="9">
        <v>30585.000000000007</v>
      </c>
      <c r="N49" s="9">
        <v>30622.416666666664</v>
      </c>
      <c r="O49" s="9">
        <v>29469.083333333328</v>
      </c>
      <c r="P49" s="9">
        <v>27493.666666666679</v>
      </c>
      <c r="Q49" s="9">
        <v>29531.666666666675</v>
      </c>
      <c r="R49" s="9">
        <v>28378.916666666668</v>
      </c>
      <c r="S49" s="9">
        <v>23031.333333333332</v>
      </c>
      <c r="T49" s="9">
        <v>18531.416666666668</v>
      </c>
      <c r="U49" s="9">
        <v>17449.916666666664</v>
      </c>
      <c r="V49" s="9">
        <v>14105.333333333339</v>
      </c>
      <c r="W49" s="9">
        <v>7966.7500000000009</v>
      </c>
      <c r="X49" s="9">
        <v>6377.9166666666652</v>
      </c>
      <c r="Y49" s="9">
        <v>20643.500000000007</v>
      </c>
      <c r="Z49" s="9">
        <v>24379.166666666653</v>
      </c>
      <c r="AA49" s="9">
        <v>25308.916666666668</v>
      </c>
      <c r="AB49" s="9">
        <v>22367.583333333332</v>
      </c>
      <c r="AC49" s="9">
        <v>21231.666666666672</v>
      </c>
      <c r="AD49" s="9">
        <v>25717.583333333336</v>
      </c>
      <c r="AE49" s="9">
        <v>30169.916666666672</v>
      </c>
      <c r="AF49" s="9">
        <v>29318.666666666661</v>
      </c>
      <c r="AG49" s="9">
        <v>27283.000000000015</v>
      </c>
      <c r="AH49" s="9">
        <v>25833.833333333328</v>
      </c>
      <c r="AI49" s="9">
        <v>28267.166666666661</v>
      </c>
      <c r="AJ49" s="9">
        <v>27035.583333333332</v>
      </c>
      <c r="AK49" s="9">
        <v>23108.416666666664</v>
      </c>
      <c r="AL49" s="9">
        <v>19300.250000000004</v>
      </c>
      <c r="AM49" s="9">
        <v>19194</v>
      </c>
      <c r="AN49" s="9">
        <v>15678.666666666672</v>
      </c>
      <c r="AO49" s="9">
        <v>9533.0000000000018</v>
      </c>
      <c r="AP49" s="9">
        <v>10180.499999999998</v>
      </c>
      <c r="AQ49" s="333">
        <f t="shared" si="27"/>
        <v>0.1700900287525525</v>
      </c>
      <c r="AR49" s="330">
        <f t="shared" si="28"/>
        <v>40.087065778355125</v>
      </c>
      <c r="AT49" s="266" t="s">
        <v>26</v>
      </c>
      <c r="AU49" s="266" t="s">
        <v>85</v>
      </c>
      <c r="AV49" s="9" t="s">
        <v>208</v>
      </c>
      <c r="AW49" s="9" t="s">
        <v>207</v>
      </c>
      <c r="AX49" s="265">
        <v>41</v>
      </c>
    </row>
    <row r="50" spans="1:50">
      <c r="A50" s="9" t="s">
        <v>30</v>
      </c>
      <c r="B50" s="9" t="s">
        <v>60</v>
      </c>
      <c r="C50" s="238">
        <v>136</v>
      </c>
      <c r="D50" s="9">
        <v>625595.58333333337</v>
      </c>
      <c r="E50" s="9">
        <v>616604.08333333349</v>
      </c>
      <c r="F50" s="5">
        <v>1242199.6666666663</v>
      </c>
      <c r="G50" s="9">
        <v>30478.083333333314</v>
      </c>
      <c r="H50" s="9">
        <v>36118.750000000015</v>
      </c>
      <c r="I50" s="9">
        <v>37231.5</v>
      </c>
      <c r="J50" s="9">
        <v>36851.083333333321</v>
      </c>
      <c r="K50" s="9">
        <v>46339.916666666664</v>
      </c>
      <c r="L50" s="9">
        <v>45870.416666666679</v>
      </c>
      <c r="M50" s="9">
        <v>48658.75</v>
      </c>
      <c r="N50" s="9">
        <v>45267.666666666642</v>
      </c>
      <c r="O50" s="9">
        <v>40011.250000000015</v>
      </c>
      <c r="P50" s="9">
        <v>37666.583333333328</v>
      </c>
      <c r="Q50" s="9">
        <v>42324.166666666672</v>
      </c>
      <c r="R50" s="9">
        <v>41723.083333333328</v>
      </c>
      <c r="S50" s="9">
        <v>35479.583333333328</v>
      </c>
      <c r="T50" s="9">
        <v>28617.5</v>
      </c>
      <c r="U50" s="9">
        <v>27425.833333333328</v>
      </c>
      <c r="V50" s="9">
        <v>21963.416666666668</v>
      </c>
      <c r="W50" s="9">
        <v>12960.499999999995</v>
      </c>
      <c r="X50" s="9">
        <v>10607.500000000007</v>
      </c>
      <c r="Y50" s="9">
        <v>28981.333333333332</v>
      </c>
      <c r="Z50" s="9">
        <v>34461.166666666672</v>
      </c>
      <c r="AA50" s="9">
        <v>35461.666666666672</v>
      </c>
      <c r="AB50" s="9">
        <v>36476.916666666664</v>
      </c>
      <c r="AC50" s="9">
        <v>48018.416666666708</v>
      </c>
      <c r="AD50" s="9">
        <v>40633.83333333335</v>
      </c>
      <c r="AE50" s="9">
        <v>43689.166666666657</v>
      </c>
      <c r="AF50" s="9">
        <v>40920.166666666693</v>
      </c>
      <c r="AG50" s="9">
        <v>37567.999999999993</v>
      </c>
      <c r="AH50" s="9">
        <v>35630.249999999985</v>
      </c>
      <c r="AI50" s="9">
        <v>40488.333333333328</v>
      </c>
      <c r="AJ50" s="9">
        <v>40704.166666666672</v>
      </c>
      <c r="AK50" s="9">
        <v>35633.33333333335</v>
      </c>
      <c r="AL50" s="9">
        <v>29853.749999999996</v>
      </c>
      <c r="AM50" s="9">
        <v>29094.250000000007</v>
      </c>
      <c r="AN50" s="9">
        <v>24749.250000000004</v>
      </c>
      <c r="AO50" s="9">
        <v>16568.25</v>
      </c>
      <c r="AP50" s="9">
        <v>17671.833333333332</v>
      </c>
      <c r="AQ50" s="333">
        <f t="shared" si="27"/>
        <v>0.17671239916073611</v>
      </c>
      <c r="AR50" s="330">
        <f t="shared" si="28"/>
        <v>40.146437945161281</v>
      </c>
      <c r="AT50" s="266" t="s">
        <v>22</v>
      </c>
      <c r="AU50" s="266" t="s">
        <v>50</v>
      </c>
      <c r="AV50" s="9" t="s">
        <v>200</v>
      </c>
      <c r="AW50" s="9" t="s">
        <v>199</v>
      </c>
      <c r="AX50" s="265">
        <v>6</v>
      </c>
    </row>
    <row r="51" spans="1:50">
      <c r="A51" s="9" t="s">
        <v>21</v>
      </c>
      <c r="B51" s="9" t="s">
        <v>61</v>
      </c>
      <c r="C51" s="238">
        <v>52</v>
      </c>
      <c r="D51" s="9">
        <v>257916.58333333334</v>
      </c>
      <c r="E51" s="9">
        <v>261731.66666666669</v>
      </c>
      <c r="F51" s="5">
        <v>519648.24999999994</v>
      </c>
      <c r="G51" s="9">
        <v>12225.75</v>
      </c>
      <c r="H51" s="9">
        <v>14627.333333333334</v>
      </c>
      <c r="I51" s="9">
        <v>15511.416666666666</v>
      </c>
      <c r="J51" s="9">
        <v>14834.41666666667</v>
      </c>
      <c r="K51" s="9">
        <v>13324.500000000005</v>
      </c>
      <c r="L51" s="9">
        <v>14822.416666666668</v>
      </c>
      <c r="M51" s="9">
        <v>16180.416666666664</v>
      </c>
      <c r="N51" s="9">
        <v>15896.916666666668</v>
      </c>
      <c r="O51" s="9">
        <v>14973.333333333339</v>
      </c>
      <c r="P51" s="9">
        <v>15532.000000000002</v>
      </c>
      <c r="Q51" s="9">
        <v>18963.416666666668</v>
      </c>
      <c r="R51" s="9">
        <v>19411.999999999996</v>
      </c>
      <c r="S51" s="9">
        <v>17312.083333333332</v>
      </c>
      <c r="T51" s="9">
        <v>14899.33333333333</v>
      </c>
      <c r="U51" s="9">
        <v>14559.08333333333</v>
      </c>
      <c r="V51" s="9">
        <v>11938.166666666668</v>
      </c>
      <c r="W51" s="9">
        <v>7165.4166666666652</v>
      </c>
      <c r="X51" s="9">
        <v>5738.583333333333</v>
      </c>
      <c r="Y51" s="9">
        <v>11587.916666666666</v>
      </c>
      <c r="Z51" s="9">
        <v>13610.000000000004</v>
      </c>
      <c r="AA51" s="9">
        <v>14945.000000000004</v>
      </c>
      <c r="AB51" s="9">
        <v>14275.583333333334</v>
      </c>
      <c r="AC51" s="9">
        <v>12693.749999999996</v>
      </c>
      <c r="AD51" s="9">
        <v>14390.000000000002</v>
      </c>
      <c r="AE51" s="9">
        <v>16139.333333333332</v>
      </c>
      <c r="AF51" s="9">
        <v>15637.41666666667</v>
      </c>
      <c r="AG51" s="9">
        <v>14868.416666666666</v>
      </c>
      <c r="AH51" s="9">
        <v>15345.000000000002</v>
      </c>
      <c r="AI51" s="9">
        <v>19024.916666666668</v>
      </c>
      <c r="AJ51" s="9">
        <v>19595.666666666664</v>
      </c>
      <c r="AK51" s="9">
        <v>17617.666666666672</v>
      </c>
      <c r="AL51" s="9">
        <v>15372.000000000002</v>
      </c>
      <c r="AM51" s="9">
        <v>15431.916666666668</v>
      </c>
      <c r="AN51" s="9">
        <v>13379.333333333334</v>
      </c>
      <c r="AO51" s="9">
        <v>8763.8333333333339</v>
      </c>
      <c r="AP51" s="9">
        <v>9053.9166666666661</v>
      </c>
      <c r="AQ51" s="333">
        <f t="shared" si="27"/>
        <v>0.22380828441803347</v>
      </c>
      <c r="AR51" s="330">
        <f t="shared" si="28"/>
        <v>43.234913071807064</v>
      </c>
      <c r="AT51" s="266" t="s">
        <v>27</v>
      </c>
      <c r="AU51" s="266" t="s">
        <v>76</v>
      </c>
      <c r="AV51" s="9" t="s">
        <v>187</v>
      </c>
      <c r="AW51" s="9" t="s">
        <v>186</v>
      </c>
      <c r="AX51" s="265">
        <v>32</v>
      </c>
    </row>
    <row r="52" spans="1:50">
      <c r="A52" s="9" t="s">
        <v>18</v>
      </c>
      <c r="B52" s="9" t="s">
        <v>62</v>
      </c>
      <c r="C52" s="238">
        <v>145</v>
      </c>
      <c r="D52" s="9">
        <v>586496.5</v>
      </c>
      <c r="E52" s="9">
        <v>584983.75000000012</v>
      </c>
      <c r="F52" s="5">
        <v>1171480.2499999998</v>
      </c>
      <c r="G52" s="9">
        <v>29621.499999999989</v>
      </c>
      <c r="H52" s="9">
        <v>33980.833333333321</v>
      </c>
      <c r="I52" s="9">
        <v>35279.416666666672</v>
      </c>
      <c r="J52" s="9">
        <v>32329.000000000011</v>
      </c>
      <c r="K52" s="9">
        <v>31961.666666666657</v>
      </c>
      <c r="L52" s="9">
        <v>35975.5</v>
      </c>
      <c r="M52" s="9">
        <v>40966.66666666665</v>
      </c>
      <c r="N52" s="9">
        <v>39595.083333333343</v>
      </c>
      <c r="O52" s="9">
        <v>36782.333333333321</v>
      </c>
      <c r="P52" s="9">
        <v>35930.333333333336</v>
      </c>
      <c r="Q52" s="9">
        <v>43090.999999999964</v>
      </c>
      <c r="R52" s="9">
        <v>41934.250000000015</v>
      </c>
      <c r="S52" s="9">
        <v>36970.500000000007</v>
      </c>
      <c r="T52" s="9">
        <v>31172.916666666664</v>
      </c>
      <c r="U52" s="9">
        <v>29839.000000000004</v>
      </c>
      <c r="V52" s="9">
        <v>24826.416666666668</v>
      </c>
      <c r="W52" s="9">
        <v>14949.583333333339</v>
      </c>
      <c r="X52" s="9">
        <v>11290.500000000002</v>
      </c>
      <c r="Y52" s="9">
        <v>28512.5</v>
      </c>
      <c r="Z52" s="9">
        <v>32285.333333333328</v>
      </c>
      <c r="AA52" s="9">
        <v>33868.000000000007</v>
      </c>
      <c r="AB52" s="9">
        <v>30619.750000000007</v>
      </c>
      <c r="AC52" s="9">
        <v>30704.083333333347</v>
      </c>
      <c r="AD52" s="9">
        <v>35205.166666666672</v>
      </c>
      <c r="AE52" s="9">
        <v>39696.916666666679</v>
      </c>
      <c r="AF52" s="9">
        <v>37593.333333333314</v>
      </c>
      <c r="AG52" s="9">
        <v>34857.666666666664</v>
      </c>
      <c r="AH52" s="9">
        <v>34122.916666666679</v>
      </c>
      <c r="AI52" s="9">
        <v>41096.833333333343</v>
      </c>
      <c r="AJ52" s="9">
        <v>41169.16666666665</v>
      </c>
      <c r="AK52" s="9">
        <v>36561.083333333328</v>
      </c>
      <c r="AL52" s="9">
        <v>32091.500000000015</v>
      </c>
      <c r="AM52" s="9">
        <v>31609.166666666672</v>
      </c>
      <c r="AN52" s="9">
        <v>27861.333333333314</v>
      </c>
      <c r="AO52" s="9">
        <v>18407.833333333339</v>
      </c>
      <c r="AP52" s="9">
        <v>18721.166666666668</v>
      </c>
      <c r="AQ52" s="333">
        <f t="shared" si="27"/>
        <v>0.2055258009400216</v>
      </c>
      <c r="AR52" s="330">
        <f t="shared" si="28"/>
        <v>42.048533326390555</v>
      </c>
      <c r="AT52" s="266" t="s">
        <v>2</v>
      </c>
      <c r="AU52" s="266" t="s">
        <v>56</v>
      </c>
      <c r="AV52" s="9" t="s">
        <v>177</v>
      </c>
      <c r="AW52" s="9" t="s">
        <v>176</v>
      </c>
      <c r="AX52" s="265">
        <v>12</v>
      </c>
    </row>
    <row r="53" spans="1:50">
      <c r="A53" s="9" t="s">
        <v>4</v>
      </c>
      <c r="B53" s="9" t="s">
        <v>63</v>
      </c>
      <c r="C53" s="238">
        <v>96</v>
      </c>
      <c r="D53" s="9">
        <v>544496.5</v>
      </c>
      <c r="E53" s="9">
        <v>533735.75</v>
      </c>
      <c r="F53" s="5">
        <v>1078232.25</v>
      </c>
      <c r="G53" s="9">
        <v>32220.750000000007</v>
      </c>
      <c r="H53" s="9">
        <v>36500.25</v>
      </c>
      <c r="I53" s="9">
        <v>37227.583333333321</v>
      </c>
      <c r="J53" s="9">
        <v>32248.750000000007</v>
      </c>
      <c r="K53" s="9">
        <v>30673.916666666668</v>
      </c>
      <c r="L53" s="9">
        <v>36359.833333333328</v>
      </c>
      <c r="M53" s="9">
        <v>41727.249999999978</v>
      </c>
      <c r="N53" s="9">
        <v>42988.583333333343</v>
      </c>
      <c r="O53" s="9">
        <v>42183.583333333343</v>
      </c>
      <c r="P53" s="9">
        <v>37789.000000000007</v>
      </c>
      <c r="Q53" s="9">
        <v>37280.499999999993</v>
      </c>
      <c r="R53" s="9">
        <v>34912.833333333328</v>
      </c>
      <c r="S53" s="9">
        <v>28661.166666666664</v>
      </c>
      <c r="T53" s="9">
        <v>22427.666666666672</v>
      </c>
      <c r="U53" s="9">
        <v>19515.916666666664</v>
      </c>
      <c r="V53" s="9">
        <v>15165.583333333336</v>
      </c>
      <c r="W53" s="9">
        <v>9031.5000000000036</v>
      </c>
      <c r="X53" s="9">
        <v>7581.8333333333339</v>
      </c>
      <c r="Y53" s="9">
        <v>30538.916666666675</v>
      </c>
      <c r="Z53" s="9">
        <v>34620.749999999993</v>
      </c>
      <c r="AA53" s="9">
        <v>35496.916666666679</v>
      </c>
      <c r="AB53" s="9">
        <v>29640.333333333339</v>
      </c>
      <c r="AC53" s="9">
        <v>28398.999999999996</v>
      </c>
      <c r="AD53" s="9">
        <v>35680.500000000007</v>
      </c>
      <c r="AE53" s="9">
        <v>42322.333333333307</v>
      </c>
      <c r="AF53" s="9">
        <v>42424.083333333336</v>
      </c>
      <c r="AG53" s="9">
        <v>39512.166666666664</v>
      </c>
      <c r="AH53" s="9">
        <v>34461</v>
      </c>
      <c r="AI53" s="9">
        <v>34324.666666666672</v>
      </c>
      <c r="AJ53" s="9">
        <v>32920.33333333335</v>
      </c>
      <c r="AK53" s="9">
        <v>27982.249999999996</v>
      </c>
      <c r="AL53" s="9">
        <v>23192</v>
      </c>
      <c r="AM53" s="9">
        <v>21514.166666666657</v>
      </c>
      <c r="AN53" s="9">
        <v>17280.583333333336</v>
      </c>
      <c r="AO53" s="9">
        <v>11162.500000000005</v>
      </c>
      <c r="AP53" s="9">
        <v>12263.250000000005</v>
      </c>
      <c r="AQ53" s="333">
        <f t="shared" si="27"/>
        <v>0.14758879638408148</v>
      </c>
      <c r="AR53" s="330">
        <f t="shared" si="28"/>
        <v>38.454622832882244</v>
      </c>
      <c r="AT53" s="266" t="s">
        <v>14</v>
      </c>
      <c r="AU53" s="266" t="s">
        <v>65</v>
      </c>
      <c r="AV53" s="9" t="s">
        <v>180</v>
      </c>
      <c r="AW53" s="9" t="s">
        <v>179</v>
      </c>
      <c r="AX53" s="265">
        <v>21</v>
      </c>
    </row>
    <row r="54" spans="1:50">
      <c r="A54" s="9" t="s">
        <v>34</v>
      </c>
      <c r="B54" s="9" t="s">
        <v>64</v>
      </c>
      <c r="C54" s="238">
        <v>88</v>
      </c>
      <c r="D54" s="9">
        <v>517747.16666666669</v>
      </c>
      <c r="E54" s="9">
        <v>497463.16666666663</v>
      </c>
      <c r="F54" s="5">
        <v>1015210.3333333331</v>
      </c>
      <c r="G54" s="9">
        <v>25488.999999999996</v>
      </c>
      <c r="H54" s="9">
        <v>30129.333333333339</v>
      </c>
      <c r="I54" s="9">
        <v>31383.166666666668</v>
      </c>
      <c r="J54" s="9">
        <v>28845.833333333328</v>
      </c>
      <c r="K54" s="9">
        <v>32987.916666666664</v>
      </c>
      <c r="L54" s="9">
        <v>39689.416666666664</v>
      </c>
      <c r="M54" s="9">
        <v>44703.16666666665</v>
      </c>
      <c r="N54" s="9">
        <v>42038.333333333336</v>
      </c>
      <c r="O54" s="9">
        <v>38388.166666666672</v>
      </c>
      <c r="P54" s="9">
        <v>34423.000000000007</v>
      </c>
      <c r="Q54" s="9">
        <v>33802.916666666672</v>
      </c>
      <c r="R54" s="9">
        <v>31933.333333333328</v>
      </c>
      <c r="S54" s="9">
        <v>26832.166666666668</v>
      </c>
      <c r="T54" s="9">
        <v>21565.583333333328</v>
      </c>
      <c r="U54" s="9">
        <v>20288.333333333336</v>
      </c>
      <c r="V54" s="9">
        <v>16634.916666666661</v>
      </c>
      <c r="W54" s="9">
        <v>9899.8333333333321</v>
      </c>
      <c r="X54" s="9">
        <v>8712.7500000000018</v>
      </c>
      <c r="Y54" s="9">
        <v>23887.166666666679</v>
      </c>
      <c r="Z54" s="9">
        <v>28822.833333333318</v>
      </c>
      <c r="AA54" s="9">
        <v>29505.000000000004</v>
      </c>
      <c r="AB54" s="9">
        <v>27415.416666666672</v>
      </c>
      <c r="AC54" s="9">
        <v>32029.083333333339</v>
      </c>
      <c r="AD54" s="9">
        <v>35732.249999999985</v>
      </c>
      <c r="AE54" s="9">
        <v>39257.250000000022</v>
      </c>
      <c r="AF54" s="9">
        <v>37077.91666666665</v>
      </c>
      <c r="AG54" s="9">
        <v>33735.083333333336</v>
      </c>
      <c r="AH54" s="9">
        <v>31121.083333333325</v>
      </c>
      <c r="AI54" s="9">
        <v>32204.000000000007</v>
      </c>
      <c r="AJ54" s="9">
        <v>30980.250000000011</v>
      </c>
      <c r="AK54" s="9">
        <v>26503.583333333328</v>
      </c>
      <c r="AL54" s="9">
        <v>23002.750000000004</v>
      </c>
      <c r="AM54" s="9">
        <v>21996.833333333325</v>
      </c>
      <c r="AN54" s="9">
        <v>18450.083333333339</v>
      </c>
      <c r="AO54" s="9">
        <v>12176.58333333333</v>
      </c>
      <c r="AP54" s="9">
        <v>13566.000000000002</v>
      </c>
      <c r="AQ54" s="333">
        <f t="shared" si="27"/>
        <v>0.16380218089453386</v>
      </c>
      <c r="AR54" s="330">
        <f t="shared" si="28"/>
        <v>39.592762796937649</v>
      </c>
      <c r="AT54" s="266" t="s">
        <v>23</v>
      </c>
      <c r="AU54" s="266" t="s">
        <v>45</v>
      </c>
      <c r="AV54" s="9" t="s">
        <v>174</v>
      </c>
      <c r="AW54" s="9" t="s">
        <v>173</v>
      </c>
      <c r="AX54" s="265">
        <v>1</v>
      </c>
    </row>
    <row r="55" spans="1:50">
      <c r="A55" s="9" t="s">
        <v>14</v>
      </c>
      <c r="B55" s="9" t="s">
        <v>65</v>
      </c>
      <c r="C55" s="238">
        <v>137</v>
      </c>
      <c r="D55" s="9">
        <v>802205.50000000023</v>
      </c>
      <c r="E55" s="9">
        <v>810152.41666666674</v>
      </c>
      <c r="F55" s="5">
        <v>1612357.9166666672</v>
      </c>
      <c r="G55" s="9">
        <v>44666.666666666686</v>
      </c>
      <c r="H55" s="9">
        <v>50652.250000000022</v>
      </c>
      <c r="I55" s="9">
        <v>53049.083333333321</v>
      </c>
      <c r="J55" s="9">
        <v>46587.25</v>
      </c>
      <c r="K55" s="9">
        <v>42824.249999999985</v>
      </c>
      <c r="L55" s="9">
        <v>48835.916666666657</v>
      </c>
      <c r="M55" s="9">
        <v>55609.916666666679</v>
      </c>
      <c r="N55" s="9">
        <v>57856.666666666657</v>
      </c>
      <c r="O55" s="9">
        <v>60006.750000000007</v>
      </c>
      <c r="P55" s="9">
        <v>57118.16666666665</v>
      </c>
      <c r="Q55" s="9">
        <v>58004.833333333343</v>
      </c>
      <c r="R55" s="9">
        <v>56236.666666666693</v>
      </c>
      <c r="S55" s="9">
        <v>46386.499999999993</v>
      </c>
      <c r="T55" s="9">
        <v>35781.583333333336</v>
      </c>
      <c r="U55" s="9">
        <v>31436.249999999975</v>
      </c>
      <c r="V55" s="9">
        <v>26128.333333333328</v>
      </c>
      <c r="W55" s="9">
        <v>15789.41666666667</v>
      </c>
      <c r="X55" s="9">
        <v>15234.999999999995</v>
      </c>
      <c r="Y55" s="9">
        <v>42202.916666666635</v>
      </c>
      <c r="Z55" s="9">
        <v>48598.499999999993</v>
      </c>
      <c r="AA55" s="9">
        <v>50717.166666666686</v>
      </c>
      <c r="AB55" s="9">
        <v>43453.333333333328</v>
      </c>
      <c r="AC55" s="9">
        <v>40789.416666666642</v>
      </c>
      <c r="AD55" s="9">
        <v>48989.416666666679</v>
      </c>
      <c r="AE55" s="9">
        <v>57777.500000000015</v>
      </c>
      <c r="AF55" s="9">
        <v>59616.500000000015</v>
      </c>
      <c r="AG55" s="9">
        <v>59335.666666666657</v>
      </c>
      <c r="AH55" s="9">
        <v>54194.833333333328</v>
      </c>
      <c r="AI55" s="9">
        <v>56259.083333333343</v>
      </c>
      <c r="AJ55" s="9">
        <v>54530.999999999993</v>
      </c>
      <c r="AK55" s="9">
        <v>45383.916666666686</v>
      </c>
      <c r="AL55" s="9">
        <v>36878.666666666664</v>
      </c>
      <c r="AM55" s="9">
        <v>34960.416666666672</v>
      </c>
      <c r="AN55" s="9">
        <v>30529.666666666664</v>
      </c>
      <c r="AO55" s="9">
        <v>20765.583333333339</v>
      </c>
      <c r="AP55" s="9">
        <v>25168.833333333328</v>
      </c>
      <c r="AQ55" s="333">
        <f t="shared" si="27"/>
        <v>0.16911490133885174</v>
      </c>
      <c r="AR55" s="330">
        <f t="shared" si="28"/>
        <v>40.197969123377526</v>
      </c>
      <c r="AT55" s="266" t="s">
        <v>13</v>
      </c>
      <c r="AU55" s="266" t="s">
        <v>77</v>
      </c>
      <c r="AV55" s="9" t="s">
        <v>187</v>
      </c>
      <c r="AW55" s="9" t="s">
        <v>186</v>
      </c>
      <c r="AX55" s="265">
        <v>33</v>
      </c>
    </row>
    <row r="56" spans="1:50">
      <c r="A56" s="9" t="s">
        <v>3</v>
      </c>
      <c r="B56" s="9" t="s">
        <v>66</v>
      </c>
      <c r="C56" s="238">
        <v>150</v>
      </c>
      <c r="D56" s="9">
        <v>620994.08333333337</v>
      </c>
      <c r="E56" s="9">
        <v>632353.08333333337</v>
      </c>
      <c r="F56" s="5">
        <v>1253347.1666666658</v>
      </c>
      <c r="G56" s="9">
        <v>34314.666666666679</v>
      </c>
      <c r="H56" s="9">
        <v>39316.166666666672</v>
      </c>
      <c r="I56" s="9">
        <v>40041.249999999985</v>
      </c>
      <c r="J56" s="9">
        <v>35808.750000000007</v>
      </c>
      <c r="K56" s="9">
        <v>32804.333333333321</v>
      </c>
      <c r="L56" s="9">
        <v>37622.916666666657</v>
      </c>
      <c r="M56" s="9">
        <v>42269.083333333328</v>
      </c>
      <c r="N56" s="9">
        <v>42870.666666666664</v>
      </c>
      <c r="O56" s="9">
        <v>41781.083333333321</v>
      </c>
      <c r="P56" s="9">
        <v>40684.583333333321</v>
      </c>
      <c r="Q56" s="9">
        <v>44537.583333333328</v>
      </c>
      <c r="R56" s="9">
        <v>43664.999999999978</v>
      </c>
      <c r="S56" s="9">
        <v>36909.583333333343</v>
      </c>
      <c r="T56" s="9">
        <v>29606.999999999989</v>
      </c>
      <c r="U56" s="9">
        <v>28582.416666666661</v>
      </c>
      <c r="V56" s="9">
        <v>24182.249999999993</v>
      </c>
      <c r="W56" s="9">
        <v>13829.833333333327</v>
      </c>
      <c r="X56" s="9">
        <v>12166.916666666666</v>
      </c>
      <c r="Y56" s="9">
        <v>32985.833333333321</v>
      </c>
      <c r="Z56" s="9">
        <v>36913.583333333343</v>
      </c>
      <c r="AA56" s="9">
        <v>37829.333333333343</v>
      </c>
      <c r="AB56" s="9">
        <v>33475.583333333328</v>
      </c>
      <c r="AC56" s="9">
        <v>30979.749999999993</v>
      </c>
      <c r="AD56" s="9">
        <v>38067.166666666679</v>
      </c>
      <c r="AE56" s="9">
        <v>44000.916666666664</v>
      </c>
      <c r="AF56" s="9">
        <v>43558.083333333328</v>
      </c>
      <c r="AG56" s="9">
        <v>41706.333333333307</v>
      </c>
      <c r="AH56" s="9">
        <v>40120.750000000015</v>
      </c>
      <c r="AI56" s="9">
        <v>43579.500000000015</v>
      </c>
      <c r="AJ56" s="9">
        <v>42770.666666666679</v>
      </c>
      <c r="AK56" s="9">
        <v>36526.000000000015</v>
      </c>
      <c r="AL56" s="9">
        <v>31465.166666666682</v>
      </c>
      <c r="AM56" s="9">
        <v>31959</v>
      </c>
      <c r="AN56" s="9">
        <v>28172.416666666668</v>
      </c>
      <c r="AO56" s="9">
        <v>18173.583333333339</v>
      </c>
      <c r="AP56" s="9">
        <v>20069.416666666661</v>
      </c>
      <c r="AQ56" s="333">
        <f t="shared" si="27"/>
        <v>0.19005747675923268</v>
      </c>
      <c r="AR56" s="330">
        <f t="shared" si="28"/>
        <v>41.060525329308227</v>
      </c>
      <c r="AT56" s="266" t="s">
        <v>0</v>
      </c>
      <c r="AU56" s="266" t="s">
        <v>51</v>
      </c>
      <c r="AV56" s="9" t="s">
        <v>200</v>
      </c>
      <c r="AW56" s="9" t="s">
        <v>199</v>
      </c>
      <c r="AX56" s="265">
        <v>7</v>
      </c>
    </row>
    <row r="57" spans="1:50">
      <c r="A57" s="9" t="s">
        <v>17</v>
      </c>
      <c r="B57" s="9" t="s">
        <v>67</v>
      </c>
      <c r="C57" s="238">
        <v>105</v>
      </c>
      <c r="D57" s="9">
        <v>536849.83333333337</v>
      </c>
      <c r="E57" s="9">
        <v>545056.25</v>
      </c>
      <c r="F57" s="5">
        <v>1081906.0833333333</v>
      </c>
      <c r="G57" s="9">
        <v>23493.749999999989</v>
      </c>
      <c r="H57" s="9">
        <v>28478.749999999989</v>
      </c>
      <c r="I57" s="9">
        <v>29937.166666666657</v>
      </c>
      <c r="J57" s="9">
        <v>28174.333333333343</v>
      </c>
      <c r="K57" s="9">
        <v>29583.166666666675</v>
      </c>
      <c r="L57" s="9">
        <v>32664.250000000004</v>
      </c>
      <c r="M57" s="9">
        <v>34973.750000000007</v>
      </c>
      <c r="N57" s="9">
        <v>33558.416666666686</v>
      </c>
      <c r="O57" s="9">
        <v>31927.166666666664</v>
      </c>
      <c r="P57" s="9">
        <v>31721.083333333328</v>
      </c>
      <c r="Q57" s="9">
        <v>37088.916666666686</v>
      </c>
      <c r="R57" s="9">
        <v>38362.416666666657</v>
      </c>
      <c r="S57" s="9">
        <v>34940.166666666679</v>
      </c>
      <c r="T57" s="9">
        <v>31189.916666666668</v>
      </c>
      <c r="U57" s="9">
        <v>32059.583333333343</v>
      </c>
      <c r="V57" s="9">
        <v>27851.333333333328</v>
      </c>
      <c r="W57" s="9">
        <v>16603.749999999993</v>
      </c>
      <c r="X57" s="9">
        <v>14241.91666666667</v>
      </c>
      <c r="Y57" s="9">
        <v>22123.583333333336</v>
      </c>
      <c r="Z57" s="9">
        <v>27163.666666666672</v>
      </c>
      <c r="AA57" s="9">
        <v>28693.333333333343</v>
      </c>
      <c r="AB57" s="9">
        <v>26655.916666666657</v>
      </c>
      <c r="AC57" s="9">
        <v>30088.833333333332</v>
      </c>
      <c r="AD57" s="9">
        <v>31729.416666666672</v>
      </c>
      <c r="AE57" s="9">
        <v>33842.91666666665</v>
      </c>
      <c r="AF57" s="9">
        <v>32142.416666666668</v>
      </c>
      <c r="AG57" s="9">
        <v>30464.333333333347</v>
      </c>
      <c r="AH57" s="9">
        <v>30982.916666666657</v>
      </c>
      <c r="AI57" s="9">
        <v>36693.750000000022</v>
      </c>
      <c r="AJ57" s="9">
        <v>38724.249999999993</v>
      </c>
      <c r="AK57" s="9">
        <v>36117.833333333343</v>
      </c>
      <c r="AL57" s="9">
        <v>33543.166666666657</v>
      </c>
      <c r="AM57" s="9">
        <v>34236.75</v>
      </c>
      <c r="AN57" s="9">
        <v>30457.749999999996</v>
      </c>
      <c r="AO57" s="9">
        <v>19458.5</v>
      </c>
      <c r="AP57" s="9">
        <v>21936.916666666661</v>
      </c>
      <c r="AQ57" s="333">
        <f t="shared" si="27"/>
        <v>0.24177660830541897</v>
      </c>
      <c r="AR57" s="330">
        <f t="shared" si="28"/>
        <v>44.097699792642203</v>
      </c>
      <c r="AT57" s="266" t="s">
        <v>11</v>
      </c>
      <c r="AU57" s="266" t="s">
        <v>57</v>
      </c>
      <c r="AV57" s="9" t="s">
        <v>177</v>
      </c>
      <c r="AW57" s="9" t="s">
        <v>176</v>
      </c>
      <c r="AX57" s="265">
        <v>13</v>
      </c>
    </row>
    <row r="58" spans="1:50">
      <c r="A58" s="9" t="s">
        <v>8</v>
      </c>
      <c r="B58" s="9" t="s">
        <v>68</v>
      </c>
      <c r="C58" s="238">
        <v>92</v>
      </c>
      <c r="D58" s="9">
        <v>520560.50000000012</v>
      </c>
      <c r="E58" s="9">
        <v>527404.83333333337</v>
      </c>
      <c r="F58" s="5">
        <v>1047965.3333333331</v>
      </c>
      <c r="G58" s="9">
        <v>24727.749999999996</v>
      </c>
      <c r="H58" s="9">
        <v>29184.333333333336</v>
      </c>
      <c r="I58" s="9">
        <v>30785.166666666661</v>
      </c>
      <c r="J58" s="9">
        <v>28637.333333333336</v>
      </c>
      <c r="K58" s="9">
        <v>28367.166666666664</v>
      </c>
      <c r="L58" s="9">
        <v>31223.583333333328</v>
      </c>
      <c r="M58" s="9">
        <v>33869.083333333328</v>
      </c>
      <c r="N58" s="9">
        <v>32950.166666666664</v>
      </c>
      <c r="O58" s="9">
        <v>32697.833333333328</v>
      </c>
      <c r="P58" s="9">
        <v>32065.749999999996</v>
      </c>
      <c r="Q58" s="9">
        <v>36441.249999999993</v>
      </c>
      <c r="R58" s="9">
        <v>37025.5</v>
      </c>
      <c r="S58" s="9">
        <v>33021.249999999985</v>
      </c>
      <c r="T58" s="9">
        <v>28304.083333333339</v>
      </c>
      <c r="U58" s="9">
        <v>29063.666666666664</v>
      </c>
      <c r="V58" s="9">
        <v>24720.249999999996</v>
      </c>
      <c r="W58" s="9">
        <v>14910.000000000002</v>
      </c>
      <c r="X58" s="9">
        <v>12566.333333333332</v>
      </c>
      <c r="Y58" s="9">
        <v>23449.500000000004</v>
      </c>
      <c r="Z58" s="9">
        <v>27823.583333333332</v>
      </c>
      <c r="AA58" s="9">
        <v>29469.666666666664</v>
      </c>
      <c r="AB58" s="9">
        <v>27008.999999999996</v>
      </c>
      <c r="AC58" s="9">
        <v>27321.749999999989</v>
      </c>
      <c r="AD58" s="9">
        <v>29893.583333333332</v>
      </c>
      <c r="AE58" s="9">
        <v>33740.916666666672</v>
      </c>
      <c r="AF58" s="9">
        <v>32044.833333333328</v>
      </c>
      <c r="AG58" s="9">
        <v>31464.750000000004</v>
      </c>
      <c r="AH58" s="9">
        <v>31181.833333333328</v>
      </c>
      <c r="AI58" s="9">
        <v>35963.833333333336</v>
      </c>
      <c r="AJ58" s="9">
        <v>37562.16666666665</v>
      </c>
      <c r="AK58" s="9">
        <v>33418.000000000015</v>
      </c>
      <c r="AL58" s="9">
        <v>30410.750000000004</v>
      </c>
      <c r="AM58" s="9">
        <v>31510.416666666672</v>
      </c>
      <c r="AN58" s="9">
        <v>27887.916666666668</v>
      </c>
      <c r="AO58" s="9">
        <v>17718.333333333332</v>
      </c>
      <c r="AP58" s="9">
        <v>19534</v>
      </c>
      <c r="AQ58" s="333">
        <f t="shared" si="27"/>
        <v>0.22579539844829477</v>
      </c>
      <c r="AR58" s="330">
        <f t="shared" si="28"/>
        <v>43.155701397247242</v>
      </c>
      <c r="AT58" s="266" t="s">
        <v>10</v>
      </c>
      <c r="AU58" s="266" t="s">
        <v>58</v>
      </c>
      <c r="AV58" s="9" t="s">
        <v>177</v>
      </c>
      <c r="AW58" s="9" t="s">
        <v>176</v>
      </c>
      <c r="AX58" s="265">
        <v>14</v>
      </c>
    </row>
    <row r="59" spans="1:50">
      <c r="A59" s="9" t="s">
        <v>16</v>
      </c>
      <c r="B59" s="9" t="s">
        <v>69</v>
      </c>
      <c r="C59" s="238">
        <v>183</v>
      </c>
      <c r="D59" s="9">
        <v>870177.75</v>
      </c>
      <c r="E59" s="9">
        <v>878217.83333333314</v>
      </c>
      <c r="F59" s="5">
        <v>1748395.5833333328</v>
      </c>
      <c r="G59" s="9">
        <v>42827.000000000022</v>
      </c>
      <c r="H59" s="9">
        <v>46697.999999999985</v>
      </c>
      <c r="I59" s="9">
        <v>49302.33333333335</v>
      </c>
      <c r="J59" s="9">
        <v>47007.583333333343</v>
      </c>
      <c r="K59" s="9">
        <v>58006.166666666672</v>
      </c>
      <c r="L59" s="9">
        <v>79163.499999999985</v>
      </c>
      <c r="M59" s="9">
        <v>90318.416666666686</v>
      </c>
      <c r="N59" s="9">
        <v>84083.249999999971</v>
      </c>
      <c r="O59" s="9">
        <v>75149.333333333343</v>
      </c>
      <c r="P59" s="9">
        <v>62978.083333333314</v>
      </c>
      <c r="Q59" s="9">
        <v>56973.083333333343</v>
      </c>
      <c r="R59" s="9">
        <v>50518.000000000015</v>
      </c>
      <c r="S59" s="9">
        <v>39166.916666666657</v>
      </c>
      <c r="T59" s="9">
        <v>28375.833333333332</v>
      </c>
      <c r="U59" s="9">
        <v>22501.916666666672</v>
      </c>
      <c r="V59" s="9">
        <v>16788.833333333328</v>
      </c>
      <c r="W59" s="9">
        <v>10608.416666666662</v>
      </c>
      <c r="X59" s="9">
        <v>9711.0833333333339</v>
      </c>
      <c r="Y59" s="9">
        <v>41022.916666666679</v>
      </c>
      <c r="Z59" s="9">
        <v>44818.833333333328</v>
      </c>
      <c r="AA59" s="9">
        <v>47526.583333333328</v>
      </c>
      <c r="AB59" s="9">
        <v>46971.75</v>
      </c>
      <c r="AC59" s="9">
        <v>72107.75</v>
      </c>
      <c r="AD59" s="9">
        <v>87889.416666666686</v>
      </c>
      <c r="AE59" s="9">
        <v>90163.416666666672</v>
      </c>
      <c r="AF59" s="9">
        <v>77347.583333333358</v>
      </c>
      <c r="AG59" s="9">
        <v>66489.833333333314</v>
      </c>
      <c r="AH59" s="9">
        <v>56206.833333333328</v>
      </c>
      <c r="AI59" s="9">
        <v>52720.916666666679</v>
      </c>
      <c r="AJ59" s="9">
        <v>48107.583333333321</v>
      </c>
      <c r="AK59" s="9">
        <v>39014.583333333336</v>
      </c>
      <c r="AL59" s="9">
        <v>30481.916666666653</v>
      </c>
      <c r="AM59" s="9">
        <v>26165.083333333343</v>
      </c>
      <c r="AN59" s="9">
        <v>20763.249999999989</v>
      </c>
      <c r="AO59" s="9">
        <v>14414.5</v>
      </c>
      <c r="AP59" s="9">
        <v>16005.083333333338</v>
      </c>
      <c r="AQ59" s="333">
        <f t="shared" si="27"/>
        <v>0.11199748988918271</v>
      </c>
      <c r="AR59" s="330">
        <f t="shared" si="28"/>
        <v>37.200352732912712</v>
      </c>
      <c r="AT59" s="266" t="s">
        <v>3</v>
      </c>
      <c r="AU59" s="266" t="s">
        <v>66</v>
      </c>
      <c r="AV59" s="9" t="s">
        <v>180</v>
      </c>
      <c r="AW59" s="9" t="s">
        <v>179</v>
      </c>
      <c r="AX59" s="265">
        <v>22</v>
      </c>
    </row>
    <row r="60" spans="1:50">
      <c r="A60" s="9" t="s">
        <v>15</v>
      </c>
      <c r="B60" s="9" t="s">
        <v>70</v>
      </c>
      <c r="C60" s="238">
        <v>275</v>
      </c>
      <c r="D60" s="9">
        <v>1212208.5000000002</v>
      </c>
      <c r="E60" s="9">
        <v>1146995.5833333333</v>
      </c>
      <c r="F60" s="5">
        <v>2359204.0833333344</v>
      </c>
      <c r="G60" s="9">
        <v>71838.166666666628</v>
      </c>
      <c r="H60" s="9">
        <v>74902.833333333299</v>
      </c>
      <c r="I60" s="9">
        <v>74199.833333333314</v>
      </c>
      <c r="J60" s="9">
        <v>67423.833333333328</v>
      </c>
      <c r="K60" s="9">
        <v>78296.499999999971</v>
      </c>
      <c r="L60" s="9">
        <v>111774.00000000007</v>
      </c>
      <c r="M60" s="9">
        <v>132442.99999999997</v>
      </c>
      <c r="N60" s="9">
        <v>126859.24999999997</v>
      </c>
      <c r="O60" s="9">
        <v>106667.66666666663</v>
      </c>
      <c r="P60" s="9">
        <v>84989</v>
      </c>
      <c r="Q60" s="9">
        <v>73671.249999999942</v>
      </c>
      <c r="R60" s="9">
        <v>61841.833333333343</v>
      </c>
      <c r="S60" s="9">
        <v>48790.916666666686</v>
      </c>
      <c r="T60" s="9">
        <v>34229.833333333328</v>
      </c>
      <c r="U60" s="9">
        <v>25036.500000000022</v>
      </c>
      <c r="V60" s="9">
        <v>17440.333333333332</v>
      </c>
      <c r="W60" s="9">
        <v>11575.583333333336</v>
      </c>
      <c r="X60" s="9">
        <v>10228.166666666675</v>
      </c>
      <c r="Y60" s="9">
        <v>68760.250000000015</v>
      </c>
      <c r="Z60" s="9">
        <v>72151.666666666686</v>
      </c>
      <c r="AA60" s="9">
        <v>70873.666666666672</v>
      </c>
      <c r="AB60" s="9">
        <v>64277.583333333321</v>
      </c>
      <c r="AC60" s="9">
        <v>80563.666666666642</v>
      </c>
      <c r="AD60" s="9">
        <v>114052.74999999996</v>
      </c>
      <c r="AE60" s="9">
        <v>123550.91666666672</v>
      </c>
      <c r="AF60" s="9">
        <v>109006.83333333342</v>
      </c>
      <c r="AG60" s="9">
        <v>88064.083333333314</v>
      </c>
      <c r="AH60" s="9">
        <v>69756.833333333343</v>
      </c>
      <c r="AI60" s="9">
        <v>63456.333333333336</v>
      </c>
      <c r="AJ60" s="9">
        <v>57406.333333333314</v>
      </c>
      <c r="AK60" s="9">
        <v>46217.500000000015</v>
      </c>
      <c r="AL60" s="9">
        <v>35698.58333333335</v>
      </c>
      <c r="AM60" s="9">
        <v>28824.916666666653</v>
      </c>
      <c r="AN60" s="9">
        <v>21985.583333333343</v>
      </c>
      <c r="AO60" s="9">
        <v>15528.583333333323</v>
      </c>
      <c r="AP60" s="9">
        <v>16819.500000000007</v>
      </c>
      <c r="AQ60" s="333">
        <f t="shared" si="27"/>
        <v>9.2135981312059009E-2</v>
      </c>
      <c r="AR60" s="330">
        <f t="shared" si="28"/>
        <v>35.285747781675923</v>
      </c>
      <c r="AT60" s="266" t="s">
        <v>17</v>
      </c>
      <c r="AU60" s="266" t="s">
        <v>67</v>
      </c>
      <c r="AV60" s="9" t="s">
        <v>180</v>
      </c>
      <c r="AW60" s="9" t="s">
        <v>179</v>
      </c>
      <c r="AX60" s="265">
        <v>23</v>
      </c>
    </row>
    <row r="61" spans="1:50">
      <c r="A61" s="9" t="s">
        <v>28</v>
      </c>
      <c r="B61" s="9" t="s">
        <v>71</v>
      </c>
      <c r="C61" s="238">
        <v>354</v>
      </c>
      <c r="D61" s="9">
        <v>1432252.6666666679</v>
      </c>
      <c r="E61" s="9">
        <v>1337269.4999999993</v>
      </c>
      <c r="F61" s="5">
        <v>2769522.1666666674</v>
      </c>
      <c r="G61" s="9">
        <v>65139.66666666665</v>
      </c>
      <c r="H61" s="9">
        <v>72090.833333333372</v>
      </c>
      <c r="I61" s="9">
        <v>75212.916666666657</v>
      </c>
      <c r="J61" s="9">
        <v>71751.583333333416</v>
      </c>
      <c r="K61" s="9">
        <v>98877.999999999956</v>
      </c>
      <c r="L61" s="9">
        <v>136244.33333333326</v>
      </c>
      <c r="M61" s="9">
        <v>151703.24999999991</v>
      </c>
      <c r="N61" s="9">
        <v>145577.08333333331</v>
      </c>
      <c r="O61" s="9">
        <v>130352.83333333333</v>
      </c>
      <c r="P61" s="9">
        <v>107684.08333333336</v>
      </c>
      <c r="Q61" s="9">
        <v>94330.416666666642</v>
      </c>
      <c r="R61" s="9">
        <v>81436.250000000029</v>
      </c>
      <c r="S61" s="9">
        <v>62678.5</v>
      </c>
      <c r="T61" s="9">
        <v>45866.583333333365</v>
      </c>
      <c r="U61" s="9">
        <v>35544.5</v>
      </c>
      <c r="V61" s="9">
        <v>25824.000000000011</v>
      </c>
      <c r="W61" s="9">
        <v>16929.166666666664</v>
      </c>
      <c r="X61" s="9">
        <v>15008.666666666666</v>
      </c>
      <c r="Y61" s="9">
        <v>62419.750000000015</v>
      </c>
      <c r="Z61" s="9">
        <v>68787.333333333299</v>
      </c>
      <c r="AA61" s="9">
        <v>71546.000000000044</v>
      </c>
      <c r="AB61" s="9">
        <v>67813.249999999985</v>
      </c>
      <c r="AC61" s="9">
        <v>106812.75000000007</v>
      </c>
      <c r="AD61" s="9">
        <v>139047.33333333334</v>
      </c>
      <c r="AE61" s="9">
        <v>139254.4166666668</v>
      </c>
      <c r="AF61" s="9">
        <v>120328.08333333346</v>
      </c>
      <c r="AG61" s="9">
        <v>102493.75</v>
      </c>
      <c r="AH61" s="9">
        <v>85677.833333333328</v>
      </c>
      <c r="AI61" s="9">
        <v>79425.166666666628</v>
      </c>
      <c r="AJ61" s="9">
        <v>72042.499999999985</v>
      </c>
      <c r="AK61" s="9">
        <v>59447.916666666744</v>
      </c>
      <c r="AL61" s="9">
        <v>47147.833333333358</v>
      </c>
      <c r="AM61" s="9">
        <v>39323.41666666665</v>
      </c>
      <c r="AN61" s="9">
        <v>30658</v>
      </c>
      <c r="AO61" s="9">
        <v>21866.666666666672</v>
      </c>
      <c r="AP61" s="9">
        <v>23177.500000000004</v>
      </c>
      <c r="AQ61" s="333">
        <f t="shared" si="27"/>
        <v>0.1088080597296778</v>
      </c>
      <c r="AR61" s="330">
        <f t="shared" si="28"/>
        <v>37.255593278335077</v>
      </c>
      <c r="AT61" s="266" t="s">
        <v>16</v>
      </c>
      <c r="AU61" s="266" t="s">
        <v>69</v>
      </c>
      <c r="AV61" s="9" t="s">
        <v>183</v>
      </c>
      <c r="AW61" s="9" t="s">
        <v>182</v>
      </c>
      <c r="AX61" s="265">
        <v>25</v>
      </c>
    </row>
    <row r="62" spans="1:50">
      <c r="A62" s="9" t="s">
        <v>12</v>
      </c>
      <c r="B62" s="9" t="s">
        <v>72</v>
      </c>
      <c r="C62" s="238">
        <v>202</v>
      </c>
      <c r="D62" s="9">
        <v>1022380.1666666662</v>
      </c>
      <c r="E62" s="9">
        <v>1030097.7500000002</v>
      </c>
      <c r="F62" s="5">
        <v>2052477.9166666653</v>
      </c>
      <c r="G62" s="9">
        <v>53621.083333333314</v>
      </c>
      <c r="H62" s="9">
        <v>58627.916666666701</v>
      </c>
      <c r="I62" s="9">
        <v>59011.666666666664</v>
      </c>
      <c r="J62" s="9">
        <v>52782.749999999978</v>
      </c>
      <c r="K62" s="9">
        <v>57884.083333333321</v>
      </c>
      <c r="L62" s="9">
        <v>88350.916666666715</v>
      </c>
      <c r="M62" s="9">
        <v>103407.1666666667</v>
      </c>
      <c r="N62" s="9">
        <v>97103.500000000015</v>
      </c>
      <c r="O62" s="9">
        <v>87070.666666666628</v>
      </c>
      <c r="P62" s="9">
        <v>74533.083333333343</v>
      </c>
      <c r="Q62" s="9">
        <v>70700.833333333401</v>
      </c>
      <c r="R62" s="9">
        <v>64761.166666666664</v>
      </c>
      <c r="S62" s="9">
        <v>49671.25</v>
      </c>
      <c r="T62" s="9">
        <v>34117.083333333328</v>
      </c>
      <c r="U62" s="9">
        <v>26817.500000000011</v>
      </c>
      <c r="V62" s="9">
        <v>19954.250000000004</v>
      </c>
      <c r="W62" s="9">
        <v>12705.000000000004</v>
      </c>
      <c r="X62" s="9">
        <v>11260.250000000005</v>
      </c>
      <c r="Y62" s="9">
        <v>51515.75</v>
      </c>
      <c r="Z62" s="9">
        <v>56049.500000000029</v>
      </c>
      <c r="AA62" s="9">
        <v>56828.083333333336</v>
      </c>
      <c r="AB62" s="9">
        <v>51105.999999999971</v>
      </c>
      <c r="AC62" s="9">
        <v>65690.166666666672</v>
      </c>
      <c r="AD62" s="9">
        <v>99831.16666666673</v>
      </c>
      <c r="AE62" s="9">
        <v>105927.16666666664</v>
      </c>
      <c r="AF62" s="9">
        <v>91876.333333333314</v>
      </c>
      <c r="AG62" s="9">
        <v>80091.666666666672</v>
      </c>
      <c r="AH62" s="9">
        <v>67730.249999999985</v>
      </c>
      <c r="AI62" s="9">
        <v>64699.750000000065</v>
      </c>
      <c r="AJ62" s="9">
        <v>61802.416666666664</v>
      </c>
      <c r="AK62" s="9">
        <v>48674.499999999978</v>
      </c>
      <c r="AL62" s="9">
        <v>35993.666666666679</v>
      </c>
      <c r="AM62" s="9">
        <v>30487.83333333335</v>
      </c>
      <c r="AN62" s="9">
        <v>24685.25</v>
      </c>
      <c r="AO62" s="9">
        <v>17750.416666666668</v>
      </c>
      <c r="AP62" s="9">
        <v>19357.833333333343</v>
      </c>
      <c r="AQ62" s="333">
        <f t="shared" si="27"/>
        <v>0.11358421030514548</v>
      </c>
      <c r="AR62" s="330">
        <f t="shared" si="28"/>
        <v>37.584352003787323</v>
      </c>
      <c r="AT62" s="266" t="s">
        <v>6</v>
      </c>
      <c r="AU62" s="266" t="s">
        <v>46</v>
      </c>
      <c r="AV62" s="9" t="s">
        <v>174</v>
      </c>
      <c r="AW62" s="9" t="s">
        <v>173</v>
      </c>
      <c r="AX62" s="265">
        <v>2</v>
      </c>
    </row>
    <row r="63" spans="1:50">
      <c r="A63" s="9" t="s">
        <v>37</v>
      </c>
      <c r="B63" s="9" t="s">
        <v>73</v>
      </c>
      <c r="C63" s="238">
        <v>181</v>
      </c>
      <c r="D63" s="9">
        <v>869021.08333333372</v>
      </c>
      <c r="E63" s="9">
        <v>861387.08333333337</v>
      </c>
      <c r="F63" s="5">
        <v>1730408.1666666658</v>
      </c>
      <c r="G63" s="9">
        <v>45474.416666666672</v>
      </c>
      <c r="H63" s="9">
        <v>51409.666666666664</v>
      </c>
      <c r="I63" s="9">
        <v>53551.08333333335</v>
      </c>
      <c r="J63" s="9">
        <v>45752.833333333343</v>
      </c>
      <c r="K63" s="9">
        <v>45480.000000000015</v>
      </c>
      <c r="L63" s="9">
        <v>65431.749999999985</v>
      </c>
      <c r="M63" s="9">
        <v>77384.750000000015</v>
      </c>
      <c r="N63" s="9">
        <v>78886.416666666686</v>
      </c>
      <c r="O63" s="9">
        <v>79190.5</v>
      </c>
      <c r="P63" s="9">
        <v>70100.75</v>
      </c>
      <c r="Q63" s="9">
        <v>61892.333333333379</v>
      </c>
      <c r="R63" s="9">
        <v>54902.08333333335</v>
      </c>
      <c r="S63" s="9">
        <v>41566.333333333321</v>
      </c>
      <c r="T63" s="9">
        <v>30391.583333333336</v>
      </c>
      <c r="U63" s="9">
        <v>25655.333333333332</v>
      </c>
      <c r="V63" s="9">
        <v>19324.833333333332</v>
      </c>
      <c r="W63" s="9">
        <v>12042.833333333334</v>
      </c>
      <c r="X63" s="9">
        <v>10583.583333333334</v>
      </c>
      <c r="Y63" s="9">
        <v>43440.166666666664</v>
      </c>
      <c r="Z63" s="9">
        <v>49231.500000000007</v>
      </c>
      <c r="AA63" s="9">
        <v>51248.000000000007</v>
      </c>
      <c r="AB63" s="9">
        <v>43726.166666666664</v>
      </c>
      <c r="AC63" s="9">
        <v>50063.666666666679</v>
      </c>
      <c r="AD63" s="9">
        <v>74012.500000000044</v>
      </c>
      <c r="AE63" s="9">
        <v>79818.25</v>
      </c>
      <c r="AF63" s="9">
        <v>74863.749999999985</v>
      </c>
      <c r="AG63" s="9">
        <v>70105.666666666628</v>
      </c>
      <c r="AH63" s="9">
        <v>59568.499999999964</v>
      </c>
      <c r="AI63" s="9">
        <v>55363.666666666642</v>
      </c>
      <c r="AJ63" s="9">
        <v>50906.583333333343</v>
      </c>
      <c r="AK63" s="9">
        <v>40663.500000000022</v>
      </c>
      <c r="AL63" s="9">
        <v>32394.000000000004</v>
      </c>
      <c r="AM63" s="9">
        <v>28824.583333333328</v>
      </c>
      <c r="AN63" s="9">
        <v>23317.500000000015</v>
      </c>
      <c r="AO63" s="9">
        <v>15861.916666666661</v>
      </c>
      <c r="AP63" s="9">
        <v>17977.166666666664</v>
      </c>
      <c r="AQ63" s="333">
        <f t="shared" si="27"/>
        <v>0.12504178927341716</v>
      </c>
      <c r="AR63" s="330">
        <f t="shared" si="28"/>
        <v>38.155407553651372</v>
      </c>
      <c r="AT63" s="266" t="s">
        <v>15</v>
      </c>
      <c r="AU63" s="266" t="s">
        <v>70</v>
      </c>
      <c r="AV63" s="9" t="s">
        <v>183</v>
      </c>
      <c r="AW63" s="9" t="s">
        <v>182</v>
      </c>
      <c r="AX63" s="265">
        <v>26</v>
      </c>
    </row>
    <row r="64" spans="1:50">
      <c r="A64" s="9" t="s">
        <v>32</v>
      </c>
      <c r="B64" s="9" t="s">
        <v>74</v>
      </c>
      <c r="C64" s="238">
        <v>159</v>
      </c>
      <c r="D64" s="9">
        <v>974622.58333333314</v>
      </c>
      <c r="E64" s="9">
        <v>969077.08333333337</v>
      </c>
      <c r="F64" s="5">
        <v>1943699.666666666</v>
      </c>
      <c r="G64" s="9">
        <v>49223.83333333335</v>
      </c>
      <c r="H64" s="9">
        <v>57540.58333333335</v>
      </c>
      <c r="I64" s="9">
        <v>62224.833333333343</v>
      </c>
      <c r="J64" s="9">
        <v>57690.666666666642</v>
      </c>
      <c r="K64" s="9">
        <v>59828.249999999993</v>
      </c>
      <c r="L64" s="9">
        <v>65495.833333333328</v>
      </c>
      <c r="M64" s="9">
        <v>71798.166666666672</v>
      </c>
      <c r="N64" s="9">
        <v>71634.416666666672</v>
      </c>
      <c r="O64" s="9">
        <v>70914</v>
      </c>
      <c r="P64" s="9">
        <v>66668.166666666686</v>
      </c>
      <c r="Q64" s="9">
        <v>67652.083333333343</v>
      </c>
      <c r="R64" s="9">
        <v>65908.833333333372</v>
      </c>
      <c r="S64" s="9">
        <v>54776.749999999993</v>
      </c>
      <c r="T64" s="9">
        <v>43166.916666666672</v>
      </c>
      <c r="U64" s="9">
        <v>39233.916666666657</v>
      </c>
      <c r="V64" s="9">
        <v>32412.916666666682</v>
      </c>
      <c r="W64" s="9">
        <v>20338.333333333325</v>
      </c>
      <c r="X64" s="9">
        <v>18114.083333333328</v>
      </c>
      <c r="Y64" s="9">
        <v>46211</v>
      </c>
      <c r="Z64" s="9">
        <v>54528.250000000007</v>
      </c>
      <c r="AA64" s="9">
        <v>59095.416666666679</v>
      </c>
      <c r="AB64" s="9">
        <v>56345.916666666628</v>
      </c>
      <c r="AC64" s="9">
        <v>60622.583333333328</v>
      </c>
      <c r="AD64" s="9">
        <v>62644.750000000007</v>
      </c>
      <c r="AE64" s="9">
        <v>69376.333333333328</v>
      </c>
      <c r="AF64" s="9">
        <v>69430.416666666686</v>
      </c>
      <c r="AG64" s="9">
        <v>67169.666666666642</v>
      </c>
      <c r="AH64" s="9">
        <v>62728.583333333307</v>
      </c>
      <c r="AI64" s="9">
        <v>65466.583333333336</v>
      </c>
      <c r="AJ64" s="9">
        <v>63186.916666666657</v>
      </c>
      <c r="AK64" s="9">
        <v>53593.916666666686</v>
      </c>
      <c r="AL64" s="9">
        <v>44336.666666666657</v>
      </c>
      <c r="AM64" s="9">
        <v>43163.583333333336</v>
      </c>
      <c r="AN64" s="9">
        <v>37600.333333333336</v>
      </c>
      <c r="AO64" s="9">
        <v>25141.083333333343</v>
      </c>
      <c r="AP64" s="9">
        <v>28435.083333333339</v>
      </c>
      <c r="AQ64" s="333">
        <f t="shared" si="27"/>
        <v>0.17077891320315436</v>
      </c>
      <c r="AR64" s="330">
        <f t="shared" si="28"/>
        <v>40.161942542906594</v>
      </c>
      <c r="AT64" s="266" t="s">
        <v>28</v>
      </c>
      <c r="AU64" s="266" t="s">
        <v>71</v>
      </c>
      <c r="AV64" s="9" t="s">
        <v>183</v>
      </c>
      <c r="AW64" s="9" t="s">
        <v>182</v>
      </c>
      <c r="AX64" s="265">
        <v>27</v>
      </c>
    </row>
    <row r="65" spans="1:53">
      <c r="A65" s="9" t="s">
        <v>19</v>
      </c>
      <c r="B65" s="9" t="s">
        <v>75</v>
      </c>
      <c r="C65" s="238">
        <v>72</v>
      </c>
      <c r="D65" s="9">
        <v>407441.83333333343</v>
      </c>
      <c r="E65" s="9">
        <v>405017.41666666674</v>
      </c>
      <c r="F65" s="5">
        <v>812459.25</v>
      </c>
      <c r="G65" s="9">
        <v>22168.166666666668</v>
      </c>
      <c r="H65" s="9">
        <v>25957.333333333336</v>
      </c>
      <c r="I65" s="9">
        <v>27702.666666666672</v>
      </c>
      <c r="J65" s="9">
        <v>24808.166666666657</v>
      </c>
      <c r="K65" s="9">
        <v>22578.583333333318</v>
      </c>
      <c r="L65" s="9">
        <v>24562.583333333328</v>
      </c>
      <c r="M65" s="9">
        <v>28608.5</v>
      </c>
      <c r="N65" s="9">
        <v>30819.916666666668</v>
      </c>
      <c r="O65" s="9">
        <v>31693.666666666653</v>
      </c>
      <c r="P65" s="9">
        <v>29956.166666666664</v>
      </c>
      <c r="Q65" s="9">
        <v>29353.500000000007</v>
      </c>
      <c r="R65" s="9">
        <v>27433.666666666668</v>
      </c>
      <c r="S65" s="9">
        <v>22440.750000000004</v>
      </c>
      <c r="T65" s="9">
        <v>17262.25</v>
      </c>
      <c r="U65" s="9">
        <v>15017.83333333333</v>
      </c>
      <c r="V65" s="9">
        <v>12390.5</v>
      </c>
      <c r="W65" s="9">
        <v>7797.7499999999982</v>
      </c>
      <c r="X65" s="9">
        <v>6889.8333333333339</v>
      </c>
      <c r="Y65" s="9">
        <v>21221.666666666675</v>
      </c>
      <c r="Z65" s="9">
        <v>24468.666666666657</v>
      </c>
      <c r="AA65" s="9">
        <v>26349.416666666664</v>
      </c>
      <c r="AB65" s="9">
        <v>22629.666666666672</v>
      </c>
      <c r="AC65" s="9">
        <v>22223.916666666661</v>
      </c>
      <c r="AD65" s="9">
        <v>25020.666666666661</v>
      </c>
      <c r="AE65" s="9">
        <v>29217.166666666668</v>
      </c>
      <c r="AF65" s="9">
        <v>31035.749999999993</v>
      </c>
      <c r="AG65" s="9">
        <v>30497.583333333336</v>
      </c>
      <c r="AH65" s="9">
        <v>27749.166666666668</v>
      </c>
      <c r="AI65" s="9">
        <v>27756.666666666672</v>
      </c>
      <c r="AJ65" s="9">
        <v>25991.416666666679</v>
      </c>
      <c r="AK65" s="9">
        <v>21719.499999999996</v>
      </c>
      <c r="AL65" s="9">
        <v>17662.166666666664</v>
      </c>
      <c r="AM65" s="9">
        <v>16553.583333333332</v>
      </c>
      <c r="AN65" s="9">
        <v>14278.250000000004</v>
      </c>
      <c r="AO65" s="9">
        <v>9676.7500000000018</v>
      </c>
      <c r="AP65" s="9">
        <v>10965.416666666668</v>
      </c>
      <c r="AQ65" s="333">
        <f t="shared" si="27"/>
        <v>0.15815480386657341</v>
      </c>
      <c r="AR65" s="330">
        <f t="shared" si="28"/>
        <v>39.495246171833642</v>
      </c>
      <c r="AT65" s="266" t="s">
        <v>25</v>
      </c>
      <c r="AU65" s="266" t="s">
        <v>59</v>
      </c>
      <c r="AV65" s="9" t="s">
        <v>177</v>
      </c>
      <c r="AW65" s="9" t="s">
        <v>176</v>
      </c>
      <c r="AX65" s="265">
        <v>15</v>
      </c>
    </row>
    <row r="66" spans="1:53">
      <c r="A66" s="9" t="s">
        <v>27</v>
      </c>
      <c r="B66" s="9" t="s">
        <v>76</v>
      </c>
      <c r="C66" s="238">
        <v>145</v>
      </c>
      <c r="D66" s="9">
        <v>955589.16666666686</v>
      </c>
      <c r="E66" s="9">
        <v>965772.49999999965</v>
      </c>
      <c r="F66" s="5">
        <v>1921361.666666667</v>
      </c>
      <c r="G66" s="9">
        <v>45969.249999999985</v>
      </c>
      <c r="H66" s="9">
        <v>54511.666666666693</v>
      </c>
      <c r="I66" s="9">
        <v>56470.083333333307</v>
      </c>
      <c r="J66" s="9">
        <v>52340.5</v>
      </c>
      <c r="K66" s="9">
        <v>58651.916666666635</v>
      </c>
      <c r="L66" s="9">
        <v>62594.416666666672</v>
      </c>
      <c r="M66" s="9">
        <v>66111.833333333343</v>
      </c>
      <c r="N66" s="9">
        <v>64544.416666666672</v>
      </c>
      <c r="O66" s="9">
        <v>61556.750000000007</v>
      </c>
      <c r="P66" s="9">
        <v>59350.41666666665</v>
      </c>
      <c r="Q66" s="9">
        <v>65303.499999999978</v>
      </c>
      <c r="R66" s="9">
        <v>67086.916666666715</v>
      </c>
      <c r="S66" s="9">
        <v>59806.500000000007</v>
      </c>
      <c r="T66" s="9">
        <v>49571.666666666672</v>
      </c>
      <c r="U66" s="9">
        <v>46762.500000000007</v>
      </c>
      <c r="V66" s="9">
        <v>40266.249999999985</v>
      </c>
      <c r="W66" s="9">
        <v>23702.249999999989</v>
      </c>
      <c r="X66" s="9">
        <v>20988.333333333332</v>
      </c>
      <c r="Y66" s="9">
        <v>43887.416666666664</v>
      </c>
      <c r="Z66" s="9">
        <v>51729.250000000015</v>
      </c>
      <c r="AA66" s="9">
        <v>53527</v>
      </c>
      <c r="AB66" s="9">
        <v>49813.750000000022</v>
      </c>
      <c r="AC66" s="9">
        <v>57873.500000000007</v>
      </c>
      <c r="AD66" s="9">
        <v>60416.583333333343</v>
      </c>
      <c r="AE66" s="9">
        <v>65171.250000000007</v>
      </c>
      <c r="AF66" s="9">
        <v>62603.000000000015</v>
      </c>
      <c r="AG66" s="9">
        <v>59420.583333333321</v>
      </c>
      <c r="AH66" s="9">
        <v>57204.416666666686</v>
      </c>
      <c r="AI66" s="9">
        <v>64673.583333333343</v>
      </c>
      <c r="AJ66" s="9">
        <v>67226.333333333314</v>
      </c>
      <c r="AK66" s="9">
        <v>59820.583333333307</v>
      </c>
      <c r="AL66" s="9">
        <v>51250.416666666672</v>
      </c>
      <c r="AM66" s="9">
        <v>51653.916666666679</v>
      </c>
      <c r="AN66" s="9">
        <v>45466.916666666672</v>
      </c>
      <c r="AO66" s="9">
        <v>29862.666666666668</v>
      </c>
      <c r="AP66" s="9">
        <v>34171.333333333328</v>
      </c>
      <c r="AQ66" s="333">
        <f t="shared" si="27"/>
        <v>0.20490481143147607</v>
      </c>
      <c r="AR66" s="330">
        <f t="shared" si="28"/>
        <v>42.050778440984132</v>
      </c>
      <c r="AT66" s="266" t="s">
        <v>30</v>
      </c>
      <c r="AU66" s="266" t="s">
        <v>60</v>
      </c>
      <c r="AV66" s="9" t="s">
        <v>177</v>
      </c>
      <c r="AW66" s="9" t="s">
        <v>176</v>
      </c>
      <c r="AX66" s="265">
        <v>16</v>
      </c>
    </row>
    <row r="67" spans="1:53">
      <c r="A67" s="9" t="s">
        <v>13</v>
      </c>
      <c r="B67" s="9" t="s">
        <v>77</v>
      </c>
      <c r="C67" s="238">
        <v>194</v>
      </c>
      <c r="D67" s="9">
        <v>972052.33333333291</v>
      </c>
      <c r="E67" s="9">
        <v>993501.16666666663</v>
      </c>
      <c r="F67" s="5">
        <v>1965553.5000000012</v>
      </c>
      <c r="G67" s="9">
        <v>53112.333333333328</v>
      </c>
      <c r="H67" s="9">
        <v>60869.000000000007</v>
      </c>
      <c r="I67" s="9">
        <v>64318.750000000036</v>
      </c>
      <c r="J67" s="9">
        <v>58684.91666666665</v>
      </c>
      <c r="K67" s="9">
        <v>54709.749999999993</v>
      </c>
      <c r="L67" s="9">
        <v>58653.000000000022</v>
      </c>
      <c r="M67" s="9">
        <v>65030.583333333314</v>
      </c>
      <c r="N67" s="9">
        <v>64958.249999999993</v>
      </c>
      <c r="O67" s="9">
        <v>63358.333333333328</v>
      </c>
      <c r="P67" s="9">
        <v>61046.91666666665</v>
      </c>
      <c r="Q67" s="9">
        <v>67507.750000000044</v>
      </c>
      <c r="R67" s="9">
        <v>67972.749999999971</v>
      </c>
      <c r="S67" s="9">
        <v>57935.583333333328</v>
      </c>
      <c r="T67" s="9">
        <v>47957.416666666664</v>
      </c>
      <c r="U67" s="9">
        <v>46129.916666666642</v>
      </c>
      <c r="V67" s="9">
        <v>38676.500000000022</v>
      </c>
      <c r="W67" s="9">
        <v>22665.166666666664</v>
      </c>
      <c r="X67" s="9">
        <v>18465.416666666661</v>
      </c>
      <c r="Y67" s="9">
        <v>49954.5</v>
      </c>
      <c r="Z67" s="9">
        <v>57930.916666666672</v>
      </c>
      <c r="AA67" s="9">
        <v>60919.999999999993</v>
      </c>
      <c r="AB67" s="9">
        <v>54785.000000000007</v>
      </c>
      <c r="AC67" s="9">
        <v>52779.499999999993</v>
      </c>
      <c r="AD67" s="9">
        <v>58430.916666666664</v>
      </c>
      <c r="AE67" s="9">
        <v>67688.916666666657</v>
      </c>
      <c r="AF67" s="9">
        <v>66826.666666666715</v>
      </c>
      <c r="AG67" s="9">
        <v>64018.583333333321</v>
      </c>
      <c r="AH67" s="9">
        <v>61107.166666666701</v>
      </c>
      <c r="AI67" s="9">
        <v>67394.583333333328</v>
      </c>
      <c r="AJ67" s="9">
        <v>67525.166666666672</v>
      </c>
      <c r="AK67" s="9">
        <v>58874</v>
      </c>
      <c r="AL67" s="9">
        <v>50556.666666666657</v>
      </c>
      <c r="AM67" s="9">
        <v>51068.999999999971</v>
      </c>
      <c r="AN67" s="9">
        <v>44416.249999999985</v>
      </c>
      <c r="AO67" s="9">
        <v>28386.166666666657</v>
      </c>
      <c r="AP67" s="9">
        <v>30837.166666666679</v>
      </c>
      <c r="AQ67" s="333">
        <f t="shared" si="27"/>
        <v>0.19290223678300611</v>
      </c>
      <c r="AR67" s="330">
        <f t="shared" si="28"/>
        <v>41.038156639677645</v>
      </c>
      <c r="AT67" s="266" t="s">
        <v>21</v>
      </c>
      <c r="AU67" s="266" t="s">
        <v>61</v>
      </c>
      <c r="AV67" s="9" t="s">
        <v>177</v>
      </c>
      <c r="AW67" s="9" t="s">
        <v>176</v>
      </c>
      <c r="AX67" s="265">
        <v>17</v>
      </c>
    </row>
    <row r="68" spans="1:53">
      <c r="A68" s="9" t="s">
        <v>40</v>
      </c>
      <c r="B68" s="9" t="s">
        <v>78</v>
      </c>
      <c r="C68" s="238">
        <v>104</v>
      </c>
      <c r="D68" s="9">
        <v>559577.33333333337</v>
      </c>
      <c r="E68" s="9">
        <v>566081.16666666663</v>
      </c>
      <c r="F68" s="5">
        <v>1125658.4999999998</v>
      </c>
      <c r="G68" s="9">
        <v>28830.416666666668</v>
      </c>
      <c r="H68" s="9">
        <v>34052.250000000007</v>
      </c>
      <c r="I68" s="9">
        <v>36824.583333333336</v>
      </c>
      <c r="J68" s="9">
        <v>32916.083333333336</v>
      </c>
      <c r="K68" s="9">
        <v>29836.916666666661</v>
      </c>
      <c r="L68" s="9">
        <v>31302.499999999993</v>
      </c>
      <c r="M68" s="9">
        <v>35559.83333333335</v>
      </c>
      <c r="N68" s="9">
        <v>38069.583333333336</v>
      </c>
      <c r="O68" s="9">
        <v>41639.583333333343</v>
      </c>
      <c r="P68" s="9">
        <v>40980.833333333343</v>
      </c>
      <c r="Q68" s="9">
        <v>41455.166666666672</v>
      </c>
      <c r="R68" s="9">
        <v>40438.91666666665</v>
      </c>
      <c r="S68" s="9">
        <v>33201</v>
      </c>
      <c r="T68" s="9">
        <v>25885.416666666672</v>
      </c>
      <c r="U68" s="9">
        <v>23703.500000000011</v>
      </c>
      <c r="V68" s="9">
        <v>20258.083333333332</v>
      </c>
      <c r="W68" s="9">
        <v>12282.833333333327</v>
      </c>
      <c r="X68" s="9">
        <v>12339.83333333333</v>
      </c>
      <c r="Y68" s="9">
        <v>27177.250000000011</v>
      </c>
      <c r="Z68" s="9">
        <v>32658.000000000007</v>
      </c>
      <c r="AA68" s="9">
        <v>34911.416666666657</v>
      </c>
      <c r="AB68" s="9">
        <v>31711.083333333336</v>
      </c>
      <c r="AC68" s="9">
        <v>29520.916666666664</v>
      </c>
      <c r="AD68" s="9">
        <v>31430.666666666657</v>
      </c>
      <c r="AE68" s="9">
        <v>36263.999999999993</v>
      </c>
      <c r="AF68" s="9">
        <v>38803.166666666664</v>
      </c>
      <c r="AG68" s="9">
        <v>40828.083333333336</v>
      </c>
      <c r="AH68" s="9">
        <v>39373.083333333328</v>
      </c>
      <c r="AI68" s="9">
        <v>39595.333333333328</v>
      </c>
      <c r="AJ68" s="9">
        <v>38674.5</v>
      </c>
      <c r="AK68" s="9">
        <v>32388.249999999993</v>
      </c>
      <c r="AL68" s="9">
        <v>26481.749999999985</v>
      </c>
      <c r="AM68" s="9">
        <v>26327.666666666675</v>
      </c>
      <c r="AN68" s="9">
        <v>23297.416666666682</v>
      </c>
      <c r="AO68" s="9">
        <v>16344.750000000002</v>
      </c>
      <c r="AP68" s="9">
        <v>20293.833333333343</v>
      </c>
      <c r="AQ68" s="333">
        <f t="shared" si="27"/>
        <v>0.18408343501455673</v>
      </c>
      <c r="AR68" s="330">
        <f t="shared" si="28"/>
        <v>41.187368993349239</v>
      </c>
      <c r="AT68" s="266" t="s">
        <v>29</v>
      </c>
      <c r="AU68" s="266" t="s">
        <v>86</v>
      </c>
      <c r="AV68" s="9" t="s">
        <v>208</v>
      </c>
      <c r="AW68" s="9" t="s">
        <v>207</v>
      </c>
      <c r="AX68" s="265">
        <v>42</v>
      </c>
    </row>
    <row r="69" spans="1:53">
      <c r="A69" s="9" t="s">
        <v>20</v>
      </c>
      <c r="B69" s="9" t="s">
        <v>79</v>
      </c>
      <c r="C69" s="238">
        <v>162</v>
      </c>
      <c r="D69" s="9">
        <v>899847.58333333314</v>
      </c>
      <c r="E69" s="9">
        <v>920495.66666666663</v>
      </c>
      <c r="F69" s="5">
        <v>1820343.2499999998</v>
      </c>
      <c r="G69" s="9">
        <v>40810.166666666657</v>
      </c>
      <c r="H69" s="9">
        <v>48308.583333333328</v>
      </c>
      <c r="I69" s="9">
        <v>52315.750000000022</v>
      </c>
      <c r="J69" s="9">
        <v>49856.666666666686</v>
      </c>
      <c r="K69" s="9">
        <v>49260.833333333328</v>
      </c>
      <c r="L69" s="9">
        <v>54351.999999999993</v>
      </c>
      <c r="M69" s="9">
        <v>61376.416666666657</v>
      </c>
      <c r="N69" s="9">
        <v>60054.083333333343</v>
      </c>
      <c r="O69" s="9">
        <v>59133.75</v>
      </c>
      <c r="P69" s="9">
        <v>57930.833333333343</v>
      </c>
      <c r="Q69" s="9">
        <v>64880.08333333335</v>
      </c>
      <c r="R69" s="9">
        <v>65994.249999999985</v>
      </c>
      <c r="S69" s="9">
        <v>56749.166666666686</v>
      </c>
      <c r="T69" s="9">
        <v>47623.916666666679</v>
      </c>
      <c r="U69" s="9">
        <v>46238.25</v>
      </c>
      <c r="V69" s="9">
        <v>39637.166666666657</v>
      </c>
      <c r="W69" s="9">
        <v>23652.833333333314</v>
      </c>
      <c r="X69" s="9">
        <v>21672.833333333332</v>
      </c>
      <c r="Y69" s="9">
        <v>38839.250000000007</v>
      </c>
      <c r="Z69" s="9">
        <v>45780.250000000007</v>
      </c>
      <c r="AA69" s="9">
        <v>49519.749999999985</v>
      </c>
      <c r="AB69" s="9">
        <v>47470.416666666657</v>
      </c>
      <c r="AC69" s="9">
        <v>51034.000000000007</v>
      </c>
      <c r="AD69" s="9">
        <v>53666.750000000007</v>
      </c>
      <c r="AE69" s="9">
        <v>60205.166666666642</v>
      </c>
      <c r="AF69" s="9">
        <v>57786.499999999993</v>
      </c>
      <c r="AG69" s="9">
        <v>57564.916666666642</v>
      </c>
      <c r="AH69" s="9">
        <v>56645.333333333299</v>
      </c>
      <c r="AI69" s="9">
        <v>63737.666666666635</v>
      </c>
      <c r="AJ69" s="9">
        <v>64858.83333333335</v>
      </c>
      <c r="AK69" s="9">
        <v>57301.333333333328</v>
      </c>
      <c r="AL69" s="9">
        <v>50886.666666666635</v>
      </c>
      <c r="AM69" s="9">
        <v>52000.749999999985</v>
      </c>
      <c r="AN69" s="9">
        <v>46271.750000000022</v>
      </c>
      <c r="AO69" s="9">
        <v>30329.500000000007</v>
      </c>
      <c r="AP69" s="9">
        <v>36596.833333333328</v>
      </c>
      <c r="AQ69" s="333">
        <f t="shared" si="27"/>
        <v>0.21694287602077247</v>
      </c>
      <c r="AR69" s="330">
        <f t="shared" si="28"/>
        <v>43.045140799681604</v>
      </c>
      <c r="AT69" s="266" t="s">
        <v>12</v>
      </c>
      <c r="AU69" s="266" t="s">
        <v>72</v>
      </c>
      <c r="AV69" s="9" t="s">
        <v>183</v>
      </c>
      <c r="AW69" s="9" t="s">
        <v>182</v>
      </c>
      <c r="AX69" s="265">
        <v>28</v>
      </c>
    </row>
    <row r="70" spans="1:53">
      <c r="A70" s="9" t="s">
        <v>24</v>
      </c>
      <c r="B70" s="9" t="s">
        <v>80</v>
      </c>
      <c r="C70" s="238">
        <v>92</v>
      </c>
      <c r="D70" s="9">
        <v>483185.66666666645</v>
      </c>
      <c r="E70" s="9">
        <v>498002.66666666674</v>
      </c>
      <c r="F70" s="5">
        <v>981188.33333333337</v>
      </c>
      <c r="G70" s="9">
        <v>23715.666666666668</v>
      </c>
      <c r="H70" s="9">
        <v>28716.249999999996</v>
      </c>
      <c r="I70" s="9">
        <v>30437.666666666675</v>
      </c>
      <c r="J70" s="9">
        <v>27987.666666666679</v>
      </c>
      <c r="K70" s="9">
        <v>28761.499999999993</v>
      </c>
      <c r="L70" s="9">
        <v>29250.75</v>
      </c>
      <c r="M70" s="9">
        <v>30924.083333333328</v>
      </c>
      <c r="N70" s="9">
        <v>30387.333333333343</v>
      </c>
      <c r="O70" s="9">
        <v>29879.750000000011</v>
      </c>
      <c r="P70" s="9">
        <v>30293.333333333347</v>
      </c>
      <c r="Q70" s="9">
        <v>34406.25</v>
      </c>
      <c r="R70" s="9">
        <v>35510.416666666664</v>
      </c>
      <c r="S70" s="9">
        <v>31253.666666666668</v>
      </c>
      <c r="T70" s="9">
        <v>25382.666666666668</v>
      </c>
      <c r="U70" s="9">
        <v>23895.166666666682</v>
      </c>
      <c r="V70" s="9">
        <v>19790.666666666668</v>
      </c>
      <c r="W70" s="9">
        <v>12116.416666666668</v>
      </c>
      <c r="X70" s="9">
        <v>10476.416666666666</v>
      </c>
      <c r="Y70" s="9">
        <v>22706.583333333318</v>
      </c>
      <c r="Z70" s="9">
        <v>27083.999999999985</v>
      </c>
      <c r="AA70" s="9">
        <v>28953.666666666664</v>
      </c>
      <c r="AB70" s="9">
        <v>27234.083333333332</v>
      </c>
      <c r="AC70" s="9">
        <v>28330.999999999996</v>
      </c>
      <c r="AD70" s="9">
        <v>29702.000000000007</v>
      </c>
      <c r="AE70" s="9">
        <v>32487.083333333336</v>
      </c>
      <c r="AF70" s="9">
        <v>32015.833333333332</v>
      </c>
      <c r="AG70" s="9">
        <v>30519.916666666657</v>
      </c>
      <c r="AH70" s="9">
        <v>31092.416666666668</v>
      </c>
      <c r="AI70" s="9">
        <v>35030.166666666657</v>
      </c>
      <c r="AJ70" s="9">
        <v>35661.666666666672</v>
      </c>
      <c r="AK70" s="9">
        <v>30974.833333333339</v>
      </c>
      <c r="AL70" s="9">
        <v>26504.666666666653</v>
      </c>
      <c r="AM70" s="9">
        <v>25912.666666666664</v>
      </c>
      <c r="AN70" s="9">
        <v>22326.416666666668</v>
      </c>
      <c r="AO70" s="9">
        <v>14821.000000000004</v>
      </c>
      <c r="AP70" s="9">
        <v>16644.666666666664</v>
      </c>
      <c r="AQ70" s="333">
        <f t="shared" si="27"/>
        <v>0.20166439334616354</v>
      </c>
      <c r="AR70" s="330">
        <f t="shared" si="28"/>
        <v>41.931159580304843</v>
      </c>
      <c r="AT70" s="266" t="s">
        <v>37</v>
      </c>
      <c r="AU70" s="266" t="s">
        <v>73</v>
      </c>
      <c r="AV70" s="9" t="s">
        <v>183</v>
      </c>
      <c r="AW70" s="9" t="s">
        <v>182</v>
      </c>
      <c r="AX70" s="265">
        <v>29</v>
      </c>
    </row>
    <row r="71" spans="1:53">
      <c r="A71" s="9" t="s">
        <v>35</v>
      </c>
      <c r="B71" s="9" t="s">
        <v>81</v>
      </c>
      <c r="C71" s="238">
        <v>79</v>
      </c>
      <c r="D71" s="9">
        <v>531793.33333333337</v>
      </c>
      <c r="E71" s="9">
        <v>527976.66666666663</v>
      </c>
      <c r="F71" s="5">
        <v>1059769.9999999998</v>
      </c>
      <c r="G71" s="9">
        <v>26748.249999999996</v>
      </c>
      <c r="H71" s="9">
        <v>30336.583333333328</v>
      </c>
      <c r="I71" s="9">
        <v>30778.250000000007</v>
      </c>
      <c r="J71" s="9">
        <v>28755.333333333332</v>
      </c>
      <c r="K71" s="9">
        <v>38188.416666666679</v>
      </c>
      <c r="L71" s="9">
        <v>43119.833333333328</v>
      </c>
      <c r="M71" s="9">
        <v>45457.000000000007</v>
      </c>
      <c r="N71" s="9">
        <v>42564.083333333328</v>
      </c>
      <c r="O71" s="9">
        <v>38059.500000000015</v>
      </c>
      <c r="P71" s="9">
        <v>33702.916666666657</v>
      </c>
      <c r="Q71" s="9">
        <v>34099.583333333336</v>
      </c>
      <c r="R71" s="9">
        <v>33149.583333333328</v>
      </c>
      <c r="S71" s="9">
        <v>27088.833333333328</v>
      </c>
      <c r="T71" s="9">
        <v>22056.083333333325</v>
      </c>
      <c r="U71" s="9">
        <v>20652.250000000004</v>
      </c>
      <c r="V71" s="9">
        <v>17263.249999999996</v>
      </c>
      <c r="W71" s="9">
        <v>10561.41666666667</v>
      </c>
      <c r="X71" s="9">
        <v>9212.1666666666661</v>
      </c>
      <c r="Y71" s="9">
        <v>25132.416666666668</v>
      </c>
      <c r="Z71" s="9">
        <v>28692.249999999996</v>
      </c>
      <c r="AA71" s="9">
        <v>29214.166666666672</v>
      </c>
      <c r="AB71" s="9">
        <v>28880.000000000007</v>
      </c>
      <c r="AC71" s="9">
        <v>40852.916666666657</v>
      </c>
      <c r="AD71" s="9">
        <v>42541.333333333343</v>
      </c>
      <c r="AE71" s="9">
        <v>43635.499999999993</v>
      </c>
      <c r="AF71" s="9">
        <v>39924.916666666679</v>
      </c>
      <c r="AG71" s="9">
        <v>34883.166666666664</v>
      </c>
      <c r="AH71" s="9">
        <v>30632.5</v>
      </c>
      <c r="AI71" s="9">
        <v>31676.833333333332</v>
      </c>
      <c r="AJ71" s="9">
        <v>31710.500000000007</v>
      </c>
      <c r="AK71" s="9">
        <v>27002.083333333336</v>
      </c>
      <c r="AL71" s="9">
        <v>22896.333333333336</v>
      </c>
      <c r="AM71" s="9">
        <v>22422.000000000007</v>
      </c>
      <c r="AN71" s="9">
        <v>19562.666666666664</v>
      </c>
      <c r="AO71" s="9">
        <v>13203.916666666666</v>
      </c>
      <c r="AP71" s="9">
        <v>15113.16666666667</v>
      </c>
      <c r="AQ71" s="333">
        <f t="shared" si="27"/>
        <v>0.1631894184587222</v>
      </c>
      <c r="AR71" s="330">
        <f t="shared" si="28"/>
        <v>39.389389521625773</v>
      </c>
      <c r="AT71" s="266" t="s">
        <v>1</v>
      </c>
      <c r="AU71" s="266" t="s">
        <v>47</v>
      </c>
      <c r="AV71" s="9" t="s">
        <v>174</v>
      </c>
      <c r="AW71" s="9" t="s">
        <v>173</v>
      </c>
      <c r="AX71" s="265">
        <v>3</v>
      </c>
    </row>
    <row r="72" spans="1:53">
      <c r="A72" s="9" t="s">
        <v>31</v>
      </c>
      <c r="B72" s="9" t="s">
        <v>82</v>
      </c>
      <c r="C72" s="238">
        <v>58</v>
      </c>
      <c r="D72" s="9">
        <v>293342.91666666663</v>
      </c>
      <c r="E72" s="9">
        <v>304637.41666666674</v>
      </c>
      <c r="F72" s="5">
        <v>597980.33333333349</v>
      </c>
      <c r="G72" s="9">
        <v>12846.083333333328</v>
      </c>
      <c r="H72" s="9">
        <v>15759.416666666664</v>
      </c>
      <c r="I72" s="9">
        <v>16922.916666666672</v>
      </c>
      <c r="J72" s="9">
        <v>15540.499999999996</v>
      </c>
      <c r="K72" s="9">
        <v>15447.91666666667</v>
      </c>
      <c r="L72" s="9">
        <v>16044.916666666666</v>
      </c>
      <c r="M72" s="9">
        <v>17688.416666666664</v>
      </c>
      <c r="N72" s="9">
        <v>16830.583333333332</v>
      </c>
      <c r="O72" s="9">
        <v>16924.583333333336</v>
      </c>
      <c r="P72" s="9">
        <v>17115.25</v>
      </c>
      <c r="Q72" s="9">
        <v>20308.250000000004</v>
      </c>
      <c r="R72" s="9">
        <v>22240.333333333328</v>
      </c>
      <c r="S72" s="9">
        <v>20668.333333333321</v>
      </c>
      <c r="T72" s="9">
        <v>18636.666666666668</v>
      </c>
      <c r="U72" s="9">
        <v>18669.999999999996</v>
      </c>
      <c r="V72" s="9">
        <v>15788.333333333328</v>
      </c>
      <c r="W72" s="9">
        <v>8770.5</v>
      </c>
      <c r="X72" s="9">
        <v>7139.916666666667</v>
      </c>
      <c r="Y72" s="9">
        <v>12020.250000000002</v>
      </c>
      <c r="Z72" s="9">
        <v>15002.249999999996</v>
      </c>
      <c r="AA72" s="9">
        <v>15949.083333333332</v>
      </c>
      <c r="AB72" s="9">
        <v>14979.749999999998</v>
      </c>
      <c r="AC72" s="9">
        <v>15213.16666666667</v>
      </c>
      <c r="AD72" s="9">
        <v>15817.333333333332</v>
      </c>
      <c r="AE72" s="9">
        <v>17653.916666666664</v>
      </c>
      <c r="AF72" s="9">
        <v>17240.583333333336</v>
      </c>
      <c r="AG72" s="9">
        <v>17121</v>
      </c>
      <c r="AH72" s="9">
        <v>17869.25</v>
      </c>
      <c r="AI72" s="9">
        <v>21542.666666666664</v>
      </c>
      <c r="AJ72" s="9">
        <v>23156.25</v>
      </c>
      <c r="AK72" s="9">
        <v>21599.416666666664</v>
      </c>
      <c r="AL72" s="9">
        <v>19835.583333333332</v>
      </c>
      <c r="AM72" s="9">
        <v>20234.583333333328</v>
      </c>
      <c r="AN72" s="9">
        <v>17373.916666666672</v>
      </c>
      <c r="AO72" s="9">
        <v>10505.58333333333</v>
      </c>
      <c r="AP72" s="9">
        <v>11522.833333333334</v>
      </c>
      <c r="AQ72" s="333">
        <f t="shared" si="27"/>
        <v>0.24829899645529024</v>
      </c>
      <c r="AR72" s="330">
        <f t="shared" si="28"/>
        <v>44.65027528776028</v>
      </c>
      <c r="AT72" s="266" t="s">
        <v>18</v>
      </c>
      <c r="AU72" s="266" t="s">
        <v>62</v>
      </c>
      <c r="AV72" s="9" t="s">
        <v>177</v>
      </c>
      <c r="AW72" s="9" t="s">
        <v>176</v>
      </c>
      <c r="AX72" s="265">
        <v>18</v>
      </c>
    </row>
    <row r="73" spans="1:53">
      <c r="A73" s="9" t="s">
        <v>9</v>
      </c>
      <c r="B73" s="9" t="s">
        <v>83</v>
      </c>
      <c r="C73" s="238">
        <v>122</v>
      </c>
      <c r="D73" s="9">
        <v>623943.91666666651</v>
      </c>
      <c r="E73" s="9">
        <v>647676.33333333326</v>
      </c>
      <c r="F73" s="5">
        <v>1271620.2499999993</v>
      </c>
      <c r="G73" s="9">
        <v>27324.916666666675</v>
      </c>
      <c r="H73" s="9">
        <v>33360.5</v>
      </c>
      <c r="I73" s="9">
        <v>35672.416666666664</v>
      </c>
      <c r="J73" s="9">
        <v>34942</v>
      </c>
      <c r="K73" s="9">
        <v>38221.08333333335</v>
      </c>
      <c r="L73" s="9">
        <v>37812</v>
      </c>
      <c r="M73" s="9">
        <v>38358.499999999985</v>
      </c>
      <c r="N73" s="9">
        <v>36636.750000000022</v>
      </c>
      <c r="O73" s="9">
        <v>35417.583333333328</v>
      </c>
      <c r="P73" s="9">
        <v>35377.583333333358</v>
      </c>
      <c r="Q73" s="9">
        <v>42383.083333333328</v>
      </c>
      <c r="R73" s="9">
        <v>45342</v>
      </c>
      <c r="S73" s="9">
        <v>42166.083333333328</v>
      </c>
      <c r="T73" s="9">
        <v>37454.166666666664</v>
      </c>
      <c r="U73" s="9">
        <v>37108.999999999993</v>
      </c>
      <c r="V73" s="9">
        <v>31817.833333333336</v>
      </c>
      <c r="W73" s="9">
        <v>18431.916666666661</v>
      </c>
      <c r="X73" s="9">
        <v>16116.500000000005</v>
      </c>
      <c r="Y73" s="9">
        <v>25851.583333333347</v>
      </c>
      <c r="Z73" s="9">
        <v>31499.083333333328</v>
      </c>
      <c r="AA73" s="9">
        <v>33856.916666666679</v>
      </c>
      <c r="AB73" s="9">
        <v>34367</v>
      </c>
      <c r="AC73" s="9">
        <v>38850.416666666686</v>
      </c>
      <c r="AD73" s="9">
        <v>36088.083333333336</v>
      </c>
      <c r="AE73" s="9">
        <v>38666.083333333328</v>
      </c>
      <c r="AF73" s="9">
        <v>37360.916666666664</v>
      </c>
      <c r="AG73" s="9">
        <v>36201.666666666657</v>
      </c>
      <c r="AH73" s="9">
        <v>36248.250000000015</v>
      </c>
      <c r="AI73" s="9">
        <v>43869.833333333336</v>
      </c>
      <c r="AJ73" s="9">
        <v>47309.333333333343</v>
      </c>
      <c r="AK73" s="9">
        <v>43940.499999999993</v>
      </c>
      <c r="AL73" s="9">
        <v>39696.08333333335</v>
      </c>
      <c r="AM73" s="9">
        <v>40038.833333333328</v>
      </c>
      <c r="AN73" s="9">
        <v>35093.583333333336</v>
      </c>
      <c r="AO73" s="9">
        <v>22755.166666666668</v>
      </c>
      <c r="AP73" s="9">
        <v>25982.999999999996</v>
      </c>
      <c r="AQ73" s="333">
        <f t="shared" si="27"/>
        <v>0.23945520160860409</v>
      </c>
      <c r="AR73" s="330">
        <f t="shared" si="28"/>
        <v>43.929582226559674</v>
      </c>
      <c r="AT73" s="266" t="s">
        <v>8</v>
      </c>
      <c r="AU73" s="266" t="s">
        <v>68</v>
      </c>
      <c r="AV73" s="9" t="s">
        <v>180</v>
      </c>
      <c r="AW73" s="9" t="s">
        <v>179</v>
      </c>
      <c r="AX73" s="265">
        <v>24</v>
      </c>
    </row>
    <row r="74" spans="1:53">
      <c r="A74" s="9" t="s">
        <v>36</v>
      </c>
      <c r="B74" s="9" t="s">
        <v>84</v>
      </c>
      <c r="C74" s="238">
        <v>73</v>
      </c>
      <c r="D74" s="9">
        <v>406553.74999999994</v>
      </c>
      <c r="E74" s="9">
        <v>413673.91666666657</v>
      </c>
      <c r="F74" s="5">
        <v>820227.66666666663</v>
      </c>
      <c r="G74" s="9">
        <v>16828.333333333336</v>
      </c>
      <c r="H74" s="9">
        <v>20483.583333333328</v>
      </c>
      <c r="I74" s="9">
        <v>22600.750000000004</v>
      </c>
      <c r="J74" s="9">
        <v>21825.666666666661</v>
      </c>
      <c r="K74" s="9">
        <v>21859.500000000004</v>
      </c>
      <c r="L74" s="9">
        <v>23271.916666666661</v>
      </c>
      <c r="M74" s="9">
        <v>25580.416666666661</v>
      </c>
      <c r="N74" s="9">
        <v>25498.083333333332</v>
      </c>
      <c r="O74" s="9">
        <v>25700.666666666668</v>
      </c>
      <c r="P74" s="9">
        <v>24644</v>
      </c>
      <c r="Q74" s="9">
        <v>28195.666666666679</v>
      </c>
      <c r="R74" s="9">
        <v>29556.333333333328</v>
      </c>
      <c r="S74" s="9">
        <v>27246.749999999985</v>
      </c>
      <c r="T74" s="9">
        <v>23787.583333333339</v>
      </c>
      <c r="U74" s="9">
        <v>23931.750000000004</v>
      </c>
      <c r="V74" s="9">
        <v>20993.916666666672</v>
      </c>
      <c r="W74" s="9">
        <v>12552.083333333334</v>
      </c>
      <c r="X74" s="9">
        <v>11996.750000000002</v>
      </c>
      <c r="Y74" s="9">
        <v>15974.749999999996</v>
      </c>
      <c r="Z74" s="9">
        <v>19633.416666666668</v>
      </c>
      <c r="AA74" s="9">
        <v>21551.083333333336</v>
      </c>
      <c r="AB74" s="9">
        <v>21087.666666666668</v>
      </c>
      <c r="AC74" s="9">
        <v>21726.416666666661</v>
      </c>
      <c r="AD74" s="9">
        <v>22071.333333333336</v>
      </c>
      <c r="AE74" s="9">
        <v>25031.416666666668</v>
      </c>
      <c r="AF74" s="9">
        <v>24739.416666666672</v>
      </c>
      <c r="AG74" s="9">
        <v>24232.749999999996</v>
      </c>
      <c r="AH74" s="9">
        <v>23491.999999999996</v>
      </c>
      <c r="AI74" s="9">
        <v>27627.166666666664</v>
      </c>
      <c r="AJ74" s="9">
        <v>29343.916666666661</v>
      </c>
      <c r="AK74" s="9">
        <v>27928.499999999996</v>
      </c>
      <c r="AL74" s="9">
        <v>25398.666666666672</v>
      </c>
      <c r="AM74" s="9">
        <v>26441.583333333332</v>
      </c>
      <c r="AN74" s="9">
        <v>23269.916666666668</v>
      </c>
      <c r="AO74" s="9">
        <v>15375.916666666664</v>
      </c>
      <c r="AP74" s="9">
        <v>18748</v>
      </c>
      <c r="AQ74" s="333">
        <f t="shared" si="27"/>
        <v>0.24687800094526607</v>
      </c>
      <c r="AR74" s="330">
        <f t="shared" si="28"/>
        <v>44.625931499506443</v>
      </c>
      <c r="AT74" s="266" t="s">
        <v>40</v>
      </c>
      <c r="AU74" s="266" t="s">
        <v>78</v>
      </c>
      <c r="AV74" s="9" t="s">
        <v>187</v>
      </c>
      <c r="AW74" s="9" t="s">
        <v>186</v>
      </c>
      <c r="AX74" s="265">
        <v>34</v>
      </c>
    </row>
    <row r="75" spans="1:53">
      <c r="A75" s="9" t="s">
        <v>26</v>
      </c>
      <c r="B75" s="9" t="s">
        <v>85</v>
      </c>
      <c r="C75" s="238">
        <v>72</v>
      </c>
      <c r="D75" s="9">
        <v>333207.91666666686</v>
      </c>
      <c r="E75" s="9">
        <v>342239.00000000006</v>
      </c>
      <c r="F75" s="5">
        <v>675446.91666666686</v>
      </c>
      <c r="G75" s="9">
        <v>16204.833333333334</v>
      </c>
      <c r="H75" s="9">
        <v>19064.916666666664</v>
      </c>
      <c r="I75" s="9">
        <v>20070.250000000004</v>
      </c>
      <c r="J75" s="9">
        <v>18495.833333333336</v>
      </c>
      <c r="K75" s="9">
        <v>18195.083333333339</v>
      </c>
      <c r="L75" s="9">
        <v>20288</v>
      </c>
      <c r="M75" s="9">
        <v>21683.999999999996</v>
      </c>
      <c r="N75" s="9">
        <v>21175.083333333336</v>
      </c>
      <c r="O75" s="9">
        <v>20550.75</v>
      </c>
      <c r="P75" s="9">
        <v>20155.166666666675</v>
      </c>
      <c r="Q75" s="9">
        <v>23553.916666666657</v>
      </c>
      <c r="R75" s="9">
        <v>24659.166666666675</v>
      </c>
      <c r="S75" s="9">
        <v>21869.833333333336</v>
      </c>
      <c r="T75" s="9">
        <v>18397.083333333339</v>
      </c>
      <c r="U75" s="9">
        <v>17704.5</v>
      </c>
      <c r="V75" s="9">
        <v>14593.833333333334</v>
      </c>
      <c r="W75" s="9">
        <v>9062.9999999999982</v>
      </c>
      <c r="X75" s="9">
        <v>7482.6666666666679</v>
      </c>
      <c r="Y75" s="9">
        <v>15292.250000000002</v>
      </c>
      <c r="Z75" s="9">
        <v>18096.333333333336</v>
      </c>
      <c r="AA75" s="9">
        <v>19695.916666666672</v>
      </c>
      <c r="AB75" s="9">
        <v>18329.333333333328</v>
      </c>
      <c r="AC75" s="9">
        <v>17441.583333333336</v>
      </c>
      <c r="AD75" s="9">
        <v>19489.416666666672</v>
      </c>
      <c r="AE75" s="9">
        <v>22017.250000000004</v>
      </c>
      <c r="AF75" s="9">
        <v>21601.833333333343</v>
      </c>
      <c r="AG75" s="9">
        <v>21071.000000000004</v>
      </c>
      <c r="AH75" s="9">
        <v>20521.416666666664</v>
      </c>
      <c r="AI75" s="9">
        <v>23914.916666666661</v>
      </c>
      <c r="AJ75" s="9">
        <v>25180.499999999996</v>
      </c>
      <c r="AK75" s="9">
        <v>22164.249999999993</v>
      </c>
      <c r="AL75" s="9">
        <v>19089.083333333339</v>
      </c>
      <c r="AM75" s="9">
        <v>19018.083333333336</v>
      </c>
      <c r="AN75" s="9">
        <v>16382.91666666667</v>
      </c>
      <c r="AO75" s="9">
        <v>10802.166666666664</v>
      </c>
      <c r="AP75" s="9">
        <v>12130.750000000004</v>
      </c>
      <c r="AQ75" s="333">
        <f t="shared" si="27"/>
        <v>0.21417535525552645</v>
      </c>
      <c r="AR75" s="330">
        <f t="shared" si="28"/>
        <v>42.699008792079994</v>
      </c>
      <c r="AT75" s="266" t="s">
        <v>20</v>
      </c>
      <c r="AU75" s="266" t="s">
        <v>79</v>
      </c>
      <c r="AV75" s="9" t="s">
        <v>187</v>
      </c>
      <c r="AW75" s="9" t="s">
        <v>186</v>
      </c>
      <c r="AX75" s="265">
        <v>35</v>
      </c>
    </row>
    <row r="76" spans="1:53">
      <c r="A76" s="9" t="s">
        <v>29</v>
      </c>
      <c r="B76" s="9" t="s">
        <v>86</v>
      </c>
      <c r="C76" s="238">
        <v>64</v>
      </c>
      <c r="D76" s="9">
        <v>294257.49999999994</v>
      </c>
      <c r="E76" s="9">
        <v>300948.33333333343</v>
      </c>
      <c r="F76" s="5">
        <v>595205.83333333337</v>
      </c>
      <c r="G76" s="9">
        <v>13455.833333333338</v>
      </c>
      <c r="H76" s="9">
        <v>15930.000000000004</v>
      </c>
      <c r="I76" s="9">
        <v>17351.916666666672</v>
      </c>
      <c r="J76" s="9">
        <v>16799.416666666664</v>
      </c>
      <c r="K76" s="9">
        <v>14159.499999999998</v>
      </c>
      <c r="L76" s="9">
        <v>16048.000000000002</v>
      </c>
      <c r="M76" s="9">
        <v>17972.749999999996</v>
      </c>
      <c r="N76" s="9">
        <v>17650.166666666668</v>
      </c>
      <c r="O76" s="9">
        <v>16791.5</v>
      </c>
      <c r="P76" s="9">
        <v>17137.999999999996</v>
      </c>
      <c r="Q76" s="9">
        <v>20964.583333333336</v>
      </c>
      <c r="R76" s="9">
        <v>22310.749999999996</v>
      </c>
      <c r="S76" s="9">
        <v>20184.833333333325</v>
      </c>
      <c r="T76" s="9">
        <v>17711.666666666668</v>
      </c>
      <c r="U76" s="9">
        <v>18221.166666666668</v>
      </c>
      <c r="V76" s="9">
        <v>14954.083333333332</v>
      </c>
      <c r="W76" s="9">
        <v>8968.8333333333321</v>
      </c>
      <c r="X76" s="9">
        <v>7644.5</v>
      </c>
      <c r="Y76" s="9">
        <v>12820.33333333333</v>
      </c>
      <c r="Z76" s="9">
        <v>15262.083333333332</v>
      </c>
      <c r="AA76" s="9">
        <v>16723.083333333328</v>
      </c>
      <c r="AB76" s="9">
        <v>15847.749999999998</v>
      </c>
      <c r="AC76" s="9">
        <v>13155.916666666664</v>
      </c>
      <c r="AD76" s="9">
        <v>15762.000000000002</v>
      </c>
      <c r="AE76" s="9">
        <v>18036.583333333339</v>
      </c>
      <c r="AF76" s="9">
        <v>17241.416666666664</v>
      </c>
      <c r="AG76" s="9">
        <v>16632</v>
      </c>
      <c r="AH76" s="9">
        <v>17196.916666666668</v>
      </c>
      <c r="AI76" s="9">
        <v>21137.500000000004</v>
      </c>
      <c r="AJ76" s="9">
        <v>22572.249999999996</v>
      </c>
      <c r="AK76" s="9">
        <v>20705.333333333336</v>
      </c>
      <c r="AL76" s="9">
        <v>18868.499999999996</v>
      </c>
      <c r="AM76" s="9">
        <v>19442.083333333336</v>
      </c>
      <c r="AN76" s="9">
        <v>16603.166666666664</v>
      </c>
      <c r="AO76" s="9">
        <v>10747.666666666666</v>
      </c>
      <c r="AP76" s="9">
        <v>12193.750000000002</v>
      </c>
      <c r="AQ76" s="333">
        <f t="shared" si="27"/>
        <v>0.24421033620022203</v>
      </c>
      <c r="AR76" s="330">
        <f t="shared" si="28"/>
        <v>44.309826292585051</v>
      </c>
      <c r="AT76" s="266" t="s">
        <v>38</v>
      </c>
      <c r="AU76" s="266" t="s">
        <v>48</v>
      </c>
      <c r="AV76" s="9" t="s">
        <v>174</v>
      </c>
      <c r="AW76" s="9" t="s">
        <v>173</v>
      </c>
      <c r="AX76" s="265">
        <v>4</v>
      </c>
    </row>
    <row r="77" spans="1:53">
      <c r="C77" s="238"/>
      <c r="G77" s="9"/>
      <c r="H77" s="9"/>
      <c r="AA77" s="9"/>
      <c r="AB77" s="9"/>
      <c r="AQ77" s="333"/>
      <c r="AR77" s="330"/>
    </row>
    <row r="78" spans="1:53" s="5" customFormat="1">
      <c r="A78" s="264" t="s">
        <v>237</v>
      </c>
      <c r="B78" s="264" t="s">
        <v>359</v>
      </c>
      <c r="C78" s="238">
        <v>6553</v>
      </c>
      <c r="D78" s="5">
        <v>30896518.916666668</v>
      </c>
      <c r="E78" s="5">
        <v>30742938.916666668</v>
      </c>
      <c r="F78" s="5">
        <v>61639457.833333336</v>
      </c>
      <c r="G78" s="5">
        <v>1561787.7500000002</v>
      </c>
      <c r="H78" s="5">
        <v>1807994.0000000002</v>
      </c>
      <c r="I78" s="5">
        <v>1888113.5833333335</v>
      </c>
      <c r="J78" s="5">
        <v>1747856.4166666667</v>
      </c>
      <c r="K78" s="5">
        <v>1867232.75</v>
      </c>
      <c r="L78" s="5">
        <v>2160266.5</v>
      </c>
      <c r="M78" s="5">
        <v>2374504.333333333</v>
      </c>
      <c r="N78" s="5">
        <v>2307939</v>
      </c>
      <c r="O78" s="5">
        <v>2169439.9166666665</v>
      </c>
      <c r="P78" s="5">
        <v>2009742</v>
      </c>
      <c r="Q78" s="5">
        <v>2133661.916666667</v>
      </c>
      <c r="R78" s="5">
        <v>2077210.5000000002</v>
      </c>
      <c r="S78" s="5">
        <v>1772864</v>
      </c>
      <c r="T78" s="5">
        <v>1436628.5000000002</v>
      </c>
      <c r="U78" s="5">
        <v>1322044.8333333333</v>
      </c>
      <c r="V78" s="5">
        <v>1068219.75</v>
      </c>
      <c r="W78" s="5">
        <v>644898.91666666651</v>
      </c>
      <c r="X78" s="5">
        <v>546114.25</v>
      </c>
      <c r="Y78" s="5">
        <v>1486055.0833333333</v>
      </c>
      <c r="Z78" s="5">
        <v>1720561.5833333337</v>
      </c>
      <c r="AA78" s="5">
        <v>1798065.7500000002</v>
      </c>
      <c r="AB78" s="5">
        <v>1673201.9999999998</v>
      </c>
      <c r="AC78" s="5">
        <v>1892931.3333333337</v>
      </c>
      <c r="AD78" s="5">
        <v>2132566.916666667</v>
      </c>
      <c r="AE78" s="5">
        <v>2306609.8333333335</v>
      </c>
      <c r="AF78" s="5">
        <v>2187852.916666667</v>
      </c>
      <c r="AG78" s="5">
        <v>2015429.4999999998</v>
      </c>
      <c r="AH78" s="5">
        <v>1865549.1666666667</v>
      </c>
      <c r="AI78" s="5">
        <v>2034328.1666666667</v>
      </c>
      <c r="AJ78" s="5">
        <v>2017953.0000000005</v>
      </c>
      <c r="AK78" s="5">
        <v>1761036.2500000005</v>
      </c>
      <c r="AL78" s="5">
        <v>1491220.0833333333</v>
      </c>
      <c r="AM78" s="5">
        <v>1438046.4999999998</v>
      </c>
      <c r="AN78" s="5">
        <v>1216374.0833333333</v>
      </c>
      <c r="AO78" s="5">
        <v>813028.50000000012</v>
      </c>
      <c r="AP78" s="5">
        <v>892128.25000000012</v>
      </c>
      <c r="AQ78" s="336">
        <f t="shared" si="27"/>
        <v>0.17632704843145292</v>
      </c>
      <c r="AR78" s="337">
        <f t="shared" si="28"/>
        <v>40.406032033642127</v>
      </c>
      <c r="AT78" s="220"/>
      <c r="AU78" s="220"/>
      <c r="AV78" s="220"/>
      <c r="AW78" s="220"/>
      <c r="AX78" s="220"/>
      <c r="AY78" s="220"/>
      <c r="AZ78" s="220"/>
      <c r="BA78" s="220"/>
    </row>
    <row r="79" spans="1:53" s="5" customFormat="1">
      <c r="A79" s="264"/>
      <c r="B79" s="264"/>
      <c r="C79" s="238"/>
      <c r="AQ79" s="333"/>
      <c r="AR79" s="330"/>
      <c r="AT79" s="220"/>
      <c r="AU79" s="220"/>
      <c r="AV79" s="220"/>
      <c r="AW79" s="220"/>
      <c r="AX79" s="220"/>
      <c r="AY79" s="220"/>
      <c r="AZ79" s="220"/>
      <c r="BA79" s="220"/>
    </row>
    <row r="80" spans="1:53">
      <c r="A80" s="236" t="s">
        <v>174</v>
      </c>
      <c r="B80" s="236" t="s">
        <v>173</v>
      </c>
      <c r="C80" s="238">
        <v>1005</v>
      </c>
      <c r="D80" s="9">
        <v>4524242.25</v>
      </c>
      <c r="E80" s="9">
        <v>4504485.5</v>
      </c>
      <c r="F80" s="5">
        <v>9028727.7500000037</v>
      </c>
      <c r="G80" s="9">
        <v>223738.24999999997</v>
      </c>
      <c r="H80" s="9">
        <v>262852.33333333326</v>
      </c>
      <c r="I80" s="9">
        <v>274463.91666666674</v>
      </c>
      <c r="J80" s="9">
        <v>257057.24999999988</v>
      </c>
      <c r="K80" s="9">
        <v>283816.41666666663</v>
      </c>
      <c r="L80" s="9">
        <v>315286.08333333337</v>
      </c>
      <c r="M80" s="9">
        <v>328597.08333333326</v>
      </c>
      <c r="N80" s="9">
        <v>314373.16666666657</v>
      </c>
      <c r="O80" s="9">
        <v>291087.41666666663</v>
      </c>
      <c r="P80" s="9">
        <v>273917.99999999994</v>
      </c>
      <c r="Q80" s="9">
        <v>312294.08333333343</v>
      </c>
      <c r="R80" s="9">
        <v>313334.25</v>
      </c>
      <c r="S80" s="9">
        <v>278712.91666666657</v>
      </c>
      <c r="T80" s="9">
        <v>232847.33333333337</v>
      </c>
      <c r="U80" s="9">
        <v>214258.91666666674</v>
      </c>
      <c r="V80" s="9">
        <v>166504.41666666669</v>
      </c>
      <c r="W80" s="9">
        <v>99714.083333333372</v>
      </c>
      <c r="X80" s="9">
        <v>81386.333333333299</v>
      </c>
      <c r="Y80" s="9">
        <v>213136.16666666669</v>
      </c>
      <c r="Z80" s="9">
        <v>249597.33333333337</v>
      </c>
      <c r="AA80" s="9">
        <v>261629.75000000009</v>
      </c>
      <c r="AB80" s="9">
        <v>249741.91666666663</v>
      </c>
      <c r="AC80" s="9">
        <v>286366.08333333349</v>
      </c>
      <c r="AD80" s="9">
        <v>296125.41666666669</v>
      </c>
      <c r="AE80" s="9">
        <v>311391.5</v>
      </c>
      <c r="AF80" s="9">
        <v>297096.33333333326</v>
      </c>
      <c r="AG80" s="9">
        <v>272610.75</v>
      </c>
      <c r="AH80" s="9">
        <v>258653.66666666663</v>
      </c>
      <c r="AI80" s="9">
        <v>303498.58333333337</v>
      </c>
      <c r="AJ80" s="9">
        <v>307522.83333333343</v>
      </c>
      <c r="AK80" s="9">
        <v>279606.25000000012</v>
      </c>
      <c r="AL80" s="9">
        <v>238541.91666666669</v>
      </c>
      <c r="AM80" s="9">
        <v>229278.83333333326</v>
      </c>
      <c r="AN80" s="9">
        <v>187431.58333333326</v>
      </c>
      <c r="AO80" s="9">
        <v>127142.41666666667</v>
      </c>
      <c r="AP80" s="9">
        <v>135114.16666666666</v>
      </c>
      <c r="AQ80" s="333">
        <f t="shared" si="27"/>
        <v>0.18964133678745596</v>
      </c>
      <c r="AR80" s="330">
        <f t="shared" si="28"/>
        <v>41.047470540169222</v>
      </c>
    </row>
    <row r="81" spans="1:53">
      <c r="A81" s="236" t="s">
        <v>200</v>
      </c>
      <c r="B81" s="236" t="s">
        <v>199</v>
      </c>
      <c r="C81" s="238">
        <v>985</v>
      </c>
      <c r="D81" s="9">
        <v>3867081.4999999991</v>
      </c>
      <c r="E81" s="9">
        <v>3826492.5833333349</v>
      </c>
      <c r="F81" s="5">
        <v>7693574.083333334</v>
      </c>
      <c r="G81" s="9">
        <v>199285.25</v>
      </c>
      <c r="H81" s="9">
        <v>232521.91666666674</v>
      </c>
      <c r="I81" s="9">
        <v>240792.41666666666</v>
      </c>
      <c r="J81" s="9">
        <v>223035.83333333323</v>
      </c>
      <c r="K81" s="9">
        <v>237759.66666666674</v>
      </c>
      <c r="L81" s="9">
        <v>267392.58333333331</v>
      </c>
      <c r="M81" s="9">
        <v>289183.50000000006</v>
      </c>
      <c r="N81" s="9">
        <v>278915.00000000012</v>
      </c>
      <c r="O81" s="9">
        <v>257831.41666666669</v>
      </c>
      <c r="P81" s="9">
        <v>241667.91666666672</v>
      </c>
      <c r="Q81" s="9">
        <v>269057.99999999994</v>
      </c>
      <c r="R81" s="9">
        <v>265759.58333333337</v>
      </c>
      <c r="S81" s="9">
        <v>229685.83333333337</v>
      </c>
      <c r="T81" s="9">
        <v>186175.33333333331</v>
      </c>
      <c r="U81" s="9">
        <v>171151.99999999997</v>
      </c>
      <c r="V81" s="9">
        <v>133391.66666666663</v>
      </c>
      <c r="W81" s="9">
        <v>80463.916666666657</v>
      </c>
      <c r="X81" s="9">
        <v>63009.666666666744</v>
      </c>
      <c r="Y81" s="9">
        <v>190129.08333333331</v>
      </c>
      <c r="Z81" s="9">
        <v>220901.75000000012</v>
      </c>
      <c r="AA81" s="9">
        <v>228831.08333333331</v>
      </c>
      <c r="AB81" s="9">
        <v>213428.33333333331</v>
      </c>
      <c r="AC81" s="9">
        <v>239504.91666666674</v>
      </c>
      <c r="AD81" s="9">
        <v>259909.08333333331</v>
      </c>
      <c r="AE81" s="9">
        <v>277676.50000000017</v>
      </c>
      <c r="AF81" s="9">
        <v>265444.83333333343</v>
      </c>
      <c r="AG81" s="9">
        <v>239862.25000000006</v>
      </c>
      <c r="AH81" s="9">
        <v>223334.6666666666</v>
      </c>
      <c r="AI81" s="9">
        <v>253765.16666666672</v>
      </c>
      <c r="AJ81" s="9">
        <v>255566.33333333343</v>
      </c>
      <c r="AK81" s="9">
        <v>226232.16666666674</v>
      </c>
      <c r="AL81" s="9">
        <v>189942.66666666657</v>
      </c>
      <c r="AM81" s="9">
        <v>182365.83333333337</v>
      </c>
      <c r="AN81" s="9">
        <v>151249.08333333331</v>
      </c>
      <c r="AO81" s="9">
        <v>102819.83333333333</v>
      </c>
      <c r="AP81" s="9">
        <v>105529.00000000003</v>
      </c>
      <c r="AQ81" s="333">
        <f t="shared" si="27"/>
        <v>0.17756363755038038</v>
      </c>
      <c r="AR81" s="330">
        <f t="shared" si="28"/>
        <v>40.321465167754873</v>
      </c>
    </row>
    <row r="82" spans="1:53">
      <c r="A82" s="236" t="s">
        <v>177</v>
      </c>
      <c r="B82" s="236" t="s">
        <v>176</v>
      </c>
      <c r="C82" s="238">
        <v>1304</v>
      </c>
      <c r="D82" s="9">
        <v>5820885.583333334</v>
      </c>
      <c r="E82" s="9">
        <v>5756728.2499999991</v>
      </c>
      <c r="F82" s="5">
        <v>11577613.833333334</v>
      </c>
      <c r="G82" s="9">
        <v>297713.25</v>
      </c>
      <c r="H82" s="9">
        <v>349738.75</v>
      </c>
      <c r="I82" s="9">
        <v>365465.16666666674</v>
      </c>
      <c r="J82" s="9">
        <v>342099.08333333331</v>
      </c>
      <c r="K82" s="9">
        <v>360171.91666666663</v>
      </c>
      <c r="L82" s="9">
        <v>387431.66666666674</v>
      </c>
      <c r="M82" s="9">
        <v>422164.41666666663</v>
      </c>
      <c r="N82" s="9">
        <v>409055.75</v>
      </c>
      <c r="O82" s="9">
        <v>383485.08333333326</v>
      </c>
      <c r="P82" s="9">
        <v>365709.91666666657</v>
      </c>
      <c r="Q82" s="9">
        <v>407522.5</v>
      </c>
      <c r="R82" s="9">
        <v>394917.66666666669</v>
      </c>
      <c r="S82" s="9">
        <v>340452.41666666669</v>
      </c>
      <c r="T82" s="9">
        <v>280855.58333333331</v>
      </c>
      <c r="U82" s="9">
        <v>262862.25000000006</v>
      </c>
      <c r="V82" s="9">
        <v>215465.41666666666</v>
      </c>
      <c r="W82" s="9">
        <v>129892.25</v>
      </c>
      <c r="X82" s="9">
        <v>105882.50000000001</v>
      </c>
      <c r="Y82" s="9">
        <v>283353.83333333331</v>
      </c>
      <c r="Z82" s="9">
        <v>332715.99999999994</v>
      </c>
      <c r="AA82" s="9">
        <v>347604.25</v>
      </c>
      <c r="AB82" s="9">
        <v>325006</v>
      </c>
      <c r="AC82" s="9">
        <v>352588.66666666674</v>
      </c>
      <c r="AD82" s="9">
        <v>368525.08333333343</v>
      </c>
      <c r="AE82" s="9">
        <v>402435.16666666674</v>
      </c>
      <c r="AF82" s="9">
        <v>388414.91666666674</v>
      </c>
      <c r="AG82" s="9">
        <v>359332.25</v>
      </c>
      <c r="AH82" s="9">
        <v>340697.66666666669</v>
      </c>
      <c r="AI82" s="9">
        <v>388950.25</v>
      </c>
      <c r="AJ82" s="9">
        <v>384712.16666666669</v>
      </c>
      <c r="AK82" s="9">
        <v>337235.75000000006</v>
      </c>
      <c r="AL82" s="9">
        <v>289063.75000000006</v>
      </c>
      <c r="AM82" s="9">
        <v>282320.08333333331</v>
      </c>
      <c r="AN82" s="9">
        <v>241561.91666666666</v>
      </c>
      <c r="AO82" s="9">
        <v>160236.75</v>
      </c>
      <c r="AP82" s="9">
        <v>171973.75</v>
      </c>
      <c r="AQ82" s="333">
        <f t="shared" si="27"/>
        <v>0.18484933776581453</v>
      </c>
      <c r="AR82" s="330">
        <f t="shared" si="28"/>
        <v>40.654891761447161</v>
      </c>
    </row>
    <row r="83" spans="1:53">
      <c r="A83" s="236" t="s">
        <v>180</v>
      </c>
      <c r="B83" s="236" t="s">
        <v>179</v>
      </c>
      <c r="C83" s="238">
        <v>668</v>
      </c>
      <c r="D83" s="9">
        <v>3542853.583333334</v>
      </c>
      <c r="E83" s="9">
        <v>3546165.5000000005</v>
      </c>
      <c r="F83" s="5">
        <v>7089019.0833333321</v>
      </c>
      <c r="G83" s="9">
        <v>184912.58333333337</v>
      </c>
      <c r="H83" s="9">
        <v>214261.0833333334</v>
      </c>
      <c r="I83" s="9">
        <v>222423.41666666663</v>
      </c>
      <c r="J83" s="9">
        <v>200302.25000000003</v>
      </c>
      <c r="K83" s="9">
        <v>197240.74999999997</v>
      </c>
      <c r="L83" s="9">
        <v>226395.91666666663</v>
      </c>
      <c r="M83" s="9">
        <v>253152.24999999994</v>
      </c>
      <c r="N83" s="9">
        <v>252262.83333333334</v>
      </c>
      <c r="O83" s="9">
        <v>246984.58333333331</v>
      </c>
      <c r="P83" s="9">
        <v>233801.58333333331</v>
      </c>
      <c r="Q83" s="9">
        <v>247156</v>
      </c>
      <c r="R83" s="9">
        <v>242135.74999999997</v>
      </c>
      <c r="S83" s="9">
        <v>206750.83333333331</v>
      </c>
      <c r="T83" s="9">
        <v>168875.83333333334</v>
      </c>
      <c r="U83" s="9">
        <v>160946.16666666663</v>
      </c>
      <c r="V83" s="9">
        <v>134682.66666666663</v>
      </c>
      <c r="W83" s="9">
        <v>80064.333333333328</v>
      </c>
      <c r="X83" s="9">
        <v>70504.75</v>
      </c>
      <c r="Y83" s="9">
        <v>175187.91666666666</v>
      </c>
      <c r="Z83" s="9">
        <v>203942.91666666666</v>
      </c>
      <c r="AA83" s="9">
        <v>211711.41666666672</v>
      </c>
      <c r="AB83" s="9">
        <v>187649.58333333334</v>
      </c>
      <c r="AC83" s="9">
        <v>189607.83333333331</v>
      </c>
      <c r="AD83" s="9">
        <v>220092.3333333334</v>
      </c>
      <c r="AE83" s="9">
        <v>250941.83333333331</v>
      </c>
      <c r="AF83" s="9">
        <v>246863.83333333331</v>
      </c>
      <c r="AG83" s="9">
        <v>236218.33333333331</v>
      </c>
      <c r="AH83" s="9">
        <v>222062.41666666669</v>
      </c>
      <c r="AI83" s="9">
        <v>239024.83333333343</v>
      </c>
      <c r="AJ83" s="9">
        <v>237488.66666666669</v>
      </c>
      <c r="AK83" s="9">
        <v>205931.58333333337</v>
      </c>
      <c r="AL83" s="9">
        <v>178492.5</v>
      </c>
      <c r="AM83" s="9">
        <v>176177.58333333331</v>
      </c>
      <c r="AN83" s="9">
        <v>152778.41666666669</v>
      </c>
      <c r="AO83" s="9">
        <v>99455.083333333343</v>
      </c>
      <c r="AP83" s="9">
        <v>112538.41666666666</v>
      </c>
      <c r="AQ83" s="333">
        <f t="shared" si="27"/>
        <v>0.1882511154663864</v>
      </c>
      <c r="AR83" s="330">
        <f t="shared" si="28"/>
        <v>41.031043716685346</v>
      </c>
    </row>
    <row r="84" spans="1:53">
      <c r="A84" s="236" t="s">
        <v>183</v>
      </c>
      <c r="B84" s="236" t="s">
        <v>182</v>
      </c>
      <c r="C84" s="238">
        <v>1195</v>
      </c>
      <c r="D84" s="9">
        <v>5406040.1666666679</v>
      </c>
      <c r="E84" s="9">
        <v>5253967.7499999991</v>
      </c>
      <c r="F84" s="5">
        <v>10660007.916666666</v>
      </c>
      <c r="G84" s="9">
        <v>278900.33333333331</v>
      </c>
      <c r="H84" s="9">
        <v>303729.25000000006</v>
      </c>
      <c r="I84" s="9">
        <v>311277.83333333331</v>
      </c>
      <c r="J84" s="9">
        <v>284718.58333333337</v>
      </c>
      <c r="K84" s="9">
        <v>338544.74999999988</v>
      </c>
      <c r="L84" s="9">
        <v>480964.5</v>
      </c>
      <c r="M84" s="9">
        <v>555256.58333333326</v>
      </c>
      <c r="N84" s="9">
        <v>532509.5</v>
      </c>
      <c r="O84" s="9">
        <v>478430.99999999994</v>
      </c>
      <c r="P84" s="9">
        <v>400285</v>
      </c>
      <c r="Q84" s="9">
        <v>357567.91666666674</v>
      </c>
      <c r="R84" s="9">
        <v>313459.33333333337</v>
      </c>
      <c r="S84" s="9">
        <v>241873.91666666666</v>
      </c>
      <c r="T84" s="9">
        <v>172980.91666666672</v>
      </c>
      <c r="U84" s="9">
        <v>135555.75000000003</v>
      </c>
      <c r="V84" s="9">
        <v>99332.25</v>
      </c>
      <c r="W84" s="9">
        <v>63861.000000000007</v>
      </c>
      <c r="X84" s="9">
        <v>56791.750000000015</v>
      </c>
      <c r="Y84" s="9">
        <v>267158.83333333337</v>
      </c>
      <c r="Z84" s="9">
        <v>291038.83333333337</v>
      </c>
      <c r="AA84" s="9">
        <v>298022.33333333343</v>
      </c>
      <c r="AB84" s="9">
        <v>273894.74999999994</v>
      </c>
      <c r="AC84" s="9">
        <v>375238.00000000006</v>
      </c>
      <c r="AD84" s="9">
        <v>514833.1666666668</v>
      </c>
      <c r="AE84" s="9">
        <v>538714.16666666674</v>
      </c>
      <c r="AF84" s="9">
        <v>473422.58333333355</v>
      </c>
      <c r="AG84" s="9">
        <v>407244.99999999994</v>
      </c>
      <c r="AH84" s="9">
        <v>338940.24999999994</v>
      </c>
      <c r="AI84" s="9">
        <v>315665.83333333331</v>
      </c>
      <c r="AJ84" s="9">
        <v>290265.41666666663</v>
      </c>
      <c r="AK84" s="9">
        <v>234018.00000000009</v>
      </c>
      <c r="AL84" s="9">
        <v>181716.00000000003</v>
      </c>
      <c r="AM84" s="9">
        <v>153625.83333333331</v>
      </c>
      <c r="AN84" s="9">
        <v>121409.58333333334</v>
      </c>
      <c r="AO84" s="9">
        <v>85422.083333333314</v>
      </c>
      <c r="AP84" s="9">
        <v>93337.083333333343</v>
      </c>
      <c r="AQ84" s="333">
        <f t="shared" si="27"/>
        <v>0.10919619001221038</v>
      </c>
      <c r="AR84" s="330">
        <f t="shared" si="28"/>
        <v>37.019942996446339</v>
      </c>
    </row>
    <row r="85" spans="1:53">
      <c r="A85" s="236" t="s">
        <v>187</v>
      </c>
      <c r="B85" s="236" t="s">
        <v>186</v>
      </c>
      <c r="C85" s="238">
        <v>836</v>
      </c>
      <c r="D85" s="9">
        <v>4769130.833333333</v>
      </c>
      <c r="E85" s="9">
        <v>4819944.9999999991</v>
      </c>
      <c r="F85" s="5">
        <v>9589075.833333334</v>
      </c>
      <c r="G85" s="9">
        <v>240114.16666666663</v>
      </c>
      <c r="H85" s="9">
        <v>281239.41666666669</v>
      </c>
      <c r="I85" s="9">
        <v>299856.66666666669</v>
      </c>
      <c r="J85" s="9">
        <v>276297</v>
      </c>
      <c r="K85" s="9">
        <v>274866.24999999994</v>
      </c>
      <c r="L85" s="9">
        <v>296960.33333333331</v>
      </c>
      <c r="M85" s="9">
        <v>328485.33333333337</v>
      </c>
      <c r="N85" s="9">
        <v>330080.66666666663</v>
      </c>
      <c r="O85" s="9">
        <v>328296.08333333337</v>
      </c>
      <c r="P85" s="9">
        <v>315933.33333333337</v>
      </c>
      <c r="Q85" s="9">
        <v>336152.08333333343</v>
      </c>
      <c r="R85" s="9">
        <v>334835.33333333337</v>
      </c>
      <c r="S85" s="9">
        <v>284909.75</v>
      </c>
      <c r="T85" s="9">
        <v>231467.58333333337</v>
      </c>
      <c r="U85" s="9">
        <v>217085.91666666663</v>
      </c>
      <c r="V85" s="9">
        <v>183641.41666666669</v>
      </c>
      <c r="W85" s="9">
        <v>110439.16666666661</v>
      </c>
      <c r="X85" s="9">
        <v>98470.333333333314</v>
      </c>
      <c r="Y85" s="9">
        <v>227291.08333333334</v>
      </c>
      <c r="Z85" s="9">
        <v>267095.33333333337</v>
      </c>
      <c r="AA85" s="9">
        <v>284323</v>
      </c>
      <c r="AB85" s="9">
        <v>262755.83333333331</v>
      </c>
      <c r="AC85" s="9">
        <v>274054.41666666669</v>
      </c>
      <c r="AD85" s="9">
        <v>291610.33333333331</v>
      </c>
      <c r="AE85" s="9">
        <v>327922.83333333326</v>
      </c>
      <c r="AF85" s="9">
        <v>326485.50000000006</v>
      </c>
      <c r="AG85" s="9">
        <v>319499.41666666657</v>
      </c>
      <c r="AH85" s="9">
        <v>304807.75</v>
      </c>
      <c r="AI85" s="9">
        <v>328624.41666666663</v>
      </c>
      <c r="AJ85" s="9">
        <v>327463.16666666669</v>
      </c>
      <c r="AK85" s="9">
        <v>283697.58333333331</v>
      </c>
      <c r="AL85" s="9">
        <v>241174.33333333326</v>
      </c>
      <c r="AM85" s="9">
        <v>240768.5</v>
      </c>
      <c r="AN85" s="9">
        <v>211330.91666666672</v>
      </c>
      <c r="AO85" s="9">
        <v>139740.91666666669</v>
      </c>
      <c r="AP85" s="9">
        <v>161299.66666666669</v>
      </c>
      <c r="AQ85" s="333">
        <f t="shared" si="27"/>
        <v>0.19140726196154981</v>
      </c>
      <c r="AR85" s="330">
        <f t="shared" si="28"/>
        <v>41.331232432809173</v>
      </c>
    </row>
    <row r="86" spans="1:53">
      <c r="A86" s="236" t="s">
        <v>208</v>
      </c>
      <c r="B86" s="236" t="s">
        <v>207</v>
      </c>
      <c r="C86" s="238">
        <v>560</v>
      </c>
      <c r="D86" s="9">
        <v>2966285</v>
      </c>
      <c r="E86" s="9">
        <v>3035154.3333333335</v>
      </c>
      <c r="F86" s="5">
        <v>6001439.333333333</v>
      </c>
      <c r="G86" s="9">
        <v>137123.91666666666</v>
      </c>
      <c r="H86" s="9">
        <v>163651.25</v>
      </c>
      <c r="I86" s="9">
        <v>173834.16666666669</v>
      </c>
      <c r="J86" s="9">
        <v>164346.41666666666</v>
      </c>
      <c r="K86" s="9">
        <v>174833.00000000003</v>
      </c>
      <c r="L86" s="9">
        <v>185835.41666666666</v>
      </c>
      <c r="M86" s="9">
        <v>197665.16666666666</v>
      </c>
      <c r="N86" s="9">
        <v>190742.08333333337</v>
      </c>
      <c r="O86" s="9">
        <v>183324.33333333337</v>
      </c>
      <c r="P86" s="9">
        <v>178426.25000000006</v>
      </c>
      <c r="Q86" s="9">
        <v>203911.33333333337</v>
      </c>
      <c r="R86" s="9">
        <v>212768.58333333331</v>
      </c>
      <c r="S86" s="9">
        <v>190478.33333333328</v>
      </c>
      <c r="T86" s="9">
        <v>163425.91666666666</v>
      </c>
      <c r="U86" s="9">
        <v>160183.83333333334</v>
      </c>
      <c r="V86" s="9">
        <v>135201.91666666666</v>
      </c>
      <c r="W86" s="9">
        <v>80464.166666666657</v>
      </c>
      <c r="X86" s="9">
        <v>70068.916666666672</v>
      </c>
      <c r="Y86" s="9">
        <v>129798.16666666666</v>
      </c>
      <c r="Z86" s="9">
        <v>155269.41666666666</v>
      </c>
      <c r="AA86" s="9">
        <v>165943.91666666669</v>
      </c>
      <c r="AB86" s="9">
        <v>160725.58333333334</v>
      </c>
      <c r="AC86" s="9">
        <v>175571.41666666669</v>
      </c>
      <c r="AD86" s="9">
        <v>181471.5</v>
      </c>
      <c r="AE86" s="9">
        <v>197527.83333333331</v>
      </c>
      <c r="AF86" s="9">
        <v>190124.91666666669</v>
      </c>
      <c r="AG86" s="9">
        <v>180661.49999999997</v>
      </c>
      <c r="AH86" s="9">
        <v>177052.75</v>
      </c>
      <c r="AI86" s="9">
        <v>204799.08333333331</v>
      </c>
      <c r="AJ86" s="9">
        <v>214934.41666666669</v>
      </c>
      <c r="AK86" s="9">
        <v>194314.91666666669</v>
      </c>
      <c r="AL86" s="9">
        <v>172288.91666666666</v>
      </c>
      <c r="AM86" s="9">
        <v>173509.83333333334</v>
      </c>
      <c r="AN86" s="9">
        <v>150612.58333333334</v>
      </c>
      <c r="AO86" s="9">
        <v>98211.416666666672</v>
      </c>
      <c r="AP86" s="9">
        <v>112336.16666666667</v>
      </c>
      <c r="AQ86" s="333">
        <f t="shared" si="27"/>
        <v>0.21933132929556123</v>
      </c>
      <c r="AR86" s="330">
        <f t="shared" si="28"/>
        <v>42.867315829458242</v>
      </c>
    </row>
    <row r="87" spans="1:53">
      <c r="G87" s="9"/>
      <c r="H87" s="9"/>
      <c r="AA87" s="9"/>
      <c r="AB87" s="9"/>
      <c r="AQ87" s="333"/>
      <c r="AR87" s="330"/>
    </row>
    <row r="88" spans="1:53">
      <c r="G88" s="9"/>
      <c r="H88" s="9"/>
      <c r="AA88" s="9"/>
      <c r="AB88" s="9"/>
      <c r="AQ88" s="333"/>
      <c r="AR88" s="330"/>
    </row>
    <row r="89" spans="1:53" s="241" customFormat="1" ht="25.5">
      <c r="A89" s="239" t="s">
        <v>396</v>
      </c>
      <c r="B89" s="239"/>
      <c r="C89" s="260"/>
      <c r="D89" s="259"/>
      <c r="E89" s="258"/>
      <c r="F89" s="263" t="s">
        <v>358</v>
      </c>
      <c r="G89" s="262" t="s">
        <v>357</v>
      </c>
      <c r="Y89" s="261" t="s">
        <v>356</v>
      </c>
      <c r="AQ89" s="333"/>
      <c r="AR89" s="330"/>
      <c r="AT89" s="220"/>
      <c r="AU89" s="220"/>
      <c r="AV89" s="220"/>
      <c r="AW89" s="220"/>
      <c r="AX89" s="220"/>
      <c r="AY89" s="220"/>
      <c r="AZ89" s="220"/>
      <c r="BA89" s="220"/>
    </row>
    <row r="90" spans="1:53" s="241" customFormat="1">
      <c r="A90" s="233" t="s">
        <v>399</v>
      </c>
      <c r="B90" s="233"/>
      <c r="C90" s="260"/>
      <c r="D90" s="259"/>
      <c r="E90" s="258"/>
      <c r="F90" s="254"/>
      <c r="AQ90" s="333"/>
      <c r="AR90" s="330"/>
      <c r="AT90" s="220"/>
      <c r="AU90" s="220"/>
      <c r="AV90" s="220"/>
      <c r="AW90" s="220"/>
      <c r="AX90" s="220"/>
      <c r="AY90" s="220"/>
      <c r="AZ90" s="220"/>
      <c r="BA90" s="220"/>
    </row>
    <row r="91" spans="1:53" s="241" customFormat="1">
      <c r="A91" s="233"/>
      <c r="B91" s="233"/>
      <c r="C91" s="260"/>
      <c r="D91" s="259"/>
      <c r="E91" s="258"/>
      <c r="F91" s="254"/>
      <c r="AQ91" s="333"/>
      <c r="AR91" s="330"/>
      <c r="AT91" s="220"/>
      <c r="AU91" s="220"/>
      <c r="AV91" s="220"/>
      <c r="AW91" s="220"/>
      <c r="AX91" s="220"/>
      <c r="AY91" s="220"/>
      <c r="AZ91" s="220"/>
      <c r="BA91" s="220"/>
    </row>
    <row r="92" spans="1:53" s="241" customFormat="1">
      <c r="A92" s="235" t="s">
        <v>42</v>
      </c>
      <c r="B92" s="235" t="s">
        <v>43</v>
      </c>
      <c r="C92" s="257" t="s">
        <v>355</v>
      </c>
      <c r="D92" s="256" t="s">
        <v>397</v>
      </c>
      <c r="E92" s="255" t="s">
        <v>398</v>
      </c>
      <c r="F92" s="254" t="s">
        <v>358</v>
      </c>
      <c r="G92" s="253" t="s">
        <v>347</v>
      </c>
      <c r="H92" s="253" t="s">
        <v>346</v>
      </c>
      <c r="I92" s="253" t="s">
        <v>345</v>
      </c>
      <c r="J92" s="253" t="s">
        <v>344</v>
      </c>
      <c r="K92" s="253" t="s">
        <v>343</v>
      </c>
      <c r="L92" s="253" t="s">
        <v>342</v>
      </c>
      <c r="M92" s="253" t="s">
        <v>341</v>
      </c>
      <c r="N92" s="253" t="s">
        <v>340</v>
      </c>
      <c r="O92" s="253" t="s">
        <v>339</v>
      </c>
      <c r="P92" s="253" t="s">
        <v>338</v>
      </c>
      <c r="Q92" s="253" t="s">
        <v>337</v>
      </c>
      <c r="R92" s="253" t="s">
        <v>336</v>
      </c>
      <c r="S92" s="253" t="s">
        <v>335</v>
      </c>
      <c r="T92" s="253" t="s">
        <v>334</v>
      </c>
      <c r="U92" s="253" t="s">
        <v>333</v>
      </c>
      <c r="V92" s="253" t="s">
        <v>332</v>
      </c>
      <c r="W92" s="253" t="s">
        <v>331</v>
      </c>
      <c r="X92" s="253" t="s">
        <v>330</v>
      </c>
      <c r="Y92" s="252" t="s">
        <v>329</v>
      </c>
      <c r="Z92" s="252" t="s">
        <v>328</v>
      </c>
      <c r="AA92" s="252" t="s">
        <v>327</v>
      </c>
      <c r="AB92" s="252" t="s">
        <v>326</v>
      </c>
      <c r="AC92" s="252" t="s">
        <v>325</v>
      </c>
      <c r="AD92" s="252" t="s">
        <v>324</v>
      </c>
      <c r="AE92" s="252" t="s">
        <v>323</v>
      </c>
      <c r="AF92" s="252" t="s">
        <v>322</v>
      </c>
      <c r="AG92" s="252" t="s">
        <v>321</v>
      </c>
      <c r="AH92" s="252" t="s">
        <v>320</v>
      </c>
      <c r="AI92" s="252" t="s">
        <v>319</v>
      </c>
      <c r="AJ92" s="252" t="s">
        <v>318</v>
      </c>
      <c r="AK92" s="252" t="s">
        <v>317</v>
      </c>
      <c r="AL92" s="252" t="s">
        <v>316</v>
      </c>
      <c r="AM92" s="252" t="s">
        <v>315</v>
      </c>
      <c r="AN92" s="252" t="s">
        <v>314</v>
      </c>
      <c r="AO92" s="252" t="s">
        <v>313</v>
      </c>
      <c r="AP92" s="252" t="s">
        <v>312</v>
      </c>
      <c r="AQ92" s="333"/>
      <c r="AR92" s="330"/>
      <c r="AT92" s="220"/>
      <c r="AU92" s="220"/>
      <c r="AV92" s="220"/>
      <c r="AW92" s="220"/>
      <c r="AX92" s="220"/>
      <c r="AY92" s="220"/>
      <c r="AZ92" s="220"/>
      <c r="BA92" s="220"/>
    </row>
    <row r="93" spans="1:53" s="241" customFormat="1">
      <c r="A93" s="233" t="s">
        <v>23</v>
      </c>
      <c r="B93" s="233" t="s">
        <v>45</v>
      </c>
      <c r="C93" s="246">
        <v>181</v>
      </c>
      <c r="D93" s="245">
        <v>880348.27993298916</v>
      </c>
      <c r="E93" s="244">
        <v>890727.35613537207</v>
      </c>
      <c r="F93" s="243">
        <v>1771075.6360683611</v>
      </c>
      <c r="G93" s="242">
        <v>39800.639533699177</v>
      </c>
      <c r="H93" s="242">
        <v>48191.81805995568</v>
      </c>
      <c r="I93" s="242">
        <v>51395.860855559644</v>
      </c>
      <c r="J93" s="242">
        <v>48650.622842656136</v>
      </c>
      <c r="K93" s="242">
        <v>47982.947677052347</v>
      </c>
      <c r="L93" s="242">
        <v>53346.692779341727</v>
      </c>
      <c r="M93" s="242">
        <v>57805.12880719448</v>
      </c>
      <c r="N93" s="242">
        <v>55982.387654167484</v>
      </c>
      <c r="O93" s="242">
        <v>53339.355330568433</v>
      </c>
      <c r="P93" s="242">
        <v>51681.253146022602</v>
      </c>
      <c r="Q93" s="242">
        <v>62200.279401044208</v>
      </c>
      <c r="R93" s="242">
        <v>65837.199535594817</v>
      </c>
      <c r="S93" s="242">
        <v>60871.070944831292</v>
      </c>
      <c r="T93" s="242">
        <v>51263.450286883992</v>
      </c>
      <c r="U93" s="242">
        <v>47605.244921201062</v>
      </c>
      <c r="V93" s="242">
        <v>41339.877357595236</v>
      </c>
      <c r="W93" s="242">
        <v>23281.744382536999</v>
      </c>
      <c r="X93" s="242">
        <v>19772.70641708374</v>
      </c>
      <c r="Y93" s="242">
        <v>37795.103613485204</v>
      </c>
      <c r="Z93" s="242">
        <v>45507.646826340431</v>
      </c>
      <c r="AA93" s="242">
        <v>49261.001682948721</v>
      </c>
      <c r="AB93" s="242">
        <v>46982.081266246831</v>
      </c>
      <c r="AC93" s="242">
        <v>48057.403699152754</v>
      </c>
      <c r="AD93" s="242">
        <v>52329.061193916394</v>
      </c>
      <c r="AE93" s="242">
        <v>57210.807579417291</v>
      </c>
      <c r="AF93" s="242">
        <v>54330.446627179197</v>
      </c>
      <c r="AG93" s="242">
        <v>51444.617594316085</v>
      </c>
      <c r="AH93" s="242">
        <v>50028.774065227299</v>
      </c>
      <c r="AI93" s="242">
        <v>62089.152021383125</v>
      </c>
      <c r="AJ93" s="242">
        <v>65578.997156707119</v>
      </c>
      <c r="AK93" s="242">
        <v>60772.75027861994</v>
      </c>
      <c r="AL93" s="242">
        <v>52518.229367153057</v>
      </c>
      <c r="AM93" s="242">
        <v>50975.005733183825</v>
      </c>
      <c r="AN93" s="242">
        <v>45107.983579492575</v>
      </c>
      <c r="AO93" s="242">
        <v>29118.378298462718</v>
      </c>
      <c r="AP93" s="242">
        <v>31619.915552139282</v>
      </c>
      <c r="AQ93" s="333">
        <f t="shared" si="27"/>
        <v>0.22167462975622942</v>
      </c>
      <c r="AR93" s="330">
        <f t="shared" si="28"/>
        <v>43.208508531764167</v>
      </c>
      <c r="AT93" s="220"/>
      <c r="AU93" s="220"/>
      <c r="AV93" s="220"/>
      <c r="AW93" s="220"/>
      <c r="AX93" s="220"/>
      <c r="AY93" s="220"/>
      <c r="AZ93" s="220"/>
      <c r="BA93" s="220"/>
    </row>
    <row r="94" spans="1:53" s="241" customFormat="1">
      <c r="A94" s="233" t="s">
        <v>6</v>
      </c>
      <c r="B94" s="233" t="s">
        <v>46</v>
      </c>
      <c r="C94" s="246">
        <v>360</v>
      </c>
      <c r="D94" s="245">
        <v>1570263.3615465756</v>
      </c>
      <c r="E94" s="244">
        <v>1569559.4587918834</v>
      </c>
      <c r="F94" s="243">
        <v>3139822.8203384578</v>
      </c>
      <c r="G94" s="242">
        <v>73347.772439857305</v>
      </c>
      <c r="H94" s="242">
        <v>86886.481627081288</v>
      </c>
      <c r="I94" s="242">
        <v>92457.857232459632</v>
      </c>
      <c r="J94" s="242">
        <v>87290.73733100768</v>
      </c>
      <c r="K94" s="242">
        <v>94562.436538504844</v>
      </c>
      <c r="L94" s="242">
        <v>104942.85380914623</v>
      </c>
      <c r="M94" s="242">
        <v>114026.86696996458</v>
      </c>
      <c r="N94" s="242">
        <v>105613.60505458331</v>
      </c>
      <c r="O94" s="242">
        <v>98560.164813139563</v>
      </c>
      <c r="P94" s="242">
        <v>90301.948514077158</v>
      </c>
      <c r="Q94" s="242">
        <v>106902.0778608559</v>
      </c>
      <c r="R94" s="242">
        <v>112743.95741872875</v>
      </c>
      <c r="S94" s="242">
        <v>104557.67813197673</v>
      </c>
      <c r="T94" s="242">
        <v>88935.565610556601</v>
      </c>
      <c r="U94" s="242">
        <v>78560.537793456344</v>
      </c>
      <c r="V94" s="242">
        <v>63607.772852410337</v>
      </c>
      <c r="W94" s="242">
        <v>36865.85641574717</v>
      </c>
      <c r="X94" s="242">
        <v>30099.191133022308</v>
      </c>
      <c r="Y94" s="242">
        <v>69672.13818548464</v>
      </c>
      <c r="Z94" s="242">
        <v>82134.482760359693</v>
      </c>
      <c r="AA94" s="242">
        <v>88154.367093134439</v>
      </c>
      <c r="AB94" s="242">
        <v>85104.646811928731</v>
      </c>
      <c r="AC94" s="242">
        <v>93606.66030916739</v>
      </c>
      <c r="AD94" s="242">
        <v>96575.493794631751</v>
      </c>
      <c r="AE94" s="242">
        <v>105529.33711447376</v>
      </c>
      <c r="AF94" s="242">
        <v>99916.18424108137</v>
      </c>
      <c r="AG94" s="242">
        <v>94656.838653600906</v>
      </c>
      <c r="AH94" s="242">
        <v>87033.499677736239</v>
      </c>
      <c r="AI94" s="242">
        <v>105693.82016582576</v>
      </c>
      <c r="AJ94" s="242">
        <v>112514.4721722376</v>
      </c>
      <c r="AK94" s="242">
        <v>106465.86725877333</v>
      </c>
      <c r="AL94" s="242">
        <v>91052.993251434789</v>
      </c>
      <c r="AM94" s="242">
        <v>84232.16901690251</v>
      </c>
      <c r="AN94" s="242">
        <v>70733.696103081122</v>
      </c>
      <c r="AO94" s="242">
        <v>47022.920328678054</v>
      </c>
      <c r="AP94" s="242">
        <v>49459.871853351593</v>
      </c>
      <c r="AQ94" s="333">
        <f t="shared" si="27"/>
        <v>0.2040148795050768</v>
      </c>
      <c r="AR94" s="330">
        <f t="shared" si="28"/>
        <v>42.08248536014397</v>
      </c>
      <c r="AT94" s="220"/>
      <c r="AU94" s="220"/>
      <c r="AV94" s="220"/>
      <c r="AW94" s="220"/>
      <c r="AX94" s="220"/>
      <c r="AY94" s="220"/>
      <c r="AZ94" s="220"/>
      <c r="BA94" s="220"/>
    </row>
    <row r="95" spans="1:53" s="241" customFormat="1">
      <c r="A95" s="233" t="s">
        <v>1</v>
      </c>
      <c r="B95" s="233" t="s">
        <v>47</v>
      </c>
      <c r="C95" s="246">
        <v>176</v>
      </c>
      <c r="D95" s="245">
        <v>749814.41520812083</v>
      </c>
      <c r="E95" s="244">
        <v>734153.96527408552</v>
      </c>
      <c r="F95" s="243">
        <v>1483968.3804822068</v>
      </c>
      <c r="G95" s="242">
        <v>37929.643330118335</v>
      </c>
      <c r="H95" s="242">
        <v>43206.033641085494</v>
      </c>
      <c r="I95" s="242">
        <v>45504.327092886779</v>
      </c>
      <c r="J95" s="242">
        <v>43555.19996009153</v>
      </c>
      <c r="K95" s="242">
        <v>51562.152932035926</v>
      </c>
      <c r="L95" s="242">
        <v>57362.06052396349</v>
      </c>
      <c r="M95" s="242">
        <v>58834.650941394961</v>
      </c>
      <c r="N95" s="242">
        <v>52156.226532084635</v>
      </c>
      <c r="O95" s="242">
        <v>47588.518491005801</v>
      </c>
      <c r="P95" s="242">
        <v>43403.978896515531</v>
      </c>
      <c r="Q95" s="242">
        <v>51117.705176538264</v>
      </c>
      <c r="R95" s="242">
        <v>50489.953115529926</v>
      </c>
      <c r="S95" s="242">
        <v>43690.188685085697</v>
      </c>
      <c r="T95" s="242">
        <v>35933.348053522575</v>
      </c>
      <c r="U95" s="242">
        <v>31957.836028423113</v>
      </c>
      <c r="V95" s="242">
        <v>26840.421388251034</v>
      </c>
      <c r="W95" s="242">
        <v>15927.22288037802</v>
      </c>
      <c r="X95" s="242">
        <v>12754.94753921032</v>
      </c>
      <c r="Y95" s="242">
        <v>35991.036829624303</v>
      </c>
      <c r="Z95" s="242">
        <v>41463.107474580407</v>
      </c>
      <c r="AA95" s="242">
        <v>43318.037432572564</v>
      </c>
      <c r="AB95" s="242">
        <v>42380.034505518233</v>
      </c>
      <c r="AC95" s="242">
        <v>50657.957176956013</v>
      </c>
      <c r="AD95" s="242">
        <v>49645.201824593983</v>
      </c>
      <c r="AE95" s="242">
        <v>53748.311949846189</v>
      </c>
      <c r="AF95" s="242">
        <v>48816.957381527776</v>
      </c>
      <c r="AG95" s="242">
        <v>44160.45997228894</v>
      </c>
      <c r="AH95" s="242">
        <v>40260.496993964625</v>
      </c>
      <c r="AI95" s="242">
        <v>49184.676369914014</v>
      </c>
      <c r="AJ95" s="242">
        <v>48782.057638049744</v>
      </c>
      <c r="AK95" s="242">
        <v>43617.583873462048</v>
      </c>
      <c r="AL95" s="242">
        <v>36650.802539195232</v>
      </c>
      <c r="AM95" s="242">
        <v>33908.200440115012</v>
      </c>
      <c r="AN95" s="242">
        <v>30727.912572613452</v>
      </c>
      <c r="AO95" s="242">
        <v>20017.819515161627</v>
      </c>
      <c r="AP95" s="242">
        <v>20823.310784101486</v>
      </c>
      <c r="AQ95" s="333">
        <f t="shared" si="27"/>
        <v>0.17894035023487873</v>
      </c>
      <c r="AR95" s="330">
        <f t="shared" si="28"/>
        <v>40.246172905235049</v>
      </c>
      <c r="AT95" s="220"/>
      <c r="AU95" s="220"/>
      <c r="AV95" s="220"/>
      <c r="AW95" s="220"/>
      <c r="AX95" s="220"/>
      <c r="AY95" s="220"/>
      <c r="AZ95" s="220"/>
      <c r="BA95" s="220"/>
    </row>
    <row r="96" spans="1:53" s="241" customFormat="1">
      <c r="A96" s="233" t="s">
        <v>38</v>
      </c>
      <c r="B96" s="233" t="s">
        <v>48</v>
      </c>
      <c r="C96" s="246">
        <v>288</v>
      </c>
      <c r="D96" s="245">
        <v>1315133.4323062336</v>
      </c>
      <c r="E96" s="244">
        <v>1302299.8828561476</v>
      </c>
      <c r="F96" s="243">
        <v>2617433.3151623788</v>
      </c>
      <c r="G96" s="242">
        <v>70446.61127956312</v>
      </c>
      <c r="H96" s="242">
        <v>82536.991680458552</v>
      </c>
      <c r="I96" s="242">
        <v>86668.722157529963</v>
      </c>
      <c r="J96" s="242">
        <v>79630.812548690636</v>
      </c>
      <c r="K96" s="242">
        <v>84028.426937053388</v>
      </c>
      <c r="L96" s="242">
        <v>93704.519847899617</v>
      </c>
      <c r="M96" s="242">
        <v>101999.01678882905</v>
      </c>
      <c r="N96" s="242">
        <v>97939.318459352813</v>
      </c>
      <c r="O96" s="242">
        <v>92412.260437318851</v>
      </c>
      <c r="P96" s="242">
        <v>81794.638559393046</v>
      </c>
      <c r="Q96" s="242">
        <v>89066.320463007185</v>
      </c>
      <c r="R96" s="242">
        <v>84561.657038085585</v>
      </c>
      <c r="S96" s="242">
        <v>72188.183297276308</v>
      </c>
      <c r="T96" s="242">
        <v>59088.84547817475</v>
      </c>
      <c r="U96" s="242">
        <v>52149.824868518626</v>
      </c>
      <c r="V96" s="242">
        <v>42419.262046023447</v>
      </c>
      <c r="W96" s="242">
        <v>24102.081988511371</v>
      </c>
      <c r="X96" s="242">
        <v>20395.938430547714</v>
      </c>
      <c r="Y96" s="242">
        <v>67442.557984979721</v>
      </c>
      <c r="Z96" s="242">
        <v>78911.032306012188</v>
      </c>
      <c r="AA96" s="242">
        <v>82429.515759106085</v>
      </c>
      <c r="AB96" s="242">
        <v>78045.209257770344</v>
      </c>
      <c r="AC96" s="242">
        <v>88815.146012099663</v>
      </c>
      <c r="AD96" s="242">
        <v>90992.840543908329</v>
      </c>
      <c r="AE96" s="242">
        <v>96581.29198209662</v>
      </c>
      <c r="AF96" s="242">
        <v>91512.744279770646</v>
      </c>
      <c r="AG96" s="242">
        <v>85340.879001470807</v>
      </c>
      <c r="AH96" s="242">
        <v>75036.76990129464</v>
      </c>
      <c r="AI96" s="242">
        <v>84470.666709136858</v>
      </c>
      <c r="AJ96" s="242">
        <v>80880.904762093487</v>
      </c>
      <c r="AK96" s="242">
        <v>71767.62040713751</v>
      </c>
      <c r="AL96" s="242">
        <v>60226.348376501723</v>
      </c>
      <c r="AM96" s="242">
        <v>56070.572394135052</v>
      </c>
      <c r="AN96" s="242">
        <v>48300.588230166475</v>
      </c>
      <c r="AO96" s="242">
        <v>31154.309525998113</v>
      </c>
      <c r="AP96" s="242">
        <v>34320.885422468185</v>
      </c>
      <c r="AQ96" s="333">
        <f t="shared" si="27"/>
        <v>0.16360632925407662</v>
      </c>
      <c r="AR96" s="330">
        <f t="shared" si="28"/>
        <v>39.178911935114343</v>
      </c>
      <c r="AT96" s="220"/>
      <c r="AU96" s="220"/>
      <c r="AV96" s="220"/>
      <c r="AW96" s="220"/>
      <c r="AX96" s="220"/>
      <c r="AY96" s="220"/>
      <c r="AZ96" s="220"/>
      <c r="BA96" s="220"/>
    </row>
    <row r="97" spans="1:53" s="241" customFormat="1">
      <c r="A97" s="233" t="s">
        <v>41</v>
      </c>
      <c r="B97" s="233" t="s">
        <v>49</v>
      </c>
      <c r="C97" s="246">
        <v>355</v>
      </c>
      <c r="D97" s="245">
        <v>1355025.2802552588</v>
      </c>
      <c r="E97" s="244">
        <v>1359141.6869344527</v>
      </c>
      <c r="F97" s="243">
        <v>2714166.9671897101</v>
      </c>
      <c r="G97" s="242">
        <v>66310.998128295367</v>
      </c>
      <c r="H97" s="242">
        <v>77385.165202930031</v>
      </c>
      <c r="I97" s="242">
        <v>80388.756364311863</v>
      </c>
      <c r="J97" s="242">
        <v>74513.215800016653</v>
      </c>
      <c r="K97" s="242">
        <v>78183.540628830655</v>
      </c>
      <c r="L97" s="242">
        <v>90145.920143574709</v>
      </c>
      <c r="M97" s="242">
        <v>99747.217860724835</v>
      </c>
      <c r="N97" s="242">
        <v>93732.24373780824</v>
      </c>
      <c r="O97" s="242">
        <v>88353.973827197813</v>
      </c>
      <c r="P97" s="242">
        <v>81537.623179937713</v>
      </c>
      <c r="Q97" s="242">
        <v>94986.787141806752</v>
      </c>
      <c r="R97" s="242">
        <v>97555.971377441805</v>
      </c>
      <c r="S97" s="242">
        <v>88057.735784719596</v>
      </c>
      <c r="T97" s="242">
        <v>71336.527940406435</v>
      </c>
      <c r="U97" s="242">
        <v>63579.668393244159</v>
      </c>
      <c r="V97" s="242">
        <v>52710.965128397947</v>
      </c>
      <c r="W97" s="242">
        <v>31090.571865713566</v>
      </c>
      <c r="X97" s="242">
        <v>25408.397749900818</v>
      </c>
      <c r="Y97" s="242">
        <v>63181.867176663887</v>
      </c>
      <c r="Z97" s="242">
        <v>72684.343909420335</v>
      </c>
      <c r="AA97" s="242">
        <v>76434.913721910256</v>
      </c>
      <c r="AB97" s="242">
        <v>72255.081409220933</v>
      </c>
      <c r="AC97" s="242">
        <v>79223.565377480845</v>
      </c>
      <c r="AD97" s="242">
        <v>85198.791450482153</v>
      </c>
      <c r="AE97" s="242">
        <v>95504.759760837755</v>
      </c>
      <c r="AF97" s="242">
        <v>91177.988003496299</v>
      </c>
      <c r="AG97" s="242">
        <v>83615.120312210711</v>
      </c>
      <c r="AH97" s="242">
        <v>77720.156076190018</v>
      </c>
      <c r="AI97" s="242">
        <v>92332.68087839779</v>
      </c>
      <c r="AJ97" s="242">
        <v>96807.051482636991</v>
      </c>
      <c r="AK97" s="242">
        <v>88109.61585895301</v>
      </c>
      <c r="AL97" s="242">
        <v>74263.263691205313</v>
      </c>
      <c r="AM97" s="242">
        <v>68695.990991066865</v>
      </c>
      <c r="AN97" s="242">
        <v>59705.886296156867</v>
      </c>
      <c r="AO97" s="242">
        <v>40163.815243838144</v>
      </c>
      <c r="AP97" s="242">
        <v>42066.795294284821</v>
      </c>
      <c r="AQ97" s="333">
        <f t="shared" si="27"/>
        <v>0.19491132601247901</v>
      </c>
      <c r="AR97" s="330">
        <f t="shared" si="28"/>
        <v>41.659652774399113</v>
      </c>
      <c r="AT97" s="220"/>
      <c r="AU97" s="220"/>
      <c r="AV97" s="220"/>
      <c r="AW97" s="220"/>
      <c r="AX97" s="220"/>
      <c r="AY97" s="220"/>
      <c r="AZ97" s="220"/>
      <c r="BA97" s="220"/>
    </row>
    <row r="98" spans="1:53" s="241" customFormat="1">
      <c r="A98" s="233" t="s">
        <v>22</v>
      </c>
      <c r="B98" s="233" t="s">
        <v>50</v>
      </c>
      <c r="C98" s="246">
        <v>428</v>
      </c>
      <c r="D98" s="245">
        <v>1592779.8955073259</v>
      </c>
      <c r="E98" s="244">
        <v>1554163.3975128089</v>
      </c>
      <c r="F98" s="243">
        <v>3146943.2930201343</v>
      </c>
      <c r="G98" s="242">
        <v>87141.819337703855</v>
      </c>
      <c r="H98" s="242">
        <v>101566.62973357608</v>
      </c>
      <c r="I98" s="242">
        <v>105706.04199309106</v>
      </c>
      <c r="J98" s="242">
        <v>96179.570934063828</v>
      </c>
      <c r="K98" s="242">
        <v>99542.432385441483</v>
      </c>
      <c r="L98" s="242">
        <v>116622.01271661829</v>
      </c>
      <c r="M98" s="242">
        <v>128680.0946458104</v>
      </c>
      <c r="N98" s="242">
        <v>123774.16589863616</v>
      </c>
      <c r="O98" s="242">
        <v>114608.22276322123</v>
      </c>
      <c r="P98" s="242">
        <v>100919.78212262454</v>
      </c>
      <c r="Q98" s="242">
        <v>107432.53977750211</v>
      </c>
      <c r="R98" s="242">
        <v>102541.49758744251</v>
      </c>
      <c r="S98" s="242">
        <v>85039.685329838889</v>
      </c>
      <c r="T98" s="242">
        <v>66966.643723884001</v>
      </c>
      <c r="U98" s="242">
        <v>59077.774328256739</v>
      </c>
      <c r="V98" s="242">
        <v>47820.38158972891</v>
      </c>
      <c r="W98" s="242">
        <v>27878.212660139976</v>
      </c>
      <c r="X98" s="242">
        <v>21282.387979745865</v>
      </c>
      <c r="Y98" s="242">
        <v>82881.210156432804</v>
      </c>
      <c r="Z98" s="242">
        <v>96829.853237435367</v>
      </c>
      <c r="AA98" s="242">
        <v>100795.12864671217</v>
      </c>
      <c r="AB98" s="242">
        <v>92266.049619042358</v>
      </c>
      <c r="AC98" s="242">
        <v>101936.58482530076</v>
      </c>
      <c r="AD98" s="242">
        <v>115501.03807024955</v>
      </c>
      <c r="AE98" s="242">
        <v>123242.4244350673</v>
      </c>
      <c r="AF98" s="242">
        <v>115114.22944296367</v>
      </c>
      <c r="AG98" s="242">
        <v>104645.83565995061</v>
      </c>
      <c r="AH98" s="242">
        <v>89191.102321063052</v>
      </c>
      <c r="AI98" s="242">
        <v>97746.254586554234</v>
      </c>
      <c r="AJ98" s="242">
        <v>94717.150337241546</v>
      </c>
      <c r="AK98" s="242">
        <v>82824.071878311544</v>
      </c>
      <c r="AL98" s="242">
        <v>67676.349177591765</v>
      </c>
      <c r="AM98" s="242">
        <v>62288.918419513422</v>
      </c>
      <c r="AN98" s="242">
        <v>55144.062996885579</v>
      </c>
      <c r="AO98" s="242">
        <v>35656.90216413758</v>
      </c>
      <c r="AP98" s="242">
        <v>35706.23153835535</v>
      </c>
      <c r="AQ98" s="333">
        <f t="shared" si="27"/>
        <v>0.15236940101264523</v>
      </c>
      <c r="AR98" s="330">
        <f t="shared" si="28"/>
        <v>38.555118692900308</v>
      </c>
      <c r="AT98" s="220"/>
      <c r="AU98" s="220"/>
      <c r="AV98" s="220"/>
      <c r="AW98" s="220"/>
      <c r="AX98" s="220"/>
      <c r="AY98" s="220"/>
      <c r="AZ98" s="220"/>
      <c r="BA98" s="220"/>
    </row>
    <row r="99" spans="1:53" s="241" customFormat="1">
      <c r="A99" s="233" t="s">
        <v>0</v>
      </c>
      <c r="B99" s="233" t="s">
        <v>51</v>
      </c>
      <c r="C99" s="246">
        <v>203</v>
      </c>
      <c r="D99" s="245">
        <v>908035.14553988993</v>
      </c>
      <c r="E99" s="244">
        <v>901975.97403490462</v>
      </c>
      <c r="F99" s="243">
        <v>1810011.1195747955</v>
      </c>
      <c r="G99" s="242">
        <v>44210.600542974396</v>
      </c>
      <c r="H99" s="242">
        <v>52205.860002689486</v>
      </c>
      <c r="I99" s="242">
        <v>55917.018427073439</v>
      </c>
      <c r="J99" s="242">
        <v>53377.807668313246</v>
      </c>
      <c r="K99" s="242">
        <v>53507.245368881886</v>
      </c>
      <c r="L99" s="242">
        <v>56315.978430906973</v>
      </c>
      <c r="M99" s="242">
        <v>62255.664286416984</v>
      </c>
      <c r="N99" s="242">
        <v>59149.823954285021</v>
      </c>
      <c r="O99" s="242">
        <v>56343.618204407983</v>
      </c>
      <c r="P99" s="242">
        <v>53691.979438655362</v>
      </c>
      <c r="Q99" s="242">
        <v>64128.522100917013</v>
      </c>
      <c r="R99" s="242">
        <v>65760.883302838338</v>
      </c>
      <c r="S99" s="242">
        <v>59214.287850678338</v>
      </c>
      <c r="T99" s="242">
        <v>48801.799089667351</v>
      </c>
      <c r="U99" s="242">
        <v>45003.52730807451</v>
      </c>
      <c r="V99" s="242">
        <v>38577.593287531883</v>
      </c>
      <c r="W99" s="242">
        <v>22050.98305759524</v>
      </c>
      <c r="X99" s="242">
        <v>17521.953217983246</v>
      </c>
      <c r="Y99" s="242">
        <v>42422.570421291901</v>
      </c>
      <c r="Z99" s="242">
        <v>49968.348970831183</v>
      </c>
      <c r="AA99" s="242">
        <v>52886.62745859295</v>
      </c>
      <c r="AB99" s="242">
        <v>50755.056627346537</v>
      </c>
      <c r="AC99" s="242">
        <v>51635.457012185092</v>
      </c>
      <c r="AD99" s="242">
        <v>53687.064638530224</v>
      </c>
      <c r="AE99" s="242">
        <v>59825.575621573436</v>
      </c>
      <c r="AF99" s="242">
        <v>57222.408432486212</v>
      </c>
      <c r="AG99" s="242">
        <v>53634.899038256211</v>
      </c>
      <c r="AH99" s="242">
        <v>50756.80742334191</v>
      </c>
      <c r="AI99" s="242">
        <v>61915.791297967524</v>
      </c>
      <c r="AJ99" s="242">
        <v>63855.11358969842</v>
      </c>
      <c r="AK99" s="242">
        <v>58197.533223330953</v>
      </c>
      <c r="AL99" s="242">
        <v>49816.70216200201</v>
      </c>
      <c r="AM99" s="242">
        <v>47475.539947622885</v>
      </c>
      <c r="AN99" s="242">
        <v>42074.319405798291</v>
      </c>
      <c r="AO99" s="242">
        <v>27444.025327845684</v>
      </c>
      <c r="AP99" s="242">
        <v>28402.133436203003</v>
      </c>
      <c r="AQ99" s="333">
        <f t="shared" si="27"/>
        <v>0.20285432076603965</v>
      </c>
      <c r="AR99" s="330">
        <f t="shared" si="28"/>
        <v>41.845178177637074</v>
      </c>
      <c r="AT99" s="220"/>
      <c r="AU99" s="220"/>
      <c r="AV99" s="220"/>
      <c r="AW99" s="220"/>
      <c r="AX99" s="220"/>
      <c r="AY99" s="220"/>
      <c r="AZ99" s="220"/>
      <c r="BA99" s="220"/>
    </row>
    <row r="100" spans="1:53" s="241" customFormat="1">
      <c r="A100" s="233" t="s">
        <v>5</v>
      </c>
      <c r="B100" s="233" t="s">
        <v>52</v>
      </c>
      <c r="C100" s="246">
        <v>184</v>
      </c>
      <c r="D100" s="245">
        <v>805047.79903478606</v>
      </c>
      <c r="E100" s="244">
        <v>772901.22189557017</v>
      </c>
      <c r="F100" s="243">
        <v>1577949.0209303556</v>
      </c>
      <c r="G100" s="242">
        <v>45588.903912990601</v>
      </c>
      <c r="H100" s="242">
        <v>54608.892559949163</v>
      </c>
      <c r="I100" s="242">
        <v>57372.210136951362</v>
      </c>
      <c r="J100" s="242">
        <v>53274.647475614191</v>
      </c>
      <c r="K100" s="242">
        <v>53468.964883263012</v>
      </c>
      <c r="L100" s="242">
        <v>59591.210707349121</v>
      </c>
      <c r="M100" s="242">
        <v>67075.270806989254</v>
      </c>
      <c r="N100" s="242">
        <v>64096.344650958381</v>
      </c>
      <c r="O100" s="242">
        <v>59920.981517661516</v>
      </c>
      <c r="P100" s="242">
        <v>52438.661975465642</v>
      </c>
      <c r="Q100" s="242">
        <v>52388.286502066469</v>
      </c>
      <c r="R100" s="242">
        <v>46253.893649073761</v>
      </c>
      <c r="S100" s="242">
        <v>39605.425219586919</v>
      </c>
      <c r="T100" s="242">
        <v>29795.272933505239</v>
      </c>
      <c r="U100" s="242">
        <v>24630.544086933143</v>
      </c>
      <c r="V100" s="242">
        <v>20487.835024918666</v>
      </c>
      <c r="W100" s="242">
        <v>12799.442370915527</v>
      </c>
      <c r="X100" s="242">
        <v>11651.010620594025</v>
      </c>
      <c r="Y100" s="242">
        <v>43793.795668883453</v>
      </c>
      <c r="Z100" s="242">
        <v>51838.570721595614</v>
      </c>
      <c r="AA100" s="242">
        <v>54515.673644100338</v>
      </c>
      <c r="AB100" s="242">
        <v>50763.490998982932</v>
      </c>
      <c r="AC100" s="242">
        <v>55927.414171294731</v>
      </c>
      <c r="AD100" s="242">
        <v>56918.190860365961</v>
      </c>
      <c r="AE100" s="242">
        <v>60185.777915667924</v>
      </c>
      <c r="AF100" s="242">
        <v>58219.480564502461</v>
      </c>
      <c r="AG100" s="242">
        <v>52216.387502272817</v>
      </c>
      <c r="AH100" s="242">
        <v>44115.828438657329</v>
      </c>
      <c r="AI100" s="242">
        <v>46002.092770887335</v>
      </c>
      <c r="AJ100" s="242">
        <v>43404.052956505366</v>
      </c>
      <c r="AK100" s="242">
        <v>37847.14553242721</v>
      </c>
      <c r="AL100" s="242">
        <v>30321.303742357835</v>
      </c>
      <c r="AM100" s="242">
        <v>27009.782511904603</v>
      </c>
      <c r="AN100" s="242">
        <v>23885.767360682639</v>
      </c>
      <c r="AO100" s="242">
        <v>16416.177300797019</v>
      </c>
      <c r="AP100" s="242">
        <v>19520.28923368454</v>
      </c>
      <c r="AQ100" s="333">
        <f t="shared" ref="AQ100:AQ144" si="29">SUM(AL100:AP100,T100:X100)/F100</f>
        <v>0.13721446150309405</v>
      </c>
      <c r="AR100" s="330">
        <f t="shared" ref="AR100:AR144" si="30">(SUMPRODUCT($G$33:$AP$33,G100:AP100)/F100)</f>
        <v>37.220893163394422</v>
      </c>
      <c r="AT100" s="220"/>
      <c r="AU100" s="220"/>
      <c r="AV100" s="220"/>
      <c r="AW100" s="220"/>
      <c r="AX100" s="220"/>
      <c r="AY100" s="220"/>
      <c r="AZ100" s="220"/>
      <c r="BA100" s="220"/>
    </row>
    <row r="101" spans="1:53" s="241" customFormat="1">
      <c r="A101" s="233" t="s">
        <v>33</v>
      </c>
      <c r="B101" s="233" t="s">
        <v>53</v>
      </c>
      <c r="C101" s="246">
        <v>181</v>
      </c>
      <c r="D101" s="245">
        <v>641365.97353908501</v>
      </c>
      <c r="E101" s="244">
        <v>636078.3780950685</v>
      </c>
      <c r="F101" s="243">
        <v>1277444.3516341534</v>
      </c>
      <c r="G101" s="242">
        <v>36721.29553031634</v>
      </c>
      <c r="H101" s="242">
        <v>42698.415777053982</v>
      </c>
      <c r="I101" s="242">
        <v>44432.083367707652</v>
      </c>
      <c r="J101" s="242">
        <v>39491.698667325429</v>
      </c>
      <c r="K101" s="242">
        <v>36678.39296530743</v>
      </c>
      <c r="L101" s="242">
        <v>41441.993287267862</v>
      </c>
      <c r="M101" s="242">
        <v>47175.896059795974</v>
      </c>
      <c r="N101" s="242">
        <v>45407.953559708818</v>
      </c>
      <c r="O101" s="242">
        <v>43817.383739700053</v>
      </c>
      <c r="P101" s="242">
        <v>40446.433358348091</v>
      </c>
      <c r="Q101" s="242">
        <v>45508.296902785616</v>
      </c>
      <c r="R101" s="242">
        <v>41699.149609016</v>
      </c>
      <c r="S101" s="242">
        <v>35987.963249239583</v>
      </c>
      <c r="T101" s="242">
        <v>28853.707277674839</v>
      </c>
      <c r="U101" s="242">
        <v>24956.557247641551</v>
      </c>
      <c r="V101" s="242">
        <v>21235.667130382797</v>
      </c>
      <c r="W101" s="242">
        <v>13631.544910536421</v>
      </c>
      <c r="X101" s="242">
        <v>11181.540899276733</v>
      </c>
      <c r="Y101" s="242">
        <v>34749.003709597047</v>
      </c>
      <c r="Z101" s="242">
        <v>40714.284457755115</v>
      </c>
      <c r="AA101" s="242">
        <v>41898.08814701355</v>
      </c>
      <c r="AB101" s="242">
        <v>37228.258535780704</v>
      </c>
      <c r="AC101" s="242">
        <v>34969.148552469327</v>
      </c>
      <c r="AD101" s="242">
        <v>41520.68411479162</v>
      </c>
      <c r="AE101" s="242">
        <v>46346.932564851821</v>
      </c>
      <c r="AF101" s="242">
        <v>45984.380911059576</v>
      </c>
      <c r="AG101" s="242">
        <v>41621.621075219475</v>
      </c>
      <c r="AH101" s="242">
        <v>36875.317186215412</v>
      </c>
      <c r="AI101" s="242">
        <v>42089.616867079982</v>
      </c>
      <c r="AJ101" s="242">
        <v>40374.550290127845</v>
      </c>
      <c r="AK101" s="242">
        <v>35268.155711131585</v>
      </c>
      <c r="AL101" s="242">
        <v>29271.45891915854</v>
      </c>
      <c r="AM101" s="242">
        <v>27330.79184097598</v>
      </c>
      <c r="AN101" s="242">
        <v>24026.272088098671</v>
      </c>
      <c r="AO101" s="242">
        <v>17273.518670598012</v>
      </c>
      <c r="AP101" s="242">
        <v>18536.294453144073</v>
      </c>
      <c r="AQ101" s="333">
        <f t="shared" si="29"/>
        <v>0.16932037247711976</v>
      </c>
      <c r="AR101" s="330">
        <f t="shared" si="30"/>
        <v>39.449984340447251</v>
      </c>
      <c r="AT101" s="220"/>
      <c r="AU101" s="220"/>
      <c r="AV101" s="220"/>
      <c r="AW101" s="220"/>
      <c r="AX101" s="220"/>
      <c r="AY101" s="220"/>
      <c r="AZ101" s="220"/>
      <c r="BA101" s="220"/>
    </row>
    <row r="102" spans="1:53" s="241" customFormat="1">
      <c r="A102" s="233" t="s">
        <v>39</v>
      </c>
      <c r="B102" s="233" t="s">
        <v>54</v>
      </c>
      <c r="C102" s="246">
        <v>119</v>
      </c>
      <c r="D102" s="245">
        <v>534739.98569818214</v>
      </c>
      <c r="E102" s="244">
        <v>518239.25246086344</v>
      </c>
      <c r="F102" s="243">
        <v>1052979.2381590456</v>
      </c>
      <c r="G102" s="242">
        <v>27023.000603257457</v>
      </c>
      <c r="H102" s="242">
        <v>30349.693680286739</v>
      </c>
      <c r="I102" s="242">
        <v>32167.3468924437</v>
      </c>
      <c r="J102" s="242">
        <v>32342.265703145818</v>
      </c>
      <c r="K102" s="242">
        <v>38204.903750389574</v>
      </c>
      <c r="L102" s="242">
        <v>37218.241263663585</v>
      </c>
      <c r="M102" s="242">
        <v>41936.368213793889</v>
      </c>
      <c r="N102" s="242">
        <v>39807.783550165674</v>
      </c>
      <c r="O102" s="242">
        <v>36720.118853503001</v>
      </c>
      <c r="P102" s="242">
        <v>33099.106310326984</v>
      </c>
      <c r="Q102" s="242">
        <v>36170.953622447771</v>
      </c>
      <c r="R102" s="242">
        <v>34706.970976770404</v>
      </c>
      <c r="S102" s="242">
        <v>29739.081291946539</v>
      </c>
      <c r="T102" s="242">
        <v>23797.539617076913</v>
      </c>
      <c r="U102" s="242">
        <v>21137.690878092788</v>
      </c>
      <c r="V102" s="242">
        <v>19210.019902779764</v>
      </c>
      <c r="W102" s="242">
        <v>11403.413077887382</v>
      </c>
      <c r="X102" s="242">
        <v>9705.4875102043152</v>
      </c>
      <c r="Y102" s="242">
        <v>25463.54940237174</v>
      </c>
      <c r="Z102" s="242">
        <v>29334.137748380694</v>
      </c>
      <c r="AA102" s="242">
        <v>30580.682317911629</v>
      </c>
      <c r="AB102" s="242">
        <v>30465.538685099349</v>
      </c>
      <c r="AC102" s="242">
        <v>37215.626028293307</v>
      </c>
      <c r="AD102" s="242">
        <v>34433.564683314857</v>
      </c>
      <c r="AE102" s="242">
        <v>38753.677671696714</v>
      </c>
      <c r="AF102" s="242">
        <v>35968.787861552468</v>
      </c>
      <c r="AG102" s="242">
        <v>33149.159710317064</v>
      </c>
      <c r="AH102" s="242">
        <v>29749.271565073512</v>
      </c>
      <c r="AI102" s="242">
        <v>33461.557187407059</v>
      </c>
      <c r="AJ102" s="242">
        <v>32926.541903054262</v>
      </c>
      <c r="AK102" s="242">
        <v>28399.672498459473</v>
      </c>
      <c r="AL102" s="242">
        <v>24001.863688015143</v>
      </c>
      <c r="AM102" s="242">
        <v>23267.995714052446</v>
      </c>
      <c r="AN102" s="242">
        <v>21697.057244546006</v>
      </c>
      <c r="AO102" s="242">
        <v>13972.236652628197</v>
      </c>
      <c r="AP102" s="242">
        <v>15398.33189868927</v>
      </c>
      <c r="AQ102" s="333">
        <f t="shared" si="29"/>
        <v>0.17435446923431355</v>
      </c>
      <c r="AR102" s="330">
        <f t="shared" si="30"/>
        <v>39.988035280741954</v>
      </c>
      <c r="AT102" s="220"/>
      <c r="AU102" s="220"/>
      <c r="AV102" s="220"/>
      <c r="AW102" s="220"/>
      <c r="AX102" s="220"/>
      <c r="AY102" s="220"/>
      <c r="AZ102" s="220"/>
      <c r="BA102" s="220"/>
    </row>
    <row r="103" spans="1:53" s="241" customFormat="1">
      <c r="A103" s="233" t="s">
        <v>7</v>
      </c>
      <c r="B103" s="233" t="s">
        <v>55</v>
      </c>
      <c r="C103" s="246">
        <v>118</v>
      </c>
      <c r="D103" s="245">
        <v>555094.3592204313</v>
      </c>
      <c r="E103" s="244">
        <v>555914.5321181725</v>
      </c>
      <c r="F103" s="243">
        <v>1111008.8913386038</v>
      </c>
      <c r="G103" s="242">
        <v>26633.493856399316</v>
      </c>
      <c r="H103" s="242">
        <v>31072.072857382795</v>
      </c>
      <c r="I103" s="242">
        <v>33357.756202669611</v>
      </c>
      <c r="J103" s="242">
        <v>30831.451449964152</v>
      </c>
      <c r="K103" s="242">
        <v>29598.091915232992</v>
      </c>
      <c r="L103" s="242">
        <v>34751.294747419568</v>
      </c>
      <c r="M103" s="242">
        <v>37951.086764696316</v>
      </c>
      <c r="N103" s="242">
        <v>36230.078942266045</v>
      </c>
      <c r="O103" s="242">
        <v>35385.62004986465</v>
      </c>
      <c r="P103" s="242">
        <v>34188.388379594748</v>
      </c>
      <c r="Q103" s="242">
        <v>41166.836399651431</v>
      </c>
      <c r="R103" s="242">
        <v>41677.129974403026</v>
      </c>
      <c r="S103" s="242">
        <v>36104.579893216294</v>
      </c>
      <c r="T103" s="242">
        <v>29973.401861202608</v>
      </c>
      <c r="U103" s="242">
        <v>27567.406846056758</v>
      </c>
      <c r="V103" s="242">
        <v>24376.049890522216</v>
      </c>
      <c r="W103" s="242">
        <v>13645.567417294471</v>
      </c>
      <c r="X103" s="242">
        <v>10584.051772594452</v>
      </c>
      <c r="Y103" s="242">
        <v>25589.306055364381</v>
      </c>
      <c r="Z103" s="242">
        <v>29708.202065509147</v>
      </c>
      <c r="AA103" s="242">
        <v>32018.455322232378</v>
      </c>
      <c r="AB103" s="242">
        <v>28810.096235943995</v>
      </c>
      <c r="AC103" s="242">
        <v>28664.774377240774</v>
      </c>
      <c r="AD103" s="242">
        <v>33512.911016347207</v>
      </c>
      <c r="AE103" s="242">
        <v>36921.260817760951</v>
      </c>
      <c r="AF103" s="242">
        <v>35515.455395051649</v>
      </c>
      <c r="AG103" s="242">
        <v>33764.183953908017</v>
      </c>
      <c r="AH103" s="242">
        <v>32735.446882139073</v>
      </c>
      <c r="AI103" s="242">
        <v>39933.523890371507</v>
      </c>
      <c r="AJ103" s="242">
        <v>41382.581237959974</v>
      </c>
      <c r="AK103" s="242">
        <v>35963.593748140258</v>
      </c>
      <c r="AL103" s="242">
        <v>30577.252709835524</v>
      </c>
      <c r="AM103" s="242">
        <v>29569.479537293959</v>
      </c>
      <c r="AN103" s="242">
        <v>26807.836493295483</v>
      </c>
      <c r="AO103" s="242">
        <v>16805.022235201312</v>
      </c>
      <c r="AP103" s="242">
        <v>17635.150144577026</v>
      </c>
      <c r="AQ103" s="333">
        <f t="shared" si="29"/>
        <v>0.20480593871190336</v>
      </c>
      <c r="AR103" s="330">
        <f t="shared" si="30"/>
        <v>42.337405360337684</v>
      </c>
      <c r="AT103" s="220"/>
      <c r="AU103" s="220"/>
      <c r="AV103" s="220"/>
      <c r="AW103" s="220"/>
      <c r="AX103" s="220"/>
      <c r="AY103" s="220"/>
      <c r="AZ103" s="220"/>
      <c r="BA103" s="220"/>
    </row>
    <row r="104" spans="1:53" s="241" customFormat="1">
      <c r="A104" s="233" t="s">
        <v>2</v>
      </c>
      <c r="B104" s="233" t="s">
        <v>56</v>
      </c>
      <c r="C104" s="246">
        <v>80</v>
      </c>
      <c r="D104" s="245">
        <v>406402.06373296067</v>
      </c>
      <c r="E104" s="244">
        <v>411847.29452062922</v>
      </c>
      <c r="F104" s="243">
        <v>818249.35825358971</v>
      </c>
      <c r="G104" s="242">
        <v>18679.361420541536</v>
      </c>
      <c r="H104" s="242">
        <v>22325.8263961749</v>
      </c>
      <c r="I104" s="242">
        <v>23856.699581867088</v>
      </c>
      <c r="J104" s="242">
        <v>22415.77997453147</v>
      </c>
      <c r="K104" s="242">
        <v>19689.421887128603</v>
      </c>
      <c r="L104" s="242">
        <v>23010.741761468264</v>
      </c>
      <c r="M104" s="242">
        <v>25972.424687570343</v>
      </c>
      <c r="N104" s="242">
        <v>25204.68939664678</v>
      </c>
      <c r="O104" s="242">
        <v>24721.212548334832</v>
      </c>
      <c r="P104" s="242">
        <v>24109.289274247032</v>
      </c>
      <c r="Q104" s="242">
        <v>28986.010839852061</v>
      </c>
      <c r="R104" s="242">
        <v>30618.507473199468</v>
      </c>
      <c r="S104" s="242">
        <v>27599.238491660311</v>
      </c>
      <c r="T104" s="242">
        <v>23575.132300192548</v>
      </c>
      <c r="U104" s="242">
        <v>23402.766672882699</v>
      </c>
      <c r="V104" s="242">
        <v>20438.276428892059</v>
      </c>
      <c r="W104" s="242">
        <v>11919.417670051536</v>
      </c>
      <c r="X104" s="242">
        <v>9877.2669277191162</v>
      </c>
      <c r="Y104" s="242">
        <v>17898.148799867387</v>
      </c>
      <c r="Z104" s="242">
        <v>20970.605302897453</v>
      </c>
      <c r="AA104" s="242">
        <v>22405.083366961702</v>
      </c>
      <c r="AB104" s="242">
        <v>21026.274661199543</v>
      </c>
      <c r="AC104" s="242">
        <v>19290.544199269974</v>
      </c>
      <c r="AD104" s="242">
        <v>22495.94108402928</v>
      </c>
      <c r="AE104" s="242">
        <v>25761.076086429217</v>
      </c>
      <c r="AF104" s="242">
        <v>24648.556783395121</v>
      </c>
      <c r="AG104" s="242">
        <v>24237.236669604634</v>
      </c>
      <c r="AH104" s="242">
        <v>23510.789367202997</v>
      </c>
      <c r="AI104" s="242">
        <v>29290.865323579234</v>
      </c>
      <c r="AJ104" s="242">
        <v>30575.310783399724</v>
      </c>
      <c r="AK104" s="242">
        <v>27590.26294247037</v>
      </c>
      <c r="AL104" s="242">
        <v>25419.828650965243</v>
      </c>
      <c r="AM104" s="242">
        <v>24734.379522182386</v>
      </c>
      <c r="AN104" s="242">
        <v>22362.790996874119</v>
      </c>
      <c r="AO104" s="242">
        <v>14240.545811599715</v>
      </c>
      <c r="AP104" s="242">
        <v>15389.054168701172</v>
      </c>
      <c r="AQ104" s="333">
        <f t="shared" si="29"/>
        <v>0.23386447813229441</v>
      </c>
      <c r="AR104" s="330">
        <f t="shared" si="30"/>
        <v>43.847595753750227</v>
      </c>
      <c r="AT104" s="220"/>
      <c r="AU104" s="220"/>
      <c r="AV104" s="220"/>
      <c r="AW104" s="220"/>
      <c r="AX104" s="220"/>
      <c r="AY104" s="220"/>
      <c r="AZ104" s="220"/>
      <c r="BA104" s="220"/>
    </row>
    <row r="105" spans="1:53" s="241" customFormat="1">
      <c r="A105" s="233" t="s">
        <v>11</v>
      </c>
      <c r="B105" s="233" t="s">
        <v>57</v>
      </c>
      <c r="C105" s="246">
        <v>135</v>
      </c>
      <c r="D105" s="245">
        <v>598245.36787764344</v>
      </c>
      <c r="E105" s="244">
        <v>587019.14687329065</v>
      </c>
      <c r="F105" s="243">
        <v>1185264.5147509342</v>
      </c>
      <c r="G105" s="242">
        <v>30111.926180565704</v>
      </c>
      <c r="H105" s="242">
        <v>35325.385385900561</v>
      </c>
      <c r="I105" s="242">
        <v>37628.236726976982</v>
      </c>
      <c r="J105" s="242">
        <v>37526.670571819632</v>
      </c>
      <c r="K105" s="242">
        <v>41754.019712136775</v>
      </c>
      <c r="L105" s="242">
        <v>42061.266516418946</v>
      </c>
      <c r="M105" s="242">
        <v>43454.294410009934</v>
      </c>
      <c r="N105" s="242">
        <v>41553.061781605065</v>
      </c>
      <c r="O105" s="242">
        <v>40342.682017193023</v>
      </c>
      <c r="P105" s="242">
        <v>36542.93329447617</v>
      </c>
      <c r="Q105" s="242">
        <v>40194.171627371536</v>
      </c>
      <c r="R105" s="242">
        <v>38683.301507794044</v>
      </c>
      <c r="S105" s="242">
        <v>34589.222156425676</v>
      </c>
      <c r="T105" s="242">
        <v>28430.679553280086</v>
      </c>
      <c r="U105" s="242">
        <v>25742.823277196618</v>
      </c>
      <c r="V105" s="242">
        <v>21715.127114477444</v>
      </c>
      <c r="W105" s="242">
        <v>12153.555200718543</v>
      </c>
      <c r="X105" s="242">
        <v>10436.010843276978</v>
      </c>
      <c r="Y105" s="242">
        <v>28406.65775016282</v>
      </c>
      <c r="Z105" s="242">
        <v>33247.562914894428</v>
      </c>
      <c r="AA105" s="242">
        <v>35709.926138985866</v>
      </c>
      <c r="AB105" s="242">
        <v>34838.95765798317</v>
      </c>
      <c r="AC105" s="242">
        <v>39269.819468504043</v>
      </c>
      <c r="AD105" s="242">
        <v>37956.07802874047</v>
      </c>
      <c r="AE105" s="242">
        <v>41692.962133837325</v>
      </c>
      <c r="AF105" s="242">
        <v>40200.813465579391</v>
      </c>
      <c r="AG105" s="242">
        <v>38000.820358387355</v>
      </c>
      <c r="AH105" s="242">
        <v>34855.02670008751</v>
      </c>
      <c r="AI105" s="242">
        <v>39033.377897311555</v>
      </c>
      <c r="AJ105" s="242">
        <v>37922.768563689533</v>
      </c>
      <c r="AK105" s="242">
        <v>34386.874403584727</v>
      </c>
      <c r="AL105" s="242">
        <v>28754.028271444189</v>
      </c>
      <c r="AM105" s="242">
        <v>27642.0249523938</v>
      </c>
      <c r="AN105" s="242">
        <v>23869.373177988127</v>
      </c>
      <c r="AO105" s="242">
        <v>14758.670139471807</v>
      </c>
      <c r="AP105" s="242">
        <v>16473.404850244522</v>
      </c>
      <c r="AQ105" s="333">
        <f t="shared" si="29"/>
        <v>0.1771551369059719</v>
      </c>
      <c r="AR105" s="330">
        <f t="shared" si="30"/>
        <v>40.110844157545927</v>
      </c>
      <c r="AT105" s="220"/>
      <c r="AU105" s="220"/>
      <c r="AV105" s="220"/>
      <c r="AW105" s="220"/>
      <c r="AX105" s="220"/>
      <c r="AY105" s="220"/>
      <c r="AZ105" s="220"/>
      <c r="BA105" s="220"/>
    </row>
    <row r="106" spans="1:53" s="241" customFormat="1">
      <c r="A106" s="233" t="s">
        <v>10</v>
      </c>
      <c r="B106" s="233" t="s">
        <v>58</v>
      </c>
      <c r="C106" s="246">
        <v>84</v>
      </c>
      <c r="D106" s="245">
        <v>400004.6742162219</v>
      </c>
      <c r="E106" s="244">
        <v>406529.4487535645</v>
      </c>
      <c r="F106" s="243">
        <v>806534.12296978664</v>
      </c>
      <c r="G106" s="242">
        <v>18055.597777218849</v>
      </c>
      <c r="H106" s="242">
        <v>21743.976987369235</v>
      </c>
      <c r="I106" s="242">
        <v>23847.750575286122</v>
      </c>
      <c r="J106" s="242">
        <v>21381.283458642014</v>
      </c>
      <c r="K106" s="242">
        <v>22018.474632135705</v>
      </c>
      <c r="L106" s="242">
        <v>23574.720649807296</v>
      </c>
      <c r="M106" s="242">
        <v>24965.298486263229</v>
      </c>
      <c r="N106" s="242">
        <v>23879.231400213626</v>
      </c>
      <c r="O106" s="242">
        <v>23220.234712680765</v>
      </c>
      <c r="P106" s="242">
        <v>22521.469988693156</v>
      </c>
      <c r="Q106" s="242">
        <v>28031.034457330996</v>
      </c>
      <c r="R106" s="242">
        <v>29827.920867754008</v>
      </c>
      <c r="S106" s="242">
        <v>27516.585793509916</v>
      </c>
      <c r="T106" s="242">
        <v>23708.693238148138</v>
      </c>
      <c r="U106" s="242">
        <v>22992.776026719515</v>
      </c>
      <c r="V106" s="242">
        <v>20930.141914799831</v>
      </c>
      <c r="W106" s="242">
        <v>11957.810552462977</v>
      </c>
      <c r="X106" s="242">
        <v>9831.67269718647</v>
      </c>
      <c r="Y106" s="242">
        <v>16701.15656037163</v>
      </c>
      <c r="Z106" s="242">
        <v>20794.913246847729</v>
      </c>
      <c r="AA106" s="242">
        <v>22798.830698024583</v>
      </c>
      <c r="AB106" s="242">
        <v>21048.6243742517</v>
      </c>
      <c r="AC106" s="242">
        <v>21405.433266046643</v>
      </c>
      <c r="AD106" s="242">
        <v>22074.979962470108</v>
      </c>
      <c r="AE106" s="242">
        <v>24489.080771839635</v>
      </c>
      <c r="AF106" s="242">
        <v>23642.199007704818</v>
      </c>
      <c r="AG106" s="242">
        <v>23080.663868821484</v>
      </c>
      <c r="AH106" s="242">
        <v>23107.96241021164</v>
      </c>
      <c r="AI106" s="242">
        <v>28657.536579955893</v>
      </c>
      <c r="AJ106" s="242">
        <v>30323.995892804705</v>
      </c>
      <c r="AK106" s="242">
        <v>27997.153503951813</v>
      </c>
      <c r="AL106" s="242">
        <v>24773.774838931258</v>
      </c>
      <c r="AM106" s="242">
        <v>24781.592461798849</v>
      </c>
      <c r="AN106" s="242">
        <v>22487.908013664124</v>
      </c>
      <c r="AO106" s="242">
        <v>14030.313438995467</v>
      </c>
      <c r="AP106" s="242">
        <v>14333.329856872559</v>
      </c>
      <c r="AQ106" s="333">
        <f t="shared" si="29"/>
        <v>0.2353626556314844</v>
      </c>
      <c r="AR106" s="330">
        <f t="shared" si="30"/>
        <v>43.828577203247121</v>
      </c>
      <c r="AT106" s="220"/>
      <c r="AU106" s="220"/>
      <c r="AV106" s="220"/>
      <c r="AW106" s="220"/>
      <c r="AX106" s="220"/>
      <c r="AY106" s="220"/>
      <c r="AZ106" s="220"/>
      <c r="BA106" s="220"/>
    </row>
    <row r="107" spans="1:53" s="241" customFormat="1">
      <c r="A107" s="233" t="s">
        <v>25</v>
      </c>
      <c r="B107" s="233" t="s">
        <v>59</v>
      </c>
      <c r="C107" s="246">
        <v>69</v>
      </c>
      <c r="D107" s="245">
        <v>409472.7162537931</v>
      </c>
      <c r="E107" s="244">
        <v>405081.70116909628</v>
      </c>
      <c r="F107" s="243">
        <v>814554.41742288938</v>
      </c>
      <c r="G107" s="242">
        <v>21408.489304615148</v>
      </c>
      <c r="H107" s="242">
        <v>25308.632671266711</v>
      </c>
      <c r="I107" s="242">
        <v>27179.90190291185</v>
      </c>
      <c r="J107" s="242">
        <v>24033.092084560281</v>
      </c>
      <c r="K107" s="242">
        <v>21174.683388194426</v>
      </c>
      <c r="L107" s="242">
        <v>26048.977533695655</v>
      </c>
      <c r="M107" s="242">
        <v>30580.246347389224</v>
      </c>
      <c r="N107" s="242">
        <v>30285.895869657041</v>
      </c>
      <c r="O107" s="242">
        <v>29752.521245052816</v>
      </c>
      <c r="P107" s="242">
        <v>27034.912517644811</v>
      </c>
      <c r="Q107" s="242">
        <v>29397.353636272568</v>
      </c>
      <c r="R107" s="242">
        <v>28643.566325000673</v>
      </c>
      <c r="S107" s="242">
        <v>23322.948999709221</v>
      </c>
      <c r="T107" s="242">
        <v>18670.514554087458</v>
      </c>
      <c r="U107" s="242">
        <v>17278.184198189003</v>
      </c>
      <c r="V107" s="242">
        <v>14649.573533983687</v>
      </c>
      <c r="W107" s="242">
        <v>8176.2976582632364</v>
      </c>
      <c r="X107" s="242">
        <v>6526.9244832992554</v>
      </c>
      <c r="Y107" s="242">
        <v>20383.31099417264</v>
      </c>
      <c r="Z107" s="242">
        <v>24312.57221007111</v>
      </c>
      <c r="AA107" s="242">
        <v>25517.908505843614</v>
      </c>
      <c r="AB107" s="242">
        <v>22677.884821894579</v>
      </c>
      <c r="AC107" s="242">
        <v>20950.766226045773</v>
      </c>
      <c r="AD107" s="242">
        <v>25787.856239971625</v>
      </c>
      <c r="AE107" s="242">
        <v>29826.437746115149</v>
      </c>
      <c r="AF107" s="242">
        <v>29002.016068494704</v>
      </c>
      <c r="AG107" s="242">
        <v>27687.708893233736</v>
      </c>
      <c r="AH107" s="242">
        <v>25390.95235299908</v>
      </c>
      <c r="AI107" s="242">
        <v>28096.313565185734</v>
      </c>
      <c r="AJ107" s="242">
        <v>27211.113327075254</v>
      </c>
      <c r="AK107" s="242">
        <v>23494.705918024672</v>
      </c>
      <c r="AL107" s="242">
        <v>19402.202968624682</v>
      </c>
      <c r="AM107" s="242">
        <v>18867.672278969374</v>
      </c>
      <c r="AN107" s="242">
        <v>16587.446944288615</v>
      </c>
      <c r="AO107" s="242">
        <v>9659.7894035037607</v>
      </c>
      <c r="AP107" s="242">
        <v>10225.042704582214</v>
      </c>
      <c r="AQ107" s="333">
        <f t="shared" si="29"/>
        <v>0.17192669480679434</v>
      </c>
      <c r="AR107" s="330">
        <f t="shared" si="30"/>
        <v>40.195724998537543</v>
      </c>
      <c r="AT107" s="220"/>
      <c r="AU107" s="220"/>
      <c r="AV107" s="220"/>
      <c r="AW107" s="220"/>
      <c r="AX107" s="220"/>
      <c r="AY107" s="220"/>
      <c r="AZ107" s="220"/>
      <c r="BA107" s="220"/>
    </row>
    <row r="108" spans="1:53" s="241" customFormat="1">
      <c r="A108" s="233" t="s">
        <v>30</v>
      </c>
      <c r="B108" s="233" t="s">
        <v>60</v>
      </c>
      <c r="C108" s="246">
        <v>136</v>
      </c>
      <c r="D108" s="245">
        <v>624991.25456821499</v>
      </c>
      <c r="E108" s="244">
        <v>615706.69727307616</v>
      </c>
      <c r="F108" s="243">
        <v>1240697.9518412906</v>
      </c>
      <c r="G108" s="242">
        <v>30433.277029827903</v>
      </c>
      <c r="H108" s="242">
        <v>35839.211507339336</v>
      </c>
      <c r="I108" s="242">
        <v>37406.394845822324</v>
      </c>
      <c r="J108" s="242">
        <v>38024.191233336736</v>
      </c>
      <c r="K108" s="242">
        <v>45122.227794379571</v>
      </c>
      <c r="L108" s="242">
        <v>44919.472264759359</v>
      </c>
      <c r="M108" s="242">
        <v>49545.148249005702</v>
      </c>
      <c r="N108" s="242">
        <v>44525.671234625799</v>
      </c>
      <c r="O108" s="242">
        <v>39844.572880138439</v>
      </c>
      <c r="P108" s="242">
        <v>36736.470267063371</v>
      </c>
      <c r="Q108" s="242">
        <v>42245.244142269657</v>
      </c>
      <c r="R108" s="242">
        <v>41698.282387504361</v>
      </c>
      <c r="S108" s="242">
        <v>35882.216120675301</v>
      </c>
      <c r="T108" s="242">
        <v>28766.466795092885</v>
      </c>
      <c r="U108" s="242">
        <v>26951.342717957501</v>
      </c>
      <c r="V108" s="242">
        <v>23212.520135213603</v>
      </c>
      <c r="W108" s="242">
        <v>12935.818558774779</v>
      </c>
      <c r="X108" s="242">
        <v>10902.726404428482</v>
      </c>
      <c r="Y108" s="242">
        <v>28879.689003306696</v>
      </c>
      <c r="Z108" s="242">
        <v>34176.496144032819</v>
      </c>
      <c r="AA108" s="242">
        <v>35558.287782403444</v>
      </c>
      <c r="AB108" s="242">
        <v>37939.404699037223</v>
      </c>
      <c r="AC108" s="242">
        <v>46553.839038496793</v>
      </c>
      <c r="AD108" s="242">
        <v>39306.675781178827</v>
      </c>
      <c r="AE108" s="242">
        <v>44223.898019059765</v>
      </c>
      <c r="AF108" s="242">
        <v>40842.750058908423</v>
      </c>
      <c r="AG108" s="242">
        <v>37675.395481648295</v>
      </c>
      <c r="AH108" s="242">
        <v>34783.483420021577</v>
      </c>
      <c r="AI108" s="242">
        <v>40190.549324111082</v>
      </c>
      <c r="AJ108" s="242">
        <v>40837.177652910235</v>
      </c>
      <c r="AK108" s="242">
        <v>36005.123760855611</v>
      </c>
      <c r="AL108" s="242">
        <v>30054.520675895212</v>
      </c>
      <c r="AM108" s="242">
        <v>28666.721758016294</v>
      </c>
      <c r="AN108" s="242">
        <v>25597.79155649215</v>
      </c>
      <c r="AO108" s="242">
        <v>16651.504281629132</v>
      </c>
      <c r="AP108" s="242">
        <v>17763.388835072517</v>
      </c>
      <c r="AQ108" s="333">
        <f t="shared" si="29"/>
        <v>0.17853080307728844</v>
      </c>
      <c r="AR108" s="330">
        <f t="shared" si="30"/>
        <v>40.231710724979344</v>
      </c>
      <c r="AT108" s="220"/>
      <c r="AU108" s="220"/>
      <c r="AV108" s="220"/>
      <c r="AW108" s="220"/>
      <c r="AX108" s="220"/>
      <c r="AY108" s="220"/>
      <c r="AZ108" s="220"/>
      <c r="BA108" s="220"/>
    </row>
    <row r="109" spans="1:53" s="241" customFormat="1">
      <c r="A109" s="233" t="s">
        <v>21</v>
      </c>
      <c r="B109" s="233" t="s">
        <v>61</v>
      </c>
      <c r="C109" s="246">
        <v>52</v>
      </c>
      <c r="D109" s="245">
        <v>258840.38807046006</v>
      </c>
      <c r="E109" s="244">
        <v>262550.78804630449</v>
      </c>
      <c r="F109" s="243">
        <v>521391.17611676466</v>
      </c>
      <c r="G109" s="242">
        <v>12153.041411941256</v>
      </c>
      <c r="H109" s="242">
        <v>14711.270617709341</v>
      </c>
      <c r="I109" s="242">
        <v>15422.670882569815</v>
      </c>
      <c r="J109" s="242">
        <v>15148.971455176024</v>
      </c>
      <c r="K109" s="242">
        <v>13214.869508432716</v>
      </c>
      <c r="L109" s="242">
        <v>14573.938039104909</v>
      </c>
      <c r="M109" s="242">
        <v>16287.654047639689</v>
      </c>
      <c r="N109" s="242">
        <v>15778.782480170965</v>
      </c>
      <c r="O109" s="242">
        <v>15006.765186760982</v>
      </c>
      <c r="P109" s="242">
        <v>15297.602708729313</v>
      </c>
      <c r="Q109" s="242">
        <v>18849.225304435913</v>
      </c>
      <c r="R109" s="242">
        <v>19527.318768261041</v>
      </c>
      <c r="S109" s="242">
        <v>17809.154828036044</v>
      </c>
      <c r="T109" s="242">
        <v>14936.07095960516</v>
      </c>
      <c r="U109" s="242">
        <v>14517.603350297426</v>
      </c>
      <c r="V109" s="242">
        <v>12449.705384348179</v>
      </c>
      <c r="W109" s="242">
        <v>7244.7270087012312</v>
      </c>
      <c r="X109" s="242">
        <v>5911.0161285400391</v>
      </c>
      <c r="Y109" s="242">
        <v>11531.231210680589</v>
      </c>
      <c r="Z109" s="242">
        <v>13489.631838026353</v>
      </c>
      <c r="AA109" s="242">
        <v>14983.975656948865</v>
      </c>
      <c r="AB109" s="242">
        <v>14440.959547667633</v>
      </c>
      <c r="AC109" s="242">
        <v>12561.24257658713</v>
      </c>
      <c r="AD109" s="242">
        <v>14264.590666892496</v>
      </c>
      <c r="AE109" s="242">
        <v>16150.507994500589</v>
      </c>
      <c r="AF109" s="242">
        <v>15658.659312394391</v>
      </c>
      <c r="AG109" s="242">
        <v>14999.638601947587</v>
      </c>
      <c r="AH109" s="242">
        <v>15128.058490903584</v>
      </c>
      <c r="AI109" s="242">
        <v>19022.353919571437</v>
      </c>
      <c r="AJ109" s="242">
        <v>19819.470715253676</v>
      </c>
      <c r="AK109" s="242">
        <v>17887.026233573037</v>
      </c>
      <c r="AL109" s="242">
        <v>15373.412013890316</v>
      </c>
      <c r="AM109" s="242">
        <v>15254.501859609114</v>
      </c>
      <c r="AN109" s="242">
        <v>13865.321043896953</v>
      </c>
      <c r="AO109" s="242">
        <v>8906.1174548116433</v>
      </c>
      <c r="AP109" s="242">
        <v>9214.0889091491699</v>
      </c>
      <c r="AQ109" s="333">
        <f t="shared" si="29"/>
        <v>0.22568959641637026</v>
      </c>
      <c r="AR109" s="330">
        <f t="shared" si="30"/>
        <v>43.376202919543218</v>
      </c>
      <c r="AT109" s="220"/>
      <c r="AU109" s="220"/>
      <c r="AV109" s="220"/>
      <c r="AW109" s="220"/>
      <c r="AX109" s="220"/>
      <c r="AY109" s="220"/>
      <c r="AZ109" s="220"/>
      <c r="BA109" s="220"/>
    </row>
    <row r="110" spans="1:53" s="241" customFormat="1">
      <c r="A110" s="233" t="s">
        <v>18</v>
      </c>
      <c r="B110" s="233" t="s">
        <v>62</v>
      </c>
      <c r="C110" s="246">
        <v>145</v>
      </c>
      <c r="D110" s="245">
        <v>586830.6070877685</v>
      </c>
      <c r="E110" s="244">
        <v>585222.68908812944</v>
      </c>
      <c r="F110" s="243">
        <v>1172053.2961758981</v>
      </c>
      <c r="G110" s="242">
        <v>29266.105585605554</v>
      </c>
      <c r="H110" s="242">
        <v>33819.187784079346</v>
      </c>
      <c r="I110" s="242">
        <v>35627.897499923136</v>
      </c>
      <c r="J110" s="242">
        <v>32531.327307583877</v>
      </c>
      <c r="K110" s="242">
        <v>31512.875940245951</v>
      </c>
      <c r="L110" s="242">
        <v>35890.765173383108</v>
      </c>
      <c r="M110" s="242">
        <v>41237.245202578008</v>
      </c>
      <c r="N110" s="242">
        <v>39534.279312064318</v>
      </c>
      <c r="O110" s="242">
        <v>36996.158892932857</v>
      </c>
      <c r="P110" s="242">
        <v>35031.665972606308</v>
      </c>
      <c r="Q110" s="242">
        <v>42698.554229348709</v>
      </c>
      <c r="R110" s="242">
        <v>42055.832871599501</v>
      </c>
      <c r="S110" s="242">
        <v>37580.320162132637</v>
      </c>
      <c r="T110" s="242">
        <v>31376.045863752344</v>
      </c>
      <c r="U110" s="242">
        <v>29262.026840341179</v>
      </c>
      <c r="V110" s="242">
        <v>25679.966397666722</v>
      </c>
      <c r="W110" s="242">
        <v>15194.762635897836</v>
      </c>
      <c r="X110" s="242">
        <v>11535.589416027069</v>
      </c>
      <c r="Y110" s="242">
        <v>28430.997298735121</v>
      </c>
      <c r="Z110" s="242">
        <v>32037.709331129779</v>
      </c>
      <c r="AA110" s="242">
        <v>33875.005676440735</v>
      </c>
      <c r="AB110" s="242">
        <v>31259.4651091747</v>
      </c>
      <c r="AC110" s="242">
        <v>30229.940540238382</v>
      </c>
      <c r="AD110" s="242">
        <v>34829.070337755213</v>
      </c>
      <c r="AE110" s="242">
        <v>40035.788974249299</v>
      </c>
      <c r="AF110" s="242">
        <v>37319.16789923254</v>
      </c>
      <c r="AG110" s="242">
        <v>35271.459590444079</v>
      </c>
      <c r="AH110" s="242">
        <v>33293.991275283865</v>
      </c>
      <c r="AI110" s="242">
        <v>40871.836434584009</v>
      </c>
      <c r="AJ110" s="242">
        <v>41233.960302231899</v>
      </c>
      <c r="AK110" s="242">
        <v>36920.07771674775</v>
      </c>
      <c r="AL110" s="242">
        <v>32314.480575981426</v>
      </c>
      <c r="AM110" s="242">
        <v>30939.769467677743</v>
      </c>
      <c r="AN110" s="242">
        <v>28988.158930484118</v>
      </c>
      <c r="AO110" s="242">
        <v>18494.857581344222</v>
      </c>
      <c r="AP110" s="242">
        <v>18876.952046394348</v>
      </c>
      <c r="AQ110" s="333">
        <f t="shared" si="29"/>
        <v>0.20704059324547044</v>
      </c>
      <c r="AR110" s="330">
        <f t="shared" si="30"/>
        <v>42.135790581864839</v>
      </c>
      <c r="AT110" s="220"/>
      <c r="AU110" s="220"/>
      <c r="AV110" s="220"/>
      <c r="AW110" s="220"/>
      <c r="AX110" s="220"/>
      <c r="AY110" s="220"/>
      <c r="AZ110" s="220"/>
      <c r="BA110" s="220"/>
    </row>
    <row r="111" spans="1:53" s="241" customFormat="1">
      <c r="A111" s="233" t="s">
        <v>4</v>
      </c>
      <c r="B111" s="233" t="s">
        <v>63</v>
      </c>
      <c r="C111" s="246">
        <v>96</v>
      </c>
      <c r="D111" s="245">
        <v>540154.37190530216</v>
      </c>
      <c r="E111" s="244">
        <v>530058.00358799123</v>
      </c>
      <c r="F111" s="243">
        <v>1070212.3754932936</v>
      </c>
      <c r="G111" s="242">
        <v>31509.890000471492</v>
      </c>
      <c r="H111" s="242">
        <v>36132.028627756634</v>
      </c>
      <c r="I111" s="242">
        <v>37329.231474662847</v>
      </c>
      <c r="J111" s="242">
        <v>32701.275065637816</v>
      </c>
      <c r="K111" s="242">
        <v>29615.792457561005</v>
      </c>
      <c r="L111" s="242">
        <v>35179.418523448534</v>
      </c>
      <c r="M111" s="242">
        <v>40710.6597220615</v>
      </c>
      <c r="N111" s="242">
        <v>41961.285877174458</v>
      </c>
      <c r="O111" s="242">
        <v>42409.085789721081</v>
      </c>
      <c r="P111" s="242">
        <v>37428.806669323974</v>
      </c>
      <c r="Q111" s="242">
        <v>36926.630474841011</v>
      </c>
      <c r="R111" s="242">
        <v>35106.426818412889</v>
      </c>
      <c r="S111" s="242">
        <v>28810.934950246981</v>
      </c>
      <c r="T111" s="242">
        <v>22506.767273879395</v>
      </c>
      <c r="U111" s="242">
        <v>19097.503493529981</v>
      </c>
      <c r="V111" s="242">
        <v>15955.117683020497</v>
      </c>
      <c r="W111" s="242">
        <v>9005.2898888748514</v>
      </c>
      <c r="X111" s="242">
        <v>7768.2271146774292</v>
      </c>
      <c r="Y111" s="242">
        <v>29717.736056357327</v>
      </c>
      <c r="Z111" s="242">
        <v>34224.343991921145</v>
      </c>
      <c r="AA111" s="242">
        <v>35783.325947831407</v>
      </c>
      <c r="AB111" s="242">
        <v>30023.702070585266</v>
      </c>
      <c r="AC111" s="242">
        <v>27774.313762406986</v>
      </c>
      <c r="AD111" s="242">
        <v>34863.759790020835</v>
      </c>
      <c r="AE111" s="242">
        <v>41142.105500066144</v>
      </c>
      <c r="AF111" s="242">
        <v>41609.679619167138</v>
      </c>
      <c r="AG111" s="242">
        <v>39521.816682914519</v>
      </c>
      <c r="AH111" s="242">
        <v>34173.240325970262</v>
      </c>
      <c r="AI111" s="242">
        <v>34163.556578977252</v>
      </c>
      <c r="AJ111" s="242">
        <v>32650.955116612309</v>
      </c>
      <c r="AK111" s="242">
        <v>28389.896543695391</v>
      </c>
      <c r="AL111" s="242">
        <v>23108.13718218953</v>
      </c>
      <c r="AM111" s="242">
        <v>21338.984311985234</v>
      </c>
      <c r="AN111" s="242">
        <v>17950.238195823975</v>
      </c>
      <c r="AO111" s="242">
        <v>11184.880408552091</v>
      </c>
      <c r="AP111" s="242">
        <v>12437.331502914429</v>
      </c>
      <c r="AQ111" s="333">
        <f t="shared" si="29"/>
        <v>0.14983238909149788</v>
      </c>
      <c r="AR111" s="330">
        <f t="shared" si="30"/>
        <v>38.615989049142684</v>
      </c>
      <c r="AT111" s="220"/>
      <c r="AU111" s="220"/>
      <c r="AV111" s="220"/>
      <c r="AW111" s="220"/>
      <c r="AX111" s="220"/>
      <c r="AY111" s="220"/>
      <c r="AZ111" s="220"/>
      <c r="BA111" s="220"/>
    </row>
    <row r="112" spans="1:53" s="241" customFormat="1">
      <c r="A112" s="233" t="s">
        <v>34</v>
      </c>
      <c r="B112" s="233" t="s">
        <v>64</v>
      </c>
      <c r="C112" s="246">
        <v>84</v>
      </c>
      <c r="D112" s="245">
        <v>514337.84401546681</v>
      </c>
      <c r="E112" s="244">
        <v>494134.12639135658</v>
      </c>
      <c r="F112" s="243">
        <v>1008471.9704068233</v>
      </c>
      <c r="G112" s="242">
        <v>25129.639998535589</v>
      </c>
      <c r="H112" s="242">
        <v>29858.143691465164</v>
      </c>
      <c r="I112" s="242">
        <v>31714.882593523271</v>
      </c>
      <c r="J112" s="242">
        <v>28619.341019987402</v>
      </c>
      <c r="K112" s="242">
        <v>32416.637415895162</v>
      </c>
      <c r="L112" s="242">
        <v>39516.925203162224</v>
      </c>
      <c r="M112" s="242">
        <v>43780.080674232435</v>
      </c>
      <c r="N112" s="242">
        <v>41341.682288104421</v>
      </c>
      <c r="O112" s="242">
        <v>37880.632372127264</v>
      </c>
      <c r="P112" s="242">
        <v>33640.785688391443</v>
      </c>
      <c r="Q112" s="242">
        <v>33341.972743971462</v>
      </c>
      <c r="R112" s="242">
        <v>32284.580261959611</v>
      </c>
      <c r="S112" s="242">
        <v>27152.874613929667</v>
      </c>
      <c r="T112" s="242">
        <v>21499.855320705614</v>
      </c>
      <c r="U112" s="242">
        <v>20019.603665589359</v>
      </c>
      <c r="V112" s="242">
        <v>17329.731936732373</v>
      </c>
      <c r="W112" s="242">
        <v>9931.4191987851991</v>
      </c>
      <c r="X112" s="242">
        <v>8879.0553283691406</v>
      </c>
      <c r="Y112" s="242">
        <v>23586.401253113978</v>
      </c>
      <c r="Z112" s="242">
        <v>28389.656902821043</v>
      </c>
      <c r="AA112" s="242">
        <v>29873.615279973132</v>
      </c>
      <c r="AB112" s="242">
        <v>27241.783144388501</v>
      </c>
      <c r="AC112" s="242">
        <v>31351.621607579142</v>
      </c>
      <c r="AD112" s="242">
        <v>35168.221957439106</v>
      </c>
      <c r="AE112" s="242">
        <v>38421.402648050571</v>
      </c>
      <c r="AF112" s="242">
        <v>36246.303875614969</v>
      </c>
      <c r="AG112" s="242">
        <v>33643.547990751627</v>
      </c>
      <c r="AH112" s="242">
        <v>30484.093427922944</v>
      </c>
      <c r="AI112" s="242">
        <v>32051.38503604773</v>
      </c>
      <c r="AJ112" s="242">
        <v>31074.560214426449</v>
      </c>
      <c r="AK112" s="242">
        <v>26842.332276825833</v>
      </c>
      <c r="AL112" s="242">
        <v>22930.037488896425</v>
      </c>
      <c r="AM112" s="242">
        <v>21540.869717164671</v>
      </c>
      <c r="AN112" s="242">
        <v>19372.061764877115</v>
      </c>
      <c r="AO112" s="242">
        <v>12216.148732800928</v>
      </c>
      <c r="AP112" s="242">
        <v>13700.083072662354</v>
      </c>
      <c r="AQ112" s="333">
        <f t="shared" si="29"/>
        <v>0.16601241396827859</v>
      </c>
      <c r="AR112" s="330">
        <f t="shared" si="30"/>
        <v>39.731064952409504</v>
      </c>
      <c r="AT112" s="220"/>
      <c r="AU112" s="220"/>
      <c r="AV112" s="220"/>
      <c r="AW112" s="220"/>
      <c r="AX112" s="220"/>
      <c r="AY112" s="220"/>
      <c r="AZ112" s="220"/>
      <c r="BA112" s="220"/>
    </row>
    <row r="113" spans="1:53" s="241" customFormat="1">
      <c r="A113" s="233" t="s">
        <v>14</v>
      </c>
      <c r="B113" s="233" t="s">
        <v>65</v>
      </c>
      <c r="C113" s="246">
        <v>137</v>
      </c>
      <c r="D113" s="245">
        <v>802039.07855628035</v>
      </c>
      <c r="E113" s="244">
        <v>810024.71401266544</v>
      </c>
      <c r="F113" s="243">
        <v>1612063.7925689453</v>
      </c>
      <c r="G113" s="242">
        <v>44041.342577499949</v>
      </c>
      <c r="H113" s="242">
        <v>50300.765322458457</v>
      </c>
      <c r="I113" s="242">
        <v>53505.808968052195</v>
      </c>
      <c r="J113" s="242">
        <v>47353.860788399557</v>
      </c>
      <c r="K113" s="242">
        <v>41947.330615773346</v>
      </c>
      <c r="L113" s="242">
        <v>49064.510239871481</v>
      </c>
      <c r="M113" s="242">
        <v>55431.670064759441</v>
      </c>
      <c r="N113" s="242">
        <v>57466.548279058406</v>
      </c>
      <c r="O113" s="242">
        <v>59921.569934463238</v>
      </c>
      <c r="P113" s="242">
        <v>56959.90855737526</v>
      </c>
      <c r="Q113" s="242">
        <v>57489.540518563837</v>
      </c>
      <c r="R113" s="242">
        <v>56291.220794992703</v>
      </c>
      <c r="S113" s="242">
        <v>46785.368177383702</v>
      </c>
      <c r="T113" s="242">
        <v>36250.014438816266</v>
      </c>
      <c r="U113" s="242">
        <v>30805.643657285622</v>
      </c>
      <c r="V113" s="242">
        <v>27254.755127613382</v>
      </c>
      <c r="W113" s="242">
        <v>15753.494381666695</v>
      </c>
      <c r="X113" s="242">
        <v>15415.726112246513</v>
      </c>
      <c r="Y113" s="242">
        <v>41746.145516266617</v>
      </c>
      <c r="Z113" s="242">
        <v>48269.522171517972</v>
      </c>
      <c r="AA113" s="242">
        <v>51288.505725455572</v>
      </c>
      <c r="AB113" s="242">
        <v>44101.605137590224</v>
      </c>
      <c r="AC113" s="242">
        <v>40489.612198916439</v>
      </c>
      <c r="AD113" s="242">
        <v>49288.130632282133</v>
      </c>
      <c r="AE113" s="242">
        <v>56577.853808499771</v>
      </c>
      <c r="AF113" s="242">
        <v>59309.69996656452</v>
      </c>
      <c r="AG113" s="242">
        <v>59929.227539779466</v>
      </c>
      <c r="AH113" s="242">
        <v>53566.881008360695</v>
      </c>
      <c r="AI113" s="242">
        <v>56022.873930749825</v>
      </c>
      <c r="AJ113" s="242">
        <v>54653.510035235238</v>
      </c>
      <c r="AK113" s="242">
        <v>45845.605172668184</v>
      </c>
      <c r="AL113" s="242">
        <v>37274.190492879541</v>
      </c>
      <c r="AM113" s="242">
        <v>34052.870492159047</v>
      </c>
      <c r="AN113" s="242">
        <v>31772.933254087737</v>
      </c>
      <c r="AO113" s="242">
        <v>20618.002681906317</v>
      </c>
      <c r="AP113" s="242">
        <v>25217.544247746468</v>
      </c>
      <c r="AQ113" s="333">
        <f t="shared" si="29"/>
        <v>0.17022600231539614</v>
      </c>
      <c r="AR113" s="330">
        <f t="shared" si="30"/>
        <v>40.261889246819237</v>
      </c>
      <c r="AT113" s="220"/>
      <c r="AU113" s="220"/>
      <c r="AV113" s="220"/>
      <c r="AW113" s="220"/>
      <c r="AX113" s="220"/>
      <c r="AY113" s="220"/>
      <c r="AZ113" s="220"/>
      <c r="BA113" s="220"/>
    </row>
    <row r="114" spans="1:53" s="241" customFormat="1">
      <c r="A114" s="233" t="s">
        <v>3</v>
      </c>
      <c r="B114" s="233" t="s">
        <v>66</v>
      </c>
      <c r="C114" s="246">
        <v>150</v>
      </c>
      <c r="D114" s="245">
        <v>622473.53953358275</v>
      </c>
      <c r="E114" s="244">
        <v>634049.0932962019</v>
      </c>
      <c r="F114" s="243">
        <v>1256522.632829784</v>
      </c>
      <c r="G114" s="242">
        <v>34108.197004307229</v>
      </c>
      <c r="H114" s="242">
        <v>39133.902197768861</v>
      </c>
      <c r="I114" s="242">
        <v>40517.586622531759</v>
      </c>
      <c r="J114" s="242">
        <v>36358.891875608839</v>
      </c>
      <c r="K114" s="242">
        <v>32093.055451907076</v>
      </c>
      <c r="L114" s="242">
        <v>37782.183387678138</v>
      </c>
      <c r="M114" s="242">
        <v>42171.163437469069</v>
      </c>
      <c r="N114" s="242">
        <v>42883.369478951805</v>
      </c>
      <c r="O114" s="242">
        <v>42110.603138386643</v>
      </c>
      <c r="P114" s="242">
        <v>40231.8462105375</v>
      </c>
      <c r="Q114" s="242">
        <v>44466.022056351198</v>
      </c>
      <c r="R114" s="242">
        <v>43898.828307264252</v>
      </c>
      <c r="S114" s="242">
        <v>37471.372209241672</v>
      </c>
      <c r="T114" s="242">
        <v>29725.872275482314</v>
      </c>
      <c r="U114" s="242">
        <v>27926.984734310459</v>
      </c>
      <c r="V114" s="242">
        <v>25370.892352918567</v>
      </c>
      <c r="W114" s="242">
        <v>13786.020414113478</v>
      </c>
      <c r="X114" s="242">
        <v>12436.748378753662</v>
      </c>
      <c r="Y114" s="242">
        <v>32699.787270344041</v>
      </c>
      <c r="Z114" s="242">
        <v>37006.663226527235</v>
      </c>
      <c r="AA114" s="242">
        <v>38108.350827286493</v>
      </c>
      <c r="AB114" s="242">
        <v>33932.158599787086</v>
      </c>
      <c r="AC114" s="242">
        <v>30738.423875793738</v>
      </c>
      <c r="AD114" s="242">
        <v>38032.286384892723</v>
      </c>
      <c r="AE114" s="242">
        <v>43750.770091797705</v>
      </c>
      <c r="AF114" s="242">
        <v>43588.966922461266</v>
      </c>
      <c r="AG114" s="242">
        <v>42117.822696151015</v>
      </c>
      <c r="AH114" s="242">
        <v>39824.894328518894</v>
      </c>
      <c r="AI114" s="242">
        <v>43287.517006624519</v>
      </c>
      <c r="AJ114" s="242">
        <v>43347.979731009109</v>
      </c>
      <c r="AK114" s="242">
        <v>36955.235734564558</v>
      </c>
      <c r="AL114" s="242">
        <v>31550.282669640303</v>
      </c>
      <c r="AM114" s="242">
        <v>31091.935306157691</v>
      </c>
      <c r="AN114" s="242">
        <v>29519.467829428315</v>
      </c>
      <c r="AO114" s="242">
        <v>18256.789366384415</v>
      </c>
      <c r="AP114" s="242">
        <v>20239.761428833008</v>
      </c>
      <c r="AQ114" s="333">
        <f t="shared" si="29"/>
        <v>0.19092752369747495</v>
      </c>
      <c r="AR114" s="330">
        <f t="shared" si="30"/>
        <v>41.134215029897767</v>
      </c>
      <c r="AT114" s="220"/>
      <c r="AU114" s="220"/>
      <c r="AV114" s="220"/>
      <c r="AW114" s="220"/>
      <c r="AX114" s="220"/>
      <c r="AY114" s="220"/>
      <c r="AZ114" s="220"/>
      <c r="BA114" s="220"/>
    </row>
    <row r="115" spans="1:53" s="241" customFormat="1">
      <c r="A115" s="233" t="s">
        <v>17</v>
      </c>
      <c r="B115" s="233" t="s">
        <v>67</v>
      </c>
      <c r="C115" s="246">
        <v>105</v>
      </c>
      <c r="D115" s="245">
        <v>538944.62112729636</v>
      </c>
      <c r="E115" s="244">
        <v>547516.94082001154</v>
      </c>
      <c r="F115" s="243">
        <v>1086461.5619473078</v>
      </c>
      <c r="G115" s="242">
        <v>23496.333446224275</v>
      </c>
      <c r="H115" s="242">
        <v>28429.174832924171</v>
      </c>
      <c r="I115" s="242">
        <v>30057.484889591138</v>
      </c>
      <c r="J115" s="242">
        <v>28832.206901165147</v>
      </c>
      <c r="K115" s="242">
        <v>29294.471941518717</v>
      </c>
      <c r="L115" s="242">
        <v>32747.384228740051</v>
      </c>
      <c r="M115" s="242">
        <v>34832.914441922432</v>
      </c>
      <c r="N115" s="242">
        <v>33527.529710644929</v>
      </c>
      <c r="O115" s="242">
        <v>32522.888667928673</v>
      </c>
      <c r="P115" s="242">
        <v>30825.146334383728</v>
      </c>
      <c r="Q115" s="242">
        <v>36898.051826234187</v>
      </c>
      <c r="R115" s="242">
        <v>38654.160684541632</v>
      </c>
      <c r="S115" s="242">
        <v>35487.322701925026</v>
      </c>
      <c r="T115" s="242">
        <v>31462.715252106711</v>
      </c>
      <c r="U115" s="242">
        <v>31338.775069386978</v>
      </c>
      <c r="V115" s="242">
        <v>29206.538345809062</v>
      </c>
      <c r="W115" s="242">
        <v>16792.82525610389</v>
      </c>
      <c r="X115" s="242">
        <v>14538.69659614563</v>
      </c>
      <c r="Y115" s="242">
        <v>22150.472017854026</v>
      </c>
      <c r="Z115" s="242">
        <v>26953.829696658271</v>
      </c>
      <c r="AA115" s="242">
        <v>28845.156246933002</v>
      </c>
      <c r="AB115" s="242">
        <v>27457.944090893692</v>
      </c>
      <c r="AC115" s="242">
        <v>29911.349272473719</v>
      </c>
      <c r="AD115" s="242">
        <v>31904.266306216927</v>
      </c>
      <c r="AE115" s="242">
        <v>33523.233776972957</v>
      </c>
      <c r="AF115" s="242">
        <v>32201.132187535946</v>
      </c>
      <c r="AG115" s="242">
        <v>31016.172660304434</v>
      </c>
      <c r="AH115" s="242">
        <v>30513.010007239391</v>
      </c>
      <c r="AI115" s="242">
        <v>36468.993186179068</v>
      </c>
      <c r="AJ115" s="242">
        <v>38986.398210878673</v>
      </c>
      <c r="AK115" s="242">
        <v>36513.673156194913</v>
      </c>
      <c r="AL115" s="242">
        <v>33738.39715292435</v>
      </c>
      <c r="AM115" s="242">
        <v>33382.567041007969</v>
      </c>
      <c r="AN115" s="242">
        <v>32234.585570139367</v>
      </c>
      <c r="AO115" s="242">
        <v>19545.252018932206</v>
      </c>
      <c r="AP115" s="242">
        <v>22170.508220672607</v>
      </c>
      <c r="AQ115" s="333">
        <f t="shared" si="29"/>
        <v>0.24336881283615297</v>
      </c>
      <c r="AR115" s="330">
        <f t="shared" si="30"/>
        <v>44.179394074886844</v>
      </c>
      <c r="AT115" s="220"/>
      <c r="AU115" s="220"/>
      <c r="AV115" s="220"/>
      <c r="AW115" s="220"/>
      <c r="AX115" s="220"/>
      <c r="AY115" s="220"/>
      <c r="AZ115" s="220"/>
      <c r="BA115" s="220"/>
    </row>
    <row r="116" spans="1:53" s="241" customFormat="1">
      <c r="A116" s="233" t="s">
        <v>8</v>
      </c>
      <c r="B116" s="233" t="s">
        <v>68</v>
      </c>
      <c r="C116" s="246">
        <v>93</v>
      </c>
      <c r="D116" s="245">
        <v>520625.7351013755</v>
      </c>
      <c r="E116" s="244">
        <v>527797.37492292933</v>
      </c>
      <c r="F116" s="243">
        <v>1048423.1100243051</v>
      </c>
      <c r="G116" s="242">
        <v>24688.386327861521</v>
      </c>
      <c r="H116" s="242">
        <v>28983.833890063237</v>
      </c>
      <c r="I116" s="242">
        <v>30931.863332466208</v>
      </c>
      <c r="J116" s="242">
        <v>28838.845000699072</v>
      </c>
      <c r="K116" s="242">
        <v>28228.014930416841</v>
      </c>
      <c r="L116" s="242">
        <v>30900.569874224348</v>
      </c>
      <c r="M116" s="242">
        <v>33666.492808706615</v>
      </c>
      <c r="N116" s="242">
        <v>32563.663912344822</v>
      </c>
      <c r="O116" s="242">
        <v>33096.631257071618</v>
      </c>
      <c r="P116" s="242">
        <v>31405.733301048902</v>
      </c>
      <c r="Q116" s="242">
        <v>35990.079712839775</v>
      </c>
      <c r="R116" s="242">
        <v>37315.789872398651</v>
      </c>
      <c r="S116" s="242">
        <v>33375.174796020481</v>
      </c>
      <c r="T116" s="242">
        <v>28499.163852261641</v>
      </c>
      <c r="U116" s="242">
        <v>28433.27134111711</v>
      </c>
      <c r="V116" s="242">
        <v>25872.114369453044</v>
      </c>
      <c r="W116" s="242">
        <v>15003.132387936301</v>
      </c>
      <c r="X116" s="242">
        <v>12832.97413444519</v>
      </c>
      <c r="Y116" s="242">
        <v>23344.246257480831</v>
      </c>
      <c r="Z116" s="242">
        <v>27596.05640254161</v>
      </c>
      <c r="AA116" s="242">
        <v>29755.857301301192</v>
      </c>
      <c r="AB116" s="242">
        <v>27246.185922307206</v>
      </c>
      <c r="AC116" s="242">
        <v>27004.178597443173</v>
      </c>
      <c r="AD116" s="242">
        <v>29736.707553862041</v>
      </c>
      <c r="AE116" s="242">
        <v>33551.539685407071</v>
      </c>
      <c r="AF116" s="242">
        <v>31948.857953144474</v>
      </c>
      <c r="AG116" s="242">
        <v>31852.575014720747</v>
      </c>
      <c r="AH116" s="242">
        <v>30613.318541231085</v>
      </c>
      <c r="AI116" s="242">
        <v>35658.978089012584</v>
      </c>
      <c r="AJ116" s="242">
        <v>37685.653604832936</v>
      </c>
      <c r="AK116" s="242">
        <v>33647.959813571826</v>
      </c>
      <c r="AL116" s="242">
        <v>30577.694994185025</v>
      </c>
      <c r="AM116" s="242">
        <v>30597.564129268463</v>
      </c>
      <c r="AN116" s="242">
        <v>29450.107527462042</v>
      </c>
      <c r="AO116" s="242">
        <v>17852.077169914959</v>
      </c>
      <c r="AP116" s="242">
        <v>19677.816365242004</v>
      </c>
      <c r="AQ116" s="333">
        <f t="shared" si="29"/>
        <v>0.22776674225137014</v>
      </c>
      <c r="AR116" s="330">
        <f t="shared" si="30"/>
        <v>43.259113427997818</v>
      </c>
      <c r="AT116" s="220"/>
      <c r="AU116" s="220"/>
      <c r="AV116" s="220"/>
      <c r="AW116" s="220"/>
      <c r="AX116" s="220"/>
      <c r="AY116" s="220"/>
      <c r="AZ116" s="220"/>
      <c r="BA116" s="220"/>
    </row>
    <row r="117" spans="1:53" s="241" customFormat="1">
      <c r="A117" s="233" t="s">
        <v>16</v>
      </c>
      <c r="B117" s="233" t="s">
        <v>69</v>
      </c>
      <c r="C117" s="246">
        <v>183</v>
      </c>
      <c r="D117" s="245">
        <v>864020.74333491933</v>
      </c>
      <c r="E117" s="244">
        <v>870039.82315581909</v>
      </c>
      <c r="F117" s="243">
        <v>1734060.5664907387</v>
      </c>
      <c r="G117" s="242">
        <v>42693.616215343733</v>
      </c>
      <c r="H117" s="242">
        <v>46490.710947872583</v>
      </c>
      <c r="I117" s="242">
        <v>49853.584186493135</v>
      </c>
      <c r="J117" s="242">
        <v>46626.510205136379</v>
      </c>
      <c r="K117" s="242">
        <v>55210.018166518552</v>
      </c>
      <c r="L117" s="242">
        <v>77635.422920355108</v>
      </c>
      <c r="M117" s="242">
        <v>89491.398134856339</v>
      </c>
      <c r="N117" s="242">
        <v>82513.706028507484</v>
      </c>
      <c r="O117" s="242">
        <v>75022.989947570488</v>
      </c>
      <c r="P117" s="242">
        <v>62590.57282944375</v>
      </c>
      <c r="Q117" s="242">
        <v>56546.803799411391</v>
      </c>
      <c r="R117" s="242">
        <v>51064.389710763178</v>
      </c>
      <c r="S117" s="242">
        <v>39383.581705444034</v>
      </c>
      <c r="T117" s="242">
        <v>28812.994562887176</v>
      </c>
      <c r="U117" s="242">
        <v>22229.399933078454</v>
      </c>
      <c r="V117" s="242">
        <v>17353.915012325993</v>
      </c>
      <c r="W117" s="242">
        <v>10618.869087929554</v>
      </c>
      <c r="X117" s="242">
        <v>9882.2599409818649</v>
      </c>
      <c r="Y117" s="242">
        <v>40865.209484726845</v>
      </c>
      <c r="Z117" s="242">
        <v>44463.272858976416</v>
      </c>
      <c r="AA117" s="242">
        <v>48387.769161536329</v>
      </c>
      <c r="AB117" s="242">
        <v>46151.655741239454</v>
      </c>
      <c r="AC117" s="242">
        <v>68284.647395613036</v>
      </c>
      <c r="AD117" s="242">
        <v>85916.150374900215</v>
      </c>
      <c r="AE117" s="242">
        <v>89113.465298185794</v>
      </c>
      <c r="AF117" s="242">
        <v>75692.870291810235</v>
      </c>
      <c r="AG117" s="242">
        <v>66535.089990039036</v>
      </c>
      <c r="AH117" s="242">
        <v>55733.096263164865</v>
      </c>
      <c r="AI117" s="242">
        <v>52554.945934973948</v>
      </c>
      <c r="AJ117" s="242">
        <v>48142.217737614672</v>
      </c>
      <c r="AK117" s="242">
        <v>39535.132499843254</v>
      </c>
      <c r="AL117" s="242">
        <v>30578.467266770222</v>
      </c>
      <c r="AM117" s="242">
        <v>26127.495603309824</v>
      </c>
      <c r="AN117" s="242">
        <v>21269.531086189414</v>
      </c>
      <c r="AO117" s="242">
        <v>14509.07417634935</v>
      </c>
      <c r="AP117" s="242">
        <v>16179.73199057579</v>
      </c>
      <c r="AQ117" s="333">
        <f t="shared" si="29"/>
        <v>0.11393012590108559</v>
      </c>
      <c r="AR117" s="330">
        <f t="shared" si="30"/>
        <v>37.341365139348035</v>
      </c>
      <c r="AT117" s="220"/>
      <c r="AU117" s="220"/>
      <c r="AV117" s="220"/>
      <c r="AW117" s="220"/>
      <c r="AX117" s="220"/>
      <c r="AY117" s="220"/>
      <c r="AZ117" s="220"/>
      <c r="BA117" s="220"/>
    </row>
    <row r="118" spans="1:53" s="241" customFormat="1">
      <c r="A118" s="233" t="s">
        <v>15</v>
      </c>
      <c r="B118" s="233" t="s">
        <v>70</v>
      </c>
      <c r="C118" s="246">
        <v>275</v>
      </c>
      <c r="D118" s="245">
        <v>1202608.725076945</v>
      </c>
      <c r="E118" s="244">
        <v>1139596.1066933183</v>
      </c>
      <c r="F118" s="243">
        <v>2342204.8317702636</v>
      </c>
      <c r="G118" s="242">
        <v>71157.942550955006</v>
      </c>
      <c r="H118" s="242">
        <v>74264.712731732317</v>
      </c>
      <c r="I118" s="242">
        <v>75132.133389722483</v>
      </c>
      <c r="J118" s="242">
        <v>67638.885836939924</v>
      </c>
      <c r="K118" s="242">
        <v>74324.257115170549</v>
      </c>
      <c r="L118" s="242">
        <v>108097.65087525708</v>
      </c>
      <c r="M118" s="242">
        <v>129875.51976118512</v>
      </c>
      <c r="N118" s="242">
        <v>125619.11458589653</v>
      </c>
      <c r="O118" s="242">
        <v>107613.48441775056</v>
      </c>
      <c r="P118" s="242">
        <v>84954.334296052388</v>
      </c>
      <c r="Q118" s="242">
        <v>73333.4888304747</v>
      </c>
      <c r="R118" s="242">
        <v>62345.713930083904</v>
      </c>
      <c r="S118" s="242">
        <v>49036.6306530117</v>
      </c>
      <c r="T118" s="242">
        <v>34496.324352725482</v>
      </c>
      <c r="U118" s="242">
        <v>24790.349444632469</v>
      </c>
      <c r="V118" s="242">
        <v>17981.097239296818</v>
      </c>
      <c r="W118" s="242">
        <v>11587.42541740046</v>
      </c>
      <c r="X118" s="242">
        <v>10359.659648656845</v>
      </c>
      <c r="Y118" s="242">
        <v>67932.375926708963</v>
      </c>
      <c r="Z118" s="242">
        <v>71598.766396847946</v>
      </c>
      <c r="AA118" s="242">
        <v>71941.001290834858</v>
      </c>
      <c r="AB118" s="242">
        <v>64471.714976621799</v>
      </c>
      <c r="AC118" s="242">
        <v>77674.526176473737</v>
      </c>
      <c r="AD118" s="242">
        <v>111604.81358692008</v>
      </c>
      <c r="AE118" s="242">
        <v>121362.23492434752</v>
      </c>
      <c r="AF118" s="242">
        <v>108281.30145951992</v>
      </c>
      <c r="AG118" s="242">
        <v>88494.048411681724</v>
      </c>
      <c r="AH118" s="242">
        <v>69830.511508111202</v>
      </c>
      <c r="AI118" s="242">
        <v>62696.691996211986</v>
      </c>
      <c r="AJ118" s="242">
        <v>57765.308830309426</v>
      </c>
      <c r="AK118" s="242">
        <v>46513.53290749096</v>
      </c>
      <c r="AL118" s="242">
        <v>35803.730424496433</v>
      </c>
      <c r="AM118" s="242">
        <v>28629.421055504845</v>
      </c>
      <c r="AN118" s="242">
        <v>22655.604314210952</v>
      </c>
      <c r="AO118" s="242">
        <v>15495.926992132185</v>
      </c>
      <c r="AP118" s="242">
        <v>16844.595514893532</v>
      </c>
      <c r="AQ118" s="333">
        <f t="shared" si="29"/>
        <v>9.3349706839557858E-2</v>
      </c>
      <c r="AR118" s="330">
        <f t="shared" si="30"/>
        <v>35.397508897601263</v>
      </c>
      <c r="AT118" s="220"/>
      <c r="AU118" s="220"/>
      <c r="AV118" s="220"/>
      <c r="AW118" s="220"/>
      <c r="AX118" s="220"/>
      <c r="AY118" s="220"/>
      <c r="AZ118" s="220"/>
      <c r="BA118" s="220"/>
    </row>
    <row r="119" spans="1:53" s="241" customFormat="1">
      <c r="A119" s="233" t="s">
        <v>28</v>
      </c>
      <c r="B119" s="233" t="s">
        <v>71</v>
      </c>
      <c r="C119" s="246">
        <v>354</v>
      </c>
      <c r="D119" s="245">
        <v>1409109.6461997924</v>
      </c>
      <c r="E119" s="244">
        <v>1316056.2396893688</v>
      </c>
      <c r="F119" s="243">
        <v>2725165.88588916</v>
      </c>
      <c r="G119" s="242">
        <v>63582.612673275638</v>
      </c>
      <c r="H119" s="242">
        <v>71018.256984731139</v>
      </c>
      <c r="I119" s="242">
        <v>76150.508246768528</v>
      </c>
      <c r="J119" s="242">
        <v>71696.144714942857</v>
      </c>
      <c r="K119" s="242">
        <v>93380.070410592685</v>
      </c>
      <c r="L119" s="242">
        <v>131732.60252335592</v>
      </c>
      <c r="M119" s="242">
        <v>146688.56613937469</v>
      </c>
      <c r="N119" s="242">
        <v>140329.98293570243</v>
      </c>
      <c r="O119" s="242">
        <v>128432.84884225158</v>
      </c>
      <c r="P119" s="242">
        <v>106458.931229895</v>
      </c>
      <c r="Q119" s="242">
        <v>94252.077797131249</v>
      </c>
      <c r="R119" s="242">
        <v>81844.356834869774</v>
      </c>
      <c r="S119" s="242">
        <v>63156.036808788747</v>
      </c>
      <c r="T119" s="242">
        <v>46067.95123714731</v>
      </c>
      <c r="U119" s="242">
        <v>35279.569691360586</v>
      </c>
      <c r="V119" s="242">
        <v>26799.359506308043</v>
      </c>
      <c r="W119" s="242">
        <v>16830.06486715456</v>
      </c>
      <c r="X119" s="242">
        <v>15409.704756140709</v>
      </c>
      <c r="Y119" s="242">
        <v>61153.662531381735</v>
      </c>
      <c r="Z119" s="242">
        <v>67854.916666602614</v>
      </c>
      <c r="AA119" s="242">
        <v>72828.908482546962</v>
      </c>
      <c r="AB119" s="242">
        <v>67581.915265298085</v>
      </c>
      <c r="AC119" s="242">
        <v>101111.73579087877</v>
      </c>
      <c r="AD119" s="242">
        <v>136257.99032796852</v>
      </c>
      <c r="AE119" s="242">
        <v>133662.95265148333</v>
      </c>
      <c r="AF119" s="242">
        <v>115402.17641586048</v>
      </c>
      <c r="AG119" s="242">
        <v>101734.79876319709</v>
      </c>
      <c r="AH119" s="242">
        <v>84724.407499244888</v>
      </c>
      <c r="AI119" s="242">
        <v>78762.985075278673</v>
      </c>
      <c r="AJ119" s="242">
        <v>71933.176663134524</v>
      </c>
      <c r="AK119" s="242">
        <v>59820.622052563805</v>
      </c>
      <c r="AL119" s="242">
        <v>47276.545173819701</v>
      </c>
      <c r="AM119" s="242">
        <v>39014.504288956836</v>
      </c>
      <c r="AN119" s="242">
        <v>31448.276790618318</v>
      </c>
      <c r="AO119" s="242">
        <v>21996.73520492926</v>
      </c>
      <c r="AP119" s="242">
        <v>23489.930045604706</v>
      </c>
      <c r="AQ119" s="333">
        <f t="shared" si="29"/>
        <v>0.11141070095370656</v>
      </c>
      <c r="AR119" s="330">
        <f t="shared" si="30"/>
        <v>37.436499413806672</v>
      </c>
      <c r="AT119" s="220"/>
      <c r="AU119" s="220"/>
      <c r="AV119" s="220"/>
      <c r="AW119" s="220"/>
      <c r="AX119" s="220"/>
      <c r="AY119" s="220"/>
      <c r="AZ119" s="220"/>
      <c r="BA119" s="220"/>
    </row>
    <row r="120" spans="1:53" s="241" customFormat="1">
      <c r="A120" s="233" t="s">
        <v>12</v>
      </c>
      <c r="B120" s="233" t="s">
        <v>72</v>
      </c>
      <c r="C120" s="246">
        <v>202</v>
      </c>
      <c r="D120" s="245">
        <v>1023002.7948520907</v>
      </c>
      <c r="E120" s="244">
        <v>1028568.3021014602</v>
      </c>
      <c r="F120" s="243">
        <v>2051571.0969535522</v>
      </c>
      <c r="G120" s="242">
        <v>53784.406820904012</v>
      </c>
      <c r="H120" s="242">
        <v>58210.648861846676</v>
      </c>
      <c r="I120" s="242">
        <v>59669.30468082954</v>
      </c>
      <c r="J120" s="242">
        <v>53556.531319957176</v>
      </c>
      <c r="K120" s="242">
        <v>56698.318939833625</v>
      </c>
      <c r="L120" s="242">
        <v>88129.936062592082</v>
      </c>
      <c r="M120" s="242">
        <v>102267.17139940998</v>
      </c>
      <c r="N120" s="242">
        <v>97058.084626829077</v>
      </c>
      <c r="O120" s="242">
        <v>87487.879443805024</v>
      </c>
      <c r="P120" s="242">
        <v>74551.348903040969</v>
      </c>
      <c r="Q120" s="242">
        <v>70588.324663852502</v>
      </c>
      <c r="R120" s="242">
        <v>65244.350264465356</v>
      </c>
      <c r="S120" s="242">
        <v>50128.694007254511</v>
      </c>
      <c r="T120" s="242">
        <v>34651.049025708657</v>
      </c>
      <c r="U120" s="242">
        <v>26198.917263312305</v>
      </c>
      <c r="V120" s="242">
        <v>20779.762491406724</v>
      </c>
      <c r="W120" s="242">
        <v>12673.550701428901</v>
      </c>
      <c r="X120" s="242">
        <v>11324.515375614166</v>
      </c>
      <c r="Y120" s="242">
        <v>51544.692295268971</v>
      </c>
      <c r="Z120" s="242">
        <v>55640.368918157605</v>
      </c>
      <c r="AA120" s="242">
        <v>57526.393382718568</v>
      </c>
      <c r="AB120" s="242">
        <v>51681.739034914084</v>
      </c>
      <c r="AC120" s="242">
        <v>63818.366890784026</v>
      </c>
      <c r="AD120" s="242">
        <v>99315.205174442584</v>
      </c>
      <c r="AE120" s="242">
        <v>104633.71171742909</v>
      </c>
      <c r="AF120" s="242">
        <v>92486.7692037862</v>
      </c>
      <c r="AG120" s="242">
        <v>79899.986281509773</v>
      </c>
      <c r="AH120" s="242">
        <v>67868.22112833774</v>
      </c>
      <c r="AI120" s="242">
        <v>63936.199894993995</v>
      </c>
      <c r="AJ120" s="242">
        <v>61929.954135764136</v>
      </c>
      <c r="AK120" s="242">
        <v>49252.271909413728</v>
      </c>
      <c r="AL120" s="242">
        <v>36581.481248212214</v>
      </c>
      <c r="AM120" s="242">
        <v>29897.526663227898</v>
      </c>
      <c r="AN120" s="242">
        <v>25553.220593403697</v>
      </c>
      <c r="AO120" s="242">
        <v>17644.44505340777</v>
      </c>
      <c r="AP120" s="242">
        <v>19357.748575687408</v>
      </c>
      <c r="AQ120" s="333">
        <f t="shared" si="29"/>
        <v>0.11438171328298964</v>
      </c>
      <c r="AR120" s="330">
        <f t="shared" si="30"/>
        <v>37.636436111908928</v>
      </c>
      <c r="AT120" s="220"/>
      <c r="AU120" s="220"/>
      <c r="AV120" s="220"/>
      <c r="AW120" s="220"/>
      <c r="AX120" s="220"/>
      <c r="AY120" s="220"/>
      <c r="AZ120" s="220"/>
      <c r="BA120" s="220"/>
    </row>
    <row r="121" spans="1:53" s="241" customFormat="1">
      <c r="A121" s="233" t="s">
        <v>37</v>
      </c>
      <c r="B121" s="233" t="s">
        <v>73</v>
      </c>
      <c r="C121" s="246">
        <v>182</v>
      </c>
      <c r="D121" s="245">
        <v>866843.67028298217</v>
      </c>
      <c r="E121" s="244">
        <v>859663.25637327391</v>
      </c>
      <c r="F121" s="243">
        <v>1726506.9266562553</v>
      </c>
      <c r="G121" s="242">
        <v>45145.180300260399</v>
      </c>
      <c r="H121" s="242">
        <v>50750.176591274256</v>
      </c>
      <c r="I121" s="242">
        <v>53944.478134158635</v>
      </c>
      <c r="J121" s="242">
        <v>46633.821356743043</v>
      </c>
      <c r="K121" s="242">
        <v>44408.560755513456</v>
      </c>
      <c r="L121" s="242">
        <v>65301.88580001019</v>
      </c>
      <c r="M121" s="242">
        <v>76725.832228579413</v>
      </c>
      <c r="N121" s="242">
        <v>77498.362156582662</v>
      </c>
      <c r="O121" s="242">
        <v>79234.300850649903</v>
      </c>
      <c r="P121" s="242">
        <v>69493.614899198146</v>
      </c>
      <c r="Q121" s="242">
        <v>61686.007504086774</v>
      </c>
      <c r="R121" s="242">
        <v>55253.618217965886</v>
      </c>
      <c r="S121" s="242">
        <v>42038.270923122996</v>
      </c>
      <c r="T121" s="242">
        <v>30697.730637919867</v>
      </c>
      <c r="U121" s="242">
        <v>25098.779879937541</v>
      </c>
      <c r="V121" s="242">
        <v>20163.926247940002</v>
      </c>
      <c r="W121" s="242">
        <v>11963.045407605843</v>
      </c>
      <c r="X121" s="242">
        <v>10806.078391432762</v>
      </c>
      <c r="Y121" s="242">
        <v>43100.923429579409</v>
      </c>
      <c r="Z121" s="242">
        <v>48827.707673735938</v>
      </c>
      <c r="AA121" s="242">
        <v>51692.581310406815</v>
      </c>
      <c r="AB121" s="242">
        <v>44317.369191532402</v>
      </c>
      <c r="AC121" s="242">
        <v>49568.300656653068</v>
      </c>
      <c r="AD121" s="242">
        <v>73718.5256273368</v>
      </c>
      <c r="AE121" s="242">
        <v>78468.282760067232</v>
      </c>
      <c r="AF121" s="242">
        <v>73370.601269894498</v>
      </c>
      <c r="AG121" s="242">
        <v>71015.719048069033</v>
      </c>
      <c r="AH121" s="242">
        <v>59254.303528432836</v>
      </c>
      <c r="AI121" s="242">
        <v>55201.090403872804</v>
      </c>
      <c r="AJ121" s="242">
        <v>51168.436789651183</v>
      </c>
      <c r="AK121" s="242">
        <v>41172.528571864823</v>
      </c>
      <c r="AL121" s="242">
        <v>32449.583675988975</v>
      </c>
      <c r="AM121" s="242">
        <v>28346.370348781624</v>
      </c>
      <c r="AN121" s="242">
        <v>24166.152653210262</v>
      </c>
      <c r="AO121" s="242">
        <v>15795.621328703493</v>
      </c>
      <c r="AP121" s="242">
        <v>18029.158105492592</v>
      </c>
      <c r="AQ121" s="333">
        <f t="shared" si="29"/>
        <v>0.12598643151596237</v>
      </c>
      <c r="AR121" s="330">
        <f t="shared" si="30"/>
        <v>38.226825918094413</v>
      </c>
      <c r="AT121" s="220"/>
      <c r="AU121" s="220"/>
      <c r="AV121" s="220"/>
      <c r="AW121" s="220"/>
      <c r="AX121" s="220"/>
      <c r="AY121" s="220"/>
      <c r="AZ121" s="220"/>
      <c r="BA121" s="220"/>
    </row>
    <row r="122" spans="1:53" s="241" customFormat="1">
      <c r="A122" s="233" t="s">
        <v>32</v>
      </c>
      <c r="B122" s="233" t="s">
        <v>74</v>
      </c>
      <c r="C122" s="246">
        <v>159</v>
      </c>
      <c r="D122" s="245">
        <v>970401.31477135874</v>
      </c>
      <c r="E122" s="244">
        <v>964625.75705259526</v>
      </c>
      <c r="F122" s="243">
        <v>1935027.0718239537</v>
      </c>
      <c r="G122" s="242">
        <v>48476.202727131931</v>
      </c>
      <c r="H122" s="242">
        <v>56864.67989898879</v>
      </c>
      <c r="I122" s="242">
        <v>62557.630820048893</v>
      </c>
      <c r="J122" s="242">
        <v>58658.068362576261</v>
      </c>
      <c r="K122" s="242">
        <v>58904.24115931429</v>
      </c>
      <c r="L122" s="242">
        <v>64751.006310578596</v>
      </c>
      <c r="M122" s="242">
        <v>71849.839924560452</v>
      </c>
      <c r="N122" s="242">
        <v>69657.054356820387</v>
      </c>
      <c r="O122" s="242">
        <v>69802.300605954559</v>
      </c>
      <c r="P122" s="242">
        <v>65638.855172194104</v>
      </c>
      <c r="Q122" s="242">
        <v>67522.136638383919</v>
      </c>
      <c r="R122" s="242">
        <v>66017.116242927223</v>
      </c>
      <c r="S122" s="242">
        <v>55255.47107402284</v>
      </c>
      <c r="T122" s="242">
        <v>43543.048313957195</v>
      </c>
      <c r="U122" s="242">
        <v>38187.513863904984</v>
      </c>
      <c r="V122" s="242">
        <v>33651.033982277731</v>
      </c>
      <c r="W122" s="242">
        <v>20508.991158857378</v>
      </c>
      <c r="X122" s="242">
        <v>18556.124158859253</v>
      </c>
      <c r="Y122" s="242">
        <v>45468.027110826159</v>
      </c>
      <c r="Z122" s="242">
        <v>53746.641364094758</v>
      </c>
      <c r="AA122" s="242">
        <v>59269.497252061628</v>
      </c>
      <c r="AB122" s="242">
        <v>57858.915197372109</v>
      </c>
      <c r="AC122" s="242">
        <v>59610.145512113508</v>
      </c>
      <c r="AD122" s="242">
        <v>62023.529427291556</v>
      </c>
      <c r="AE122" s="242">
        <v>68348.079619885728</v>
      </c>
      <c r="AF122" s="242">
        <v>67530.309963390479</v>
      </c>
      <c r="AG122" s="242">
        <v>66822.611569714951</v>
      </c>
      <c r="AH122" s="242">
        <v>61957.951405923093</v>
      </c>
      <c r="AI122" s="242">
        <v>64735.002226339217</v>
      </c>
      <c r="AJ122" s="242">
        <v>63504.87697566214</v>
      </c>
      <c r="AK122" s="242">
        <v>54053.502113265698</v>
      </c>
      <c r="AL122" s="242">
        <v>44636.838501912345</v>
      </c>
      <c r="AM122" s="242">
        <v>42191.583908910972</v>
      </c>
      <c r="AN122" s="242">
        <v>38814.938269373219</v>
      </c>
      <c r="AO122" s="242">
        <v>25277.707733662566</v>
      </c>
      <c r="AP122" s="242">
        <v>28775.598900794983</v>
      </c>
      <c r="AQ122" s="333">
        <f t="shared" si="29"/>
        <v>0.17268150076967531</v>
      </c>
      <c r="AR122" s="330">
        <f t="shared" si="30"/>
        <v>40.266904740028963</v>
      </c>
      <c r="AT122" s="220"/>
      <c r="AU122" s="220"/>
      <c r="AV122" s="220"/>
      <c r="AW122" s="220"/>
      <c r="AX122" s="220"/>
      <c r="AY122" s="220"/>
      <c r="AZ122" s="220"/>
      <c r="BA122" s="220"/>
    </row>
    <row r="123" spans="1:53" s="241" customFormat="1">
      <c r="A123" s="233" t="s">
        <v>19</v>
      </c>
      <c r="B123" s="233" t="s">
        <v>75</v>
      </c>
      <c r="C123" s="246">
        <v>72</v>
      </c>
      <c r="D123" s="245">
        <v>405337.25898824946</v>
      </c>
      <c r="E123" s="244">
        <v>402745.385203966</v>
      </c>
      <c r="F123" s="243">
        <v>808082.6441922154</v>
      </c>
      <c r="G123" s="242">
        <v>21678.277206384468</v>
      </c>
      <c r="H123" s="242">
        <v>25661.266018294595</v>
      </c>
      <c r="I123" s="242">
        <v>27872.590036115322</v>
      </c>
      <c r="J123" s="242">
        <v>25088.295521273732</v>
      </c>
      <c r="K123" s="242">
        <v>21821.306193724053</v>
      </c>
      <c r="L123" s="242">
        <v>24700.672836634312</v>
      </c>
      <c r="M123" s="242">
        <v>28101.801523859187</v>
      </c>
      <c r="N123" s="242">
        <v>30156.412058187037</v>
      </c>
      <c r="O123" s="242">
        <v>31386.466734218167</v>
      </c>
      <c r="P123" s="242">
        <v>29608.152976395635</v>
      </c>
      <c r="Q123" s="242">
        <v>29241.465608924682</v>
      </c>
      <c r="R123" s="242">
        <v>27444.413689543471</v>
      </c>
      <c r="S123" s="242">
        <v>22848.022186565886</v>
      </c>
      <c r="T123" s="242">
        <v>17374.446532426336</v>
      </c>
      <c r="U123" s="242">
        <v>14637.267272435658</v>
      </c>
      <c r="V123" s="242">
        <v>12899.943951662568</v>
      </c>
      <c r="W123" s="242">
        <v>7736.3870554723626</v>
      </c>
      <c r="X123" s="242">
        <v>7080.0715861320496</v>
      </c>
      <c r="Y123" s="242">
        <v>20702.860009773656</v>
      </c>
      <c r="Z123" s="242">
        <v>24145.919189631619</v>
      </c>
      <c r="AA123" s="242">
        <v>26363.754921072443</v>
      </c>
      <c r="AB123" s="242">
        <v>22962.1296874207</v>
      </c>
      <c r="AC123" s="242">
        <v>21802.451522556508</v>
      </c>
      <c r="AD123" s="242">
        <v>25150.830738550518</v>
      </c>
      <c r="AE123" s="242">
        <v>28557.407706060305</v>
      </c>
      <c r="AF123" s="242">
        <v>30308.702979658476</v>
      </c>
      <c r="AG123" s="242">
        <v>30399.993393050496</v>
      </c>
      <c r="AH123" s="242">
        <v>27465.579360428383</v>
      </c>
      <c r="AI123" s="242">
        <v>27645.653669863805</v>
      </c>
      <c r="AJ123" s="242">
        <v>26047.480748949489</v>
      </c>
      <c r="AK123" s="242">
        <v>21868.067223425875</v>
      </c>
      <c r="AL123" s="242">
        <v>17587.339140444532</v>
      </c>
      <c r="AM123" s="242">
        <v>16142.965751137584</v>
      </c>
      <c r="AN123" s="242">
        <v>14842.843747338247</v>
      </c>
      <c r="AO123" s="242">
        <v>9648.0423841696011</v>
      </c>
      <c r="AP123" s="242">
        <v>11103.363030433655</v>
      </c>
      <c r="AQ123" s="333">
        <f t="shared" si="29"/>
        <v>0.15970231681025357</v>
      </c>
      <c r="AR123" s="330">
        <f t="shared" si="30"/>
        <v>39.620302400323851</v>
      </c>
      <c r="AT123" s="220"/>
      <c r="AU123" s="220"/>
      <c r="AV123" s="220"/>
      <c r="AW123" s="220"/>
      <c r="AX123" s="220"/>
      <c r="AY123" s="220"/>
      <c r="AZ123" s="220"/>
      <c r="BA123" s="220"/>
    </row>
    <row r="124" spans="1:53" s="241" customFormat="1">
      <c r="A124" s="233" t="s">
        <v>27</v>
      </c>
      <c r="B124" s="233" t="s">
        <v>76</v>
      </c>
      <c r="C124" s="246">
        <v>147</v>
      </c>
      <c r="D124" s="245">
        <v>953315.9489648341</v>
      </c>
      <c r="E124" s="244">
        <v>963321.84600546618</v>
      </c>
      <c r="F124" s="243">
        <v>1916637.794970301</v>
      </c>
      <c r="G124" s="242">
        <v>45745.940553695902</v>
      </c>
      <c r="H124" s="242">
        <v>53958.515625270018</v>
      </c>
      <c r="I124" s="242">
        <v>56419.734555285453</v>
      </c>
      <c r="J124" s="242">
        <v>52802.866320581765</v>
      </c>
      <c r="K124" s="242">
        <v>57393.15669498776</v>
      </c>
      <c r="L124" s="242">
        <v>61311.388597635647</v>
      </c>
      <c r="M124" s="242">
        <v>66535.007992026716</v>
      </c>
      <c r="N124" s="242">
        <v>63966.375087776185</v>
      </c>
      <c r="O124" s="242">
        <v>61279.71400953699</v>
      </c>
      <c r="P124" s="242">
        <v>58176.955443383602</v>
      </c>
      <c r="Q124" s="242">
        <v>64820.755389662445</v>
      </c>
      <c r="R124" s="242">
        <v>67191.0513829376</v>
      </c>
      <c r="S124" s="242">
        <v>60369.223781653396</v>
      </c>
      <c r="T124" s="242">
        <v>49948.82944430616</v>
      </c>
      <c r="U124" s="242">
        <v>45619.849895347121</v>
      </c>
      <c r="V124" s="242">
        <v>42339.184783401004</v>
      </c>
      <c r="W124" s="242">
        <v>23937.473044355353</v>
      </c>
      <c r="X124" s="242">
        <v>21499.926362991333</v>
      </c>
      <c r="Y124" s="242">
        <v>43574.688516226764</v>
      </c>
      <c r="Z124" s="242">
        <v>51220.652676387777</v>
      </c>
      <c r="AA124" s="242">
        <v>53727.626582634482</v>
      </c>
      <c r="AB124" s="242">
        <v>50145.440563408665</v>
      </c>
      <c r="AC124" s="242">
        <v>56231.114463961712</v>
      </c>
      <c r="AD124" s="242">
        <v>59274.234733649704</v>
      </c>
      <c r="AE124" s="242">
        <v>65108.911364624109</v>
      </c>
      <c r="AF124" s="242">
        <v>61706.043088753635</v>
      </c>
      <c r="AG124" s="242">
        <v>59708.02107512665</v>
      </c>
      <c r="AH124" s="242">
        <v>56093.251401186208</v>
      </c>
      <c r="AI124" s="242">
        <v>64293.179527802451</v>
      </c>
      <c r="AJ124" s="242">
        <v>67598.554290940621</v>
      </c>
      <c r="AK124" s="242">
        <v>60482.360631397751</v>
      </c>
      <c r="AL124" s="242">
        <v>51693.051900579347</v>
      </c>
      <c r="AM124" s="242">
        <v>50416.875285911192</v>
      </c>
      <c r="AN124" s="242">
        <v>47403.365270831855</v>
      </c>
      <c r="AO124" s="242">
        <v>30210.749202508236</v>
      </c>
      <c r="AP124" s="242">
        <v>34433.725429534912</v>
      </c>
      <c r="AQ124" s="333">
        <f t="shared" si="29"/>
        <v>0.20739600964924415</v>
      </c>
      <c r="AR124" s="330">
        <f t="shared" si="30"/>
        <v>42.203038780772474</v>
      </c>
      <c r="AT124" s="220"/>
      <c r="AU124" s="220"/>
      <c r="AV124" s="220"/>
      <c r="AW124" s="220"/>
      <c r="AX124" s="220"/>
      <c r="AY124" s="220"/>
      <c r="AZ124" s="220"/>
      <c r="BA124" s="220"/>
    </row>
    <row r="125" spans="1:53" s="241" customFormat="1">
      <c r="A125" s="233" t="s">
        <v>13</v>
      </c>
      <c r="B125" s="233" t="s">
        <v>77</v>
      </c>
      <c r="C125" s="246">
        <v>195</v>
      </c>
      <c r="D125" s="245">
        <v>972329.31862803805</v>
      </c>
      <c r="E125" s="244">
        <v>993823.26126870292</v>
      </c>
      <c r="F125" s="243">
        <v>1966152.5798967418</v>
      </c>
      <c r="G125" s="242">
        <v>52531.588355540684</v>
      </c>
      <c r="H125" s="242">
        <v>60589.688204436199</v>
      </c>
      <c r="I125" s="242">
        <v>64729.565525869584</v>
      </c>
      <c r="J125" s="242">
        <v>59326.343340233761</v>
      </c>
      <c r="K125" s="242">
        <v>53818.549217834094</v>
      </c>
      <c r="L125" s="242">
        <v>57340.198567253916</v>
      </c>
      <c r="M125" s="242">
        <v>65332.209737871985</v>
      </c>
      <c r="N125" s="242">
        <v>64753.763359765566</v>
      </c>
      <c r="O125" s="242">
        <v>63759.763625885797</v>
      </c>
      <c r="P125" s="242">
        <v>60023.826872707396</v>
      </c>
      <c r="Q125" s="242">
        <v>66957.695111897439</v>
      </c>
      <c r="R125" s="242">
        <v>68528.677998148851</v>
      </c>
      <c r="S125" s="242">
        <v>58943.746684270751</v>
      </c>
      <c r="T125" s="242">
        <v>48441.24994660254</v>
      </c>
      <c r="U125" s="242">
        <v>45005.122790226043</v>
      </c>
      <c r="V125" s="242">
        <v>40587.374803825325</v>
      </c>
      <c r="W125" s="242">
        <v>22860.674095882368</v>
      </c>
      <c r="X125" s="242">
        <v>18799.280389785767</v>
      </c>
      <c r="Y125" s="242">
        <v>49523.195026584508</v>
      </c>
      <c r="Z125" s="242">
        <v>57500.544318355765</v>
      </c>
      <c r="AA125" s="242">
        <v>61409.198179852778</v>
      </c>
      <c r="AB125" s="242">
        <v>55360.662886120648</v>
      </c>
      <c r="AC125" s="242">
        <v>52184.028302226172</v>
      </c>
      <c r="AD125" s="242">
        <v>57425.446970269368</v>
      </c>
      <c r="AE125" s="242">
        <v>67820.792123100284</v>
      </c>
      <c r="AF125" s="242">
        <v>66331.511269850045</v>
      </c>
      <c r="AG125" s="242">
        <v>64692.481860055275</v>
      </c>
      <c r="AH125" s="242">
        <v>60218.055809876467</v>
      </c>
      <c r="AI125" s="242">
        <v>66842.075586913852</v>
      </c>
      <c r="AJ125" s="242">
        <v>68149.395147718926</v>
      </c>
      <c r="AK125" s="242">
        <v>59562.542074137862</v>
      </c>
      <c r="AL125" s="242">
        <v>50944.6907785515</v>
      </c>
      <c r="AM125" s="242">
        <v>49857.98231743092</v>
      </c>
      <c r="AN125" s="242">
        <v>46405.948737002152</v>
      </c>
      <c r="AO125" s="242">
        <v>28552.955897158867</v>
      </c>
      <c r="AP125" s="242">
        <v>31041.75398349762</v>
      </c>
      <c r="AQ125" s="333">
        <f t="shared" si="29"/>
        <v>0.19454087014958474</v>
      </c>
      <c r="AR125" s="330">
        <f t="shared" si="30"/>
        <v>41.155214886141628</v>
      </c>
      <c r="AT125" s="220"/>
      <c r="AU125" s="220"/>
      <c r="AV125" s="220"/>
      <c r="AW125" s="220"/>
      <c r="AX125" s="220"/>
      <c r="AY125" s="220"/>
      <c r="AZ125" s="220"/>
      <c r="BA125" s="220"/>
    </row>
    <row r="126" spans="1:53" s="241" customFormat="1">
      <c r="A126" s="233" t="s">
        <v>40</v>
      </c>
      <c r="B126" s="233" t="s">
        <v>78</v>
      </c>
      <c r="C126" s="246">
        <v>104</v>
      </c>
      <c r="D126" s="245">
        <v>558049.41849843913</v>
      </c>
      <c r="E126" s="244">
        <v>564752.46574627631</v>
      </c>
      <c r="F126" s="243">
        <v>1122801.8842447151</v>
      </c>
      <c r="G126" s="242">
        <v>28448.263703555847</v>
      </c>
      <c r="H126" s="242">
        <v>33796.579204717142</v>
      </c>
      <c r="I126" s="242">
        <v>36984.073701652866</v>
      </c>
      <c r="J126" s="242">
        <v>33455.051670389046</v>
      </c>
      <c r="K126" s="242">
        <v>28989.814095610887</v>
      </c>
      <c r="L126" s="242">
        <v>31374.84222870311</v>
      </c>
      <c r="M126" s="242">
        <v>35276.992374348403</v>
      </c>
      <c r="N126" s="242">
        <v>37312.66725833268</v>
      </c>
      <c r="O126" s="242">
        <v>41021.933759966632</v>
      </c>
      <c r="P126" s="242">
        <v>40674.952674471693</v>
      </c>
      <c r="Q126" s="242">
        <v>41297.605586850383</v>
      </c>
      <c r="R126" s="242">
        <v>40596.88086657416</v>
      </c>
      <c r="S126" s="242">
        <v>33707.563756677882</v>
      </c>
      <c r="T126" s="242">
        <v>26050.283760760049</v>
      </c>
      <c r="U126" s="242">
        <v>23168.114156583837</v>
      </c>
      <c r="V126" s="242">
        <v>21059.752691293252</v>
      </c>
      <c r="W126" s="242">
        <v>12284.316767129581</v>
      </c>
      <c r="X126" s="242">
        <v>12549.730240821838</v>
      </c>
      <c r="Y126" s="242">
        <v>26840.642398693977</v>
      </c>
      <c r="Z126" s="242">
        <v>32245.85441025066</v>
      </c>
      <c r="AA126" s="242">
        <v>35254.828811002815</v>
      </c>
      <c r="AB126" s="242">
        <v>32093.277602401886</v>
      </c>
      <c r="AC126" s="242">
        <v>29249.454033664675</v>
      </c>
      <c r="AD126" s="242">
        <v>31277.766394706312</v>
      </c>
      <c r="AE126" s="242">
        <v>35913.161576381717</v>
      </c>
      <c r="AF126" s="242">
        <v>37767.925735495926</v>
      </c>
      <c r="AG126" s="242">
        <v>40969.35001440451</v>
      </c>
      <c r="AH126" s="242">
        <v>39153.022307438434</v>
      </c>
      <c r="AI126" s="242">
        <v>39259.279093845056</v>
      </c>
      <c r="AJ126" s="242">
        <v>38721.635642980182</v>
      </c>
      <c r="AK126" s="242">
        <v>32854.415159728211</v>
      </c>
      <c r="AL126" s="242">
        <v>26473.832140124327</v>
      </c>
      <c r="AM126" s="242">
        <v>25650.242086729697</v>
      </c>
      <c r="AN126" s="242">
        <v>24277.261988792739</v>
      </c>
      <c r="AO126" s="242">
        <v>16329.980965457029</v>
      </c>
      <c r="AP126" s="242">
        <v>20420.535384178162</v>
      </c>
      <c r="AQ126" s="333">
        <f t="shared" si="29"/>
        <v>0.18548601770646769</v>
      </c>
      <c r="AR126" s="330">
        <f t="shared" si="30"/>
        <v>41.285371064348368</v>
      </c>
      <c r="AT126" s="220"/>
      <c r="AU126" s="220"/>
      <c r="AV126" s="220"/>
      <c r="AW126" s="220"/>
      <c r="AX126" s="220"/>
      <c r="AY126" s="220"/>
      <c r="AZ126" s="220"/>
      <c r="BA126" s="220"/>
    </row>
    <row r="127" spans="1:53" s="241" customFormat="1">
      <c r="A127" s="233" t="s">
        <v>20</v>
      </c>
      <c r="B127" s="233" t="s">
        <v>79</v>
      </c>
      <c r="C127" s="246">
        <v>162</v>
      </c>
      <c r="D127" s="245">
        <v>899909.07470287126</v>
      </c>
      <c r="E127" s="244">
        <v>920554.77759685798</v>
      </c>
      <c r="F127" s="243">
        <v>1820463.8522997308</v>
      </c>
      <c r="G127" s="242">
        <v>40367.445460393072</v>
      </c>
      <c r="H127" s="242">
        <v>47761.93061115445</v>
      </c>
      <c r="I127" s="242">
        <v>52675.610542458293</v>
      </c>
      <c r="J127" s="242">
        <v>50014.525761741257</v>
      </c>
      <c r="K127" s="242">
        <v>48148.800768858164</v>
      </c>
      <c r="L127" s="242">
        <v>54568.393449260642</v>
      </c>
      <c r="M127" s="242">
        <v>61565.603867602425</v>
      </c>
      <c r="N127" s="242">
        <v>58767.229102189405</v>
      </c>
      <c r="O127" s="242">
        <v>59661.541201824301</v>
      </c>
      <c r="P127" s="242">
        <v>56761.483783059084</v>
      </c>
      <c r="Q127" s="242">
        <v>64488.818456141074</v>
      </c>
      <c r="R127" s="242">
        <v>66663.683639243565</v>
      </c>
      <c r="S127" s="242">
        <v>57870.847508985258</v>
      </c>
      <c r="T127" s="242">
        <v>48002.912335016626</v>
      </c>
      <c r="U127" s="242">
        <v>45098.339638816411</v>
      </c>
      <c r="V127" s="242">
        <v>41608.592209904928</v>
      </c>
      <c r="W127" s="242">
        <v>23805.478617575653</v>
      </c>
      <c r="X127" s="242">
        <v>22077.837748646736</v>
      </c>
      <c r="Y127" s="242">
        <v>38581.563756376825</v>
      </c>
      <c r="Z127" s="242">
        <v>45227.484201665859</v>
      </c>
      <c r="AA127" s="242">
        <v>49982.0139761643</v>
      </c>
      <c r="AB127" s="242">
        <v>47517.690337670225</v>
      </c>
      <c r="AC127" s="242">
        <v>50719.638303101558</v>
      </c>
      <c r="AD127" s="242">
        <v>53182.252561460802</v>
      </c>
      <c r="AE127" s="242">
        <v>59952.433400081776</v>
      </c>
      <c r="AF127" s="242">
        <v>56944.922451082166</v>
      </c>
      <c r="AG127" s="242">
        <v>57842.302310900246</v>
      </c>
      <c r="AH127" s="242">
        <v>55760.004847360113</v>
      </c>
      <c r="AI127" s="242">
        <v>63369.615690295352</v>
      </c>
      <c r="AJ127" s="242">
        <v>65448.210793614067</v>
      </c>
      <c r="AK127" s="242">
        <v>58115.948523441992</v>
      </c>
      <c r="AL127" s="242">
        <v>51399.376073938642</v>
      </c>
      <c r="AM127" s="242">
        <v>50859.658182719511</v>
      </c>
      <c r="AN127" s="242">
        <v>48532.892515523243</v>
      </c>
      <c r="AO127" s="242">
        <v>30392.246254942416</v>
      </c>
      <c r="AP127" s="242">
        <v>36726.523416519165</v>
      </c>
      <c r="AQ127" s="333">
        <f t="shared" si="29"/>
        <v>0.21890237287062131</v>
      </c>
      <c r="AR127" s="330">
        <f t="shared" si="30"/>
        <v>43.185119303203301</v>
      </c>
      <c r="AT127" s="220"/>
      <c r="AU127" s="220"/>
      <c r="AV127" s="220"/>
      <c r="AW127" s="220"/>
      <c r="AX127" s="220"/>
      <c r="AY127" s="220"/>
      <c r="AZ127" s="220"/>
      <c r="BA127" s="220"/>
    </row>
    <row r="128" spans="1:53" s="241" customFormat="1">
      <c r="A128" s="233" t="s">
        <v>24</v>
      </c>
      <c r="B128" s="233" t="s">
        <v>80</v>
      </c>
      <c r="C128" s="246">
        <v>92</v>
      </c>
      <c r="D128" s="245">
        <v>482885.33855553879</v>
      </c>
      <c r="E128" s="244">
        <v>497630.2296537644</v>
      </c>
      <c r="F128" s="243">
        <v>980515.56820930296</v>
      </c>
      <c r="G128" s="242">
        <v>23602.561157803491</v>
      </c>
      <c r="H128" s="242">
        <v>28435.984534731062</v>
      </c>
      <c r="I128" s="242">
        <v>30722.121507555195</v>
      </c>
      <c r="J128" s="242">
        <v>28079.648412910603</v>
      </c>
      <c r="K128" s="242">
        <v>28489.203308593911</v>
      </c>
      <c r="L128" s="242">
        <v>28869.147355844791</v>
      </c>
      <c r="M128" s="242">
        <v>30950.144710990255</v>
      </c>
      <c r="N128" s="242">
        <v>29956.910205074571</v>
      </c>
      <c r="O128" s="242">
        <v>29952.494361421079</v>
      </c>
      <c r="P128" s="242">
        <v>29620.492501454159</v>
      </c>
      <c r="Q128" s="242">
        <v>34203.481258362503</v>
      </c>
      <c r="R128" s="242">
        <v>35752.995631867678</v>
      </c>
      <c r="S128" s="242">
        <v>31671.1162643194</v>
      </c>
      <c r="T128" s="242">
        <v>25606.046406278474</v>
      </c>
      <c r="U128" s="242">
        <v>23419.021224356737</v>
      </c>
      <c r="V128" s="242">
        <v>20639.58414568955</v>
      </c>
      <c r="W128" s="242">
        <v>12260.482975983907</v>
      </c>
      <c r="X128" s="242">
        <v>10653.902592301369</v>
      </c>
      <c r="Y128" s="242">
        <v>22566.034407470175</v>
      </c>
      <c r="Z128" s="242">
        <v>26918.99135533259</v>
      </c>
      <c r="AA128" s="242">
        <v>29119.350540777461</v>
      </c>
      <c r="AB128" s="242">
        <v>27283.916418696586</v>
      </c>
      <c r="AC128" s="242">
        <v>27838.00521825756</v>
      </c>
      <c r="AD128" s="242">
        <v>29350.980977413423</v>
      </c>
      <c r="AE128" s="242">
        <v>32119.929129527776</v>
      </c>
      <c r="AF128" s="242">
        <v>31946.44909233008</v>
      </c>
      <c r="AG128" s="242">
        <v>30756.840057872581</v>
      </c>
      <c r="AH128" s="242">
        <v>30353.263902588922</v>
      </c>
      <c r="AI128" s="242">
        <v>35023.75721349883</v>
      </c>
      <c r="AJ128" s="242">
        <v>35870.144076500583</v>
      </c>
      <c r="AK128" s="242">
        <v>31354.050923988812</v>
      </c>
      <c r="AL128" s="242">
        <v>26691.676859819028</v>
      </c>
      <c r="AM128" s="242">
        <v>25417.178471757961</v>
      </c>
      <c r="AN128" s="242">
        <v>23211.683972017687</v>
      </c>
      <c r="AO128" s="242">
        <v>14982.181825075872</v>
      </c>
      <c r="AP128" s="242">
        <v>16825.795210838318</v>
      </c>
      <c r="AQ128" s="333">
        <f t="shared" si="29"/>
        <v>0.20367606610147049</v>
      </c>
      <c r="AR128" s="330">
        <f t="shared" si="30"/>
        <v>42.058176704570393</v>
      </c>
      <c r="AT128" s="220"/>
      <c r="AU128" s="220"/>
      <c r="AV128" s="220"/>
      <c r="AW128" s="220"/>
      <c r="AX128" s="220"/>
      <c r="AY128" s="220"/>
      <c r="AZ128" s="220"/>
      <c r="BA128" s="220"/>
    </row>
    <row r="129" spans="1:53" s="241" customFormat="1">
      <c r="A129" s="233" t="s">
        <v>35</v>
      </c>
      <c r="B129" s="233" t="s">
        <v>81</v>
      </c>
      <c r="C129" s="246">
        <v>79</v>
      </c>
      <c r="D129" s="245">
        <v>530541.77091225877</v>
      </c>
      <c r="E129" s="244">
        <v>527290.13464142871</v>
      </c>
      <c r="F129" s="243">
        <v>1057831.9055536878</v>
      </c>
      <c r="G129" s="242">
        <v>27011.050907752273</v>
      </c>
      <c r="H129" s="242">
        <v>30127.266495951841</v>
      </c>
      <c r="I129" s="242">
        <v>30870.522234985154</v>
      </c>
      <c r="J129" s="242">
        <v>28636.672040091664</v>
      </c>
      <c r="K129" s="242">
        <v>37002.957739386999</v>
      </c>
      <c r="L129" s="242">
        <v>42764.849684616012</v>
      </c>
      <c r="M129" s="242">
        <v>45600.942522394958</v>
      </c>
      <c r="N129" s="242">
        <v>42767.082308073375</v>
      </c>
      <c r="O129" s="242">
        <v>38023.2183231444</v>
      </c>
      <c r="P129" s="242">
        <v>33313.932940848536</v>
      </c>
      <c r="Q129" s="242">
        <v>33671.719279168014</v>
      </c>
      <c r="R129" s="242">
        <v>33176.599923796035</v>
      </c>
      <c r="S129" s="242">
        <v>27373.059483498841</v>
      </c>
      <c r="T129" s="242">
        <v>22211.147328944178</v>
      </c>
      <c r="U129" s="242">
        <v>20116.312326306477</v>
      </c>
      <c r="V129" s="242">
        <v>17908.066147429159</v>
      </c>
      <c r="W129" s="242">
        <v>10621.505426920759</v>
      </c>
      <c r="X129" s="242">
        <v>9344.8657989501953</v>
      </c>
      <c r="Y129" s="242">
        <v>25503.094954687753</v>
      </c>
      <c r="Z129" s="242">
        <v>28326.280787861888</v>
      </c>
      <c r="AA129" s="242">
        <v>29395.165875809969</v>
      </c>
      <c r="AB129" s="242">
        <v>28722.083897750294</v>
      </c>
      <c r="AC129" s="242">
        <v>39715.978782535822</v>
      </c>
      <c r="AD129" s="242">
        <v>42229.638445920027</v>
      </c>
      <c r="AE129" s="242">
        <v>44259.52187290282</v>
      </c>
      <c r="AF129" s="242">
        <v>39939.62206217138</v>
      </c>
      <c r="AG129" s="242">
        <v>35110.655336193733</v>
      </c>
      <c r="AH129" s="242">
        <v>30146.507753488713</v>
      </c>
      <c r="AI129" s="242">
        <v>31268.652666111979</v>
      </c>
      <c r="AJ129" s="242">
        <v>31929.219537642071</v>
      </c>
      <c r="AK129" s="242">
        <v>27230.572405763189</v>
      </c>
      <c r="AL129" s="242">
        <v>22953.868679974083</v>
      </c>
      <c r="AM129" s="242">
        <v>21991.515312119271</v>
      </c>
      <c r="AN129" s="242">
        <v>20120.17450280533</v>
      </c>
      <c r="AO129" s="242">
        <v>13314.179418218473</v>
      </c>
      <c r="AP129" s="242">
        <v>15133.402349472046</v>
      </c>
      <c r="AQ129" s="333">
        <f t="shared" si="29"/>
        <v>0.16421799756570443</v>
      </c>
      <c r="AR129" s="330">
        <f t="shared" si="30"/>
        <v>39.455030643320633</v>
      </c>
      <c r="AT129" s="220"/>
      <c r="AU129" s="220"/>
      <c r="AV129" s="220"/>
      <c r="AW129" s="220"/>
      <c r="AX129" s="220"/>
      <c r="AY129" s="220"/>
      <c r="AZ129" s="220"/>
      <c r="BA129" s="220"/>
    </row>
    <row r="130" spans="1:53" s="241" customFormat="1">
      <c r="A130" s="233" t="s">
        <v>31</v>
      </c>
      <c r="B130" s="233" t="s">
        <v>82</v>
      </c>
      <c r="C130" s="246">
        <v>58</v>
      </c>
      <c r="D130" s="245">
        <v>295187.32581843896</v>
      </c>
      <c r="E130" s="244">
        <v>306598.45068225294</v>
      </c>
      <c r="F130" s="243">
        <v>601785.77650069189</v>
      </c>
      <c r="G130" s="242">
        <v>12818.990735660538</v>
      </c>
      <c r="H130" s="242">
        <v>15698.420945418884</v>
      </c>
      <c r="I130" s="242">
        <v>17197.976350475285</v>
      </c>
      <c r="J130" s="242">
        <v>15778.655559291348</v>
      </c>
      <c r="K130" s="242">
        <v>15445.583588624026</v>
      </c>
      <c r="L130" s="242">
        <v>16074.150263062997</v>
      </c>
      <c r="M130" s="242">
        <v>18020.843076278921</v>
      </c>
      <c r="N130" s="242">
        <v>16755.909094832114</v>
      </c>
      <c r="O130" s="242">
        <v>16859.222329576838</v>
      </c>
      <c r="P130" s="242">
        <v>16796.624838838197</v>
      </c>
      <c r="Q130" s="242">
        <v>20274.231274095135</v>
      </c>
      <c r="R130" s="242">
        <v>22473.930424585535</v>
      </c>
      <c r="S130" s="242">
        <v>21037.359861075402</v>
      </c>
      <c r="T130" s="242">
        <v>18863.786728528798</v>
      </c>
      <c r="U130" s="242">
        <v>18258.89229076733</v>
      </c>
      <c r="V130" s="242">
        <v>16624.774140991511</v>
      </c>
      <c r="W130" s="242">
        <v>8925.4239070191161</v>
      </c>
      <c r="X130" s="242">
        <v>7282.5504093170166</v>
      </c>
      <c r="Y130" s="242">
        <v>12032.720727338932</v>
      </c>
      <c r="Z130" s="242">
        <v>14940.537565539904</v>
      </c>
      <c r="AA130" s="242">
        <v>16137.602525194858</v>
      </c>
      <c r="AB130" s="242">
        <v>15296.917409478183</v>
      </c>
      <c r="AC130" s="242">
        <v>15263.008513671564</v>
      </c>
      <c r="AD130" s="242">
        <v>15762.971493389799</v>
      </c>
      <c r="AE130" s="242">
        <v>17817.668731096506</v>
      </c>
      <c r="AF130" s="242">
        <v>17094.861511013951</v>
      </c>
      <c r="AG130" s="242">
        <v>17385.873294066096</v>
      </c>
      <c r="AH130" s="242">
        <v>17616.099076419308</v>
      </c>
      <c r="AI130" s="242">
        <v>21401.954940223866</v>
      </c>
      <c r="AJ130" s="242">
        <v>23503.944094197406</v>
      </c>
      <c r="AK130" s="242">
        <v>21799.655773935388</v>
      </c>
      <c r="AL130" s="242">
        <v>20117.211782525756</v>
      </c>
      <c r="AM130" s="242">
        <v>19820.360073541684</v>
      </c>
      <c r="AN130" s="242">
        <v>18263.582922332098</v>
      </c>
      <c r="AO130" s="242">
        <v>10576.588757351292</v>
      </c>
      <c r="AP130" s="242">
        <v>11766.891490936279</v>
      </c>
      <c r="AQ130" s="333">
        <f t="shared" si="29"/>
        <v>0.25008909877938573</v>
      </c>
      <c r="AR130" s="330">
        <f t="shared" si="30"/>
        <v>44.738147133358105</v>
      </c>
      <c r="AT130" s="220"/>
      <c r="AU130" s="220"/>
      <c r="AV130" s="220"/>
      <c r="AW130" s="220"/>
      <c r="AX130" s="220"/>
      <c r="AY130" s="220"/>
      <c r="AZ130" s="220"/>
      <c r="BA130" s="220"/>
    </row>
    <row r="131" spans="1:53" s="241" customFormat="1">
      <c r="A131" s="233" t="s">
        <v>9</v>
      </c>
      <c r="B131" s="233" t="s">
        <v>83</v>
      </c>
      <c r="C131" s="246">
        <v>122</v>
      </c>
      <c r="D131" s="245">
        <v>624952.92606055271</v>
      </c>
      <c r="E131" s="244">
        <v>648478.46311283857</v>
      </c>
      <c r="F131" s="243">
        <v>1273431.3891733917</v>
      </c>
      <c r="G131" s="242">
        <v>27252.956668439259</v>
      </c>
      <c r="H131" s="242">
        <v>33000.794915278304</v>
      </c>
      <c r="I131" s="242">
        <v>35997.689161661467</v>
      </c>
      <c r="J131" s="242">
        <v>35567.505578317185</v>
      </c>
      <c r="K131" s="242">
        <v>37475.072484714095</v>
      </c>
      <c r="L131" s="242">
        <v>36657.280558694038</v>
      </c>
      <c r="M131" s="242">
        <v>38682.442060076966</v>
      </c>
      <c r="N131" s="242">
        <v>36362.207980359817</v>
      </c>
      <c r="O131" s="242">
        <v>35811.773407413479</v>
      </c>
      <c r="P131" s="242">
        <v>34817.327927825172</v>
      </c>
      <c r="Q131" s="242">
        <v>42157.264388690754</v>
      </c>
      <c r="R131" s="242">
        <v>45616.699542245333</v>
      </c>
      <c r="S131" s="242">
        <v>42728.431759189036</v>
      </c>
      <c r="T131" s="242">
        <v>37914.487260372116</v>
      </c>
      <c r="U131" s="242">
        <v>36468.43660694181</v>
      </c>
      <c r="V131" s="242">
        <v>33344.735440359713</v>
      </c>
      <c r="W131" s="242">
        <v>18626.814014756437</v>
      </c>
      <c r="X131" s="242">
        <v>16471.006305217743</v>
      </c>
      <c r="Y131" s="242">
        <v>25927.848801111526</v>
      </c>
      <c r="Z131" s="242">
        <v>31133.202659488757</v>
      </c>
      <c r="AA131" s="242">
        <v>34349.613402418792</v>
      </c>
      <c r="AB131" s="242">
        <v>35019.143839806544</v>
      </c>
      <c r="AC131" s="242">
        <v>38079.423518553762</v>
      </c>
      <c r="AD131" s="242">
        <v>34921.330762778227</v>
      </c>
      <c r="AE131" s="242">
        <v>38556.353962996829</v>
      </c>
      <c r="AF131" s="242">
        <v>37204.19231500804</v>
      </c>
      <c r="AG131" s="242">
        <v>36539.847218327843</v>
      </c>
      <c r="AH131" s="242">
        <v>35733.163680136517</v>
      </c>
      <c r="AI131" s="242">
        <v>43465.79741433142</v>
      </c>
      <c r="AJ131" s="242">
        <v>47592.625341461942</v>
      </c>
      <c r="AK131" s="242">
        <v>44621.785319352726</v>
      </c>
      <c r="AL131" s="242">
        <v>40121.51419686967</v>
      </c>
      <c r="AM131" s="242">
        <v>39298.55147210705</v>
      </c>
      <c r="AN131" s="242">
        <v>36724.801724755162</v>
      </c>
      <c r="AO131" s="242">
        <v>22949.944681267309</v>
      </c>
      <c r="AP131" s="242">
        <v>26239.322802066803</v>
      </c>
      <c r="AQ131" s="333">
        <f t="shared" si="29"/>
        <v>0.24199153336776624</v>
      </c>
      <c r="AR131" s="330">
        <f t="shared" si="30"/>
        <v>44.075894667551196</v>
      </c>
      <c r="AT131" s="220"/>
      <c r="AU131" s="220"/>
      <c r="AV131" s="220"/>
      <c r="AW131" s="220"/>
      <c r="AX131" s="220"/>
      <c r="AY131" s="220"/>
      <c r="AZ131" s="220"/>
      <c r="BA131" s="220"/>
    </row>
    <row r="132" spans="1:53" s="241" customFormat="1">
      <c r="A132" s="233" t="s">
        <v>36</v>
      </c>
      <c r="B132" s="233" t="s">
        <v>84</v>
      </c>
      <c r="C132" s="246">
        <v>73</v>
      </c>
      <c r="D132" s="245">
        <v>406040.1032936711</v>
      </c>
      <c r="E132" s="244">
        <v>413143.42088494392</v>
      </c>
      <c r="F132" s="243">
        <v>819183.52417861507</v>
      </c>
      <c r="G132" s="242">
        <v>16588.949704373743</v>
      </c>
      <c r="H132" s="242">
        <v>20111.133211040833</v>
      </c>
      <c r="I132" s="242">
        <v>22913.655382454188</v>
      </c>
      <c r="J132" s="242">
        <v>22340.191269890041</v>
      </c>
      <c r="K132" s="242">
        <v>21419.674291589148</v>
      </c>
      <c r="L132" s="242">
        <v>22701.117104816865</v>
      </c>
      <c r="M132" s="242">
        <v>25162.97919211815</v>
      </c>
      <c r="N132" s="242">
        <v>25338.867332839742</v>
      </c>
      <c r="O132" s="242">
        <v>25589.293377247377</v>
      </c>
      <c r="P132" s="242">
        <v>24138.771059904153</v>
      </c>
      <c r="Q132" s="242">
        <v>27996.610418281572</v>
      </c>
      <c r="R132" s="242">
        <v>29719.61171162119</v>
      </c>
      <c r="S132" s="242">
        <v>27718.150948784594</v>
      </c>
      <c r="T132" s="242">
        <v>23934.806685550189</v>
      </c>
      <c r="U132" s="242">
        <v>23434.097349283387</v>
      </c>
      <c r="V132" s="242">
        <v>21965.214580703094</v>
      </c>
      <c r="W132" s="242">
        <v>12756.990867401955</v>
      </c>
      <c r="X132" s="242">
        <v>12209.988805770874</v>
      </c>
      <c r="Y132" s="242">
        <v>15833.660116523772</v>
      </c>
      <c r="Z132" s="242">
        <v>19238.240241789725</v>
      </c>
      <c r="AA132" s="242">
        <v>21807.440926745985</v>
      </c>
      <c r="AB132" s="242">
        <v>21578.165005666942</v>
      </c>
      <c r="AC132" s="242">
        <v>21246.436994821386</v>
      </c>
      <c r="AD132" s="242">
        <v>21556.622920118174</v>
      </c>
      <c r="AE132" s="242">
        <v>24601.026046671468</v>
      </c>
      <c r="AF132" s="242">
        <v>24299.172543377248</v>
      </c>
      <c r="AG132" s="242">
        <v>24351.167164836417</v>
      </c>
      <c r="AH132" s="242">
        <v>23155.464620381801</v>
      </c>
      <c r="AI132" s="242">
        <v>27512.660824173763</v>
      </c>
      <c r="AJ132" s="242">
        <v>29452.558855035091</v>
      </c>
      <c r="AK132" s="242">
        <v>28335.228465753447</v>
      </c>
      <c r="AL132" s="242">
        <v>25611.494628493681</v>
      </c>
      <c r="AM132" s="242">
        <v>25887.35081314202</v>
      </c>
      <c r="AN132" s="242">
        <v>24293.718853312206</v>
      </c>
      <c r="AO132" s="242">
        <v>15610.084679042231</v>
      </c>
      <c r="AP132" s="242">
        <v>18772.927185058594</v>
      </c>
      <c r="AQ132" s="333">
        <f t="shared" si="29"/>
        <v>0.24961033567268628</v>
      </c>
      <c r="AR132" s="330">
        <f t="shared" si="30"/>
        <v>44.795160085221262</v>
      </c>
      <c r="AT132" s="220"/>
      <c r="AU132" s="220"/>
      <c r="AV132" s="220"/>
      <c r="AW132" s="220"/>
      <c r="AX132" s="220"/>
      <c r="AY132" s="220"/>
      <c r="AZ132" s="220"/>
      <c r="BA132" s="220"/>
    </row>
    <row r="133" spans="1:53" s="241" customFormat="1">
      <c r="A133" s="233" t="s">
        <v>26</v>
      </c>
      <c r="B133" s="233" t="s">
        <v>85</v>
      </c>
      <c r="C133" s="246">
        <v>72</v>
      </c>
      <c r="D133" s="245">
        <v>333901.42496232194</v>
      </c>
      <c r="E133" s="244">
        <v>342958.3498535449</v>
      </c>
      <c r="F133" s="243">
        <v>676859.77481586696</v>
      </c>
      <c r="G133" s="242">
        <v>16081.466388905561</v>
      </c>
      <c r="H133" s="242">
        <v>18984.044268616595</v>
      </c>
      <c r="I133" s="242">
        <v>20128.504104471594</v>
      </c>
      <c r="J133" s="242">
        <v>18882.152765483763</v>
      </c>
      <c r="K133" s="242">
        <v>18177.124514032304</v>
      </c>
      <c r="L133" s="242">
        <v>20352.225060085704</v>
      </c>
      <c r="M133" s="242">
        <v>21488.774129692483</v>
      </c>
      <c r="N133" s="242">
        <v>20743.941452463117</v>
      </c>
      <c r="O133" s="242">
        <v>20737.119268171624</v>
      </c>
      <c r="P133" s="242">
        <v>19581.794523321663</v>
      </c>
      <c r="Q133" s="242">
        <v>23409.443181386887</v>
      </c>
      <c r="R133" s="242">
        <v>25012.159745839632</v>
      </c>
      <c r="S133" s="242">
        <v>22202.979205672975</v>
      </c>
      <c r="T133" s="242">
        <v>18453.329547428879</v>
      </c>
      <c r="U133" s="242">
        <v>17553.046796028018</v>
      </c>
      <c r="V133" s="242">
        <v>15208.777317913391</v>
      </c>
      <c r="W133" s="242">
        <v>9152.4348646675244</v>
      </c>
      <c r="X133" s="242">
        <v>7752.1078281402588</v>
      </c>
      <c r="Y133" s="242">
        <v>15293.547174442565</v>
      </c>
      <c r="Z133" s="242">
        <v>17823.287167351638</v>
      </c>
      <c r="AA133" s="242">
        <v>19980.543018176188</v>
      </c>
      <c r="AB133" s="242">
        <v>18463.839159480689</v>
      </c>
      <c r="AC133" s="242">
        <v>17547.361673277461</v>
      </c>
      <c r="AD133" s="242">
        <v>19435.009286713492</v>
      </c>
      <c r="AE133" s="242">
        <v>21794.856454739045</v>
      </c>
      <c r="AF133" s="242">
        <v>21607.429811883867</v>
      </c>
      <c r="AG133" s="242">
        <v>21179.024724996601</v>
      </c>
      <c r="AH133" s="242">
        <v>20005.942600301485</v>
      </c>
      <c r="AI133" s="242">
        <v>23869.6035260959</v>
      </c>
      <c r="AJ133" s="242">
        <v>25188.573109746889</v>
      </c>
      <c r="AK133" s="242">
        <v>22600.356624633012</v>
      </c>
      <c r="AL133" s="242">
        <v>19153.136031173221</v>
      </c>
      <c r="AM133" s="242">
        <v>18786.262584765078</v>
      </c>
      <c r="AN133" s="242">
        <v>17005.036150474611</v>
      </c>
      <c r="AO133" s="242">
        <v>10965.826807996898</v>
      </c>
      <c r="AP133" s="242">
        <v>12258.713947296143</v>
      </c>
      <c r="AQ133" s="333">
        <f t="shared" si="29"/>
        <v>0.21612847641253377</v>
      </c>
      <c r="AR133" s="330">
        <f t="shared" si="30"/>
        <v>42.807817166642302</v>
      </c>
      <c r="AT133" s="220"/>
      <c r="AU133" s="220"/>
      <c r="AV133" s="220"/>
      <c r="AW133" s="220"/>
      <c r="AX133" s="220"/>
      <c r="AY133" s="220"/>
      <c r="AZ133" s="220"/>
      <c r="BA133" s="220"/>
    </row>
    <row r="134" spans="1:53" s="241" customFormat="1">
      <c r="A134" s="233" t="s">
        <v>29</v>
      </c>
      <c r="B134" s="233" t="s">
        <v>86</v>
      </c>
      <c r="C134" s="246">
        <v>64</v>
      </c>
      <c r="D134" s="245">
        <v>294912.59874832019</v>
      </c>
      <c r="E134" s="244">
        <v>301923.05066661187</v>
      </c>
      <c r="F134" s="243">
        <v>596835.64941493247</v>
      </c>
      <c r="G134" s="242">
        <v>13337.588204474037</v>
      </c>
      <c r="H134" s="242">
        <v>15859.06943832779</v>
      </c>
      <c r="I134" s="242">
        <v>17502.603982927812</v>
      </c>
      <c r="J134" s="242">
        <v>17170.337947862197</v>
      </c>
      <c r="K134" s="242">
        <v>13906.4250734874</v>
      </c>
      <c r="L134" s="242">
        <v>16022.530084001759</v>
      </c>
      <c r="M134" s="242">
        <v>17891.358369358495</v>
      </c>
      <c r="N134" s="242">
        <v>17467.687907988489</v>
      </c>
      <c r="O134" s="242">
        <v>16952.832980259194</v>
      </c>
      <c r="P134" s="242">
        <v>16729.696576953971</v>
      </c>
      <c r="Q134" s="242">
        <v>20765.160156148188</v>
      </c>
      <c r="R134" s="242">
        <v>22501.976105079615</v>
      </c>
      <c r="S134" s="242">
        <v>20339.67241145136</v>
      </c>
      <c r="T134" s="242">
        <v>17821.931631678945</v>
      </c>
      <c r="U134" s="242">
        <v>18080.642249237429</v>
      </c>
      <c r="V134" s="242">
        <v>15629.447266912877</v>
      </c>
      <c r="W134" s="242">
        <v>9099.1734020723889</v>
      </c>
      <c r="X134" s="242">
        <v>7834.4649600982666</v>
      </c>
      <c r="Y134" s="242">
        <v>12753.097808515528</v>
      </c>
      <c r="Z134" s="242">
        <v>15163.530236540497</v>
      </c>
      <c r="AA134" s="242">
        <v>16914.254205895482</v>
      </c>
      <c r="AB134" s="242">
        <v>15949.25657377469</v>
      </c>
      <c r="AC134" s="242">
        <v>12958.196352347275</v>
      </c>
      <c r="AD134" s="242">
        <v>15754.009196932806</v>
      </c>
      <c r="AE134" s="242">
        <v>17773.057537896846</v>
      </c>
      <c r="AF134" s="242">
        <v>17382.037947609166</v>
      </c>
      <c r="AG134" s="242">
        <v>16723.300894562028</v>
      </c>
      <c r="AH134" s="242">
        <v>16837.035741471082</v>
      </c>
      <c r="AI134" s="242">
        <v>21023.300439274779</v>
      </c>
      <c r="AJ134" s="242">
        <v>22824.552223474333</v>
      </c>
      <c r="AK134" s="242">
        <v>20978.125999565822</v>
      </c>
      <c r="AL134" s="242">
        <v>18942.093208860719</v>
      </c>
      <c r="AM134" s="242">
        <v>19282.055134111797</v>
      </c>
      <c r="AN134" s="242">
        <v>17317.146977738375</v>
      </c>
      <c r="AO134" s="242">
        <v>10916.485779929244</v>
      </c>
      <c r="AP134" s="242">
        <v>12431.514408111572</v>
      </c>
      <c r="AQ134" s="333">
        <f t="shared" si="29"/>
        <v>0.24689368867828371</v>
      </c>
      <c r="AR134" s="330">
        <f t="shared" si="30"/>
        <v>44.451148147950789</v>
      </c>
      <c r="AT134" s="220"/>
      <c r="AU134" s="220"/>
      <c r="AV134" s="220"/>
      <c r="AW134" s="220"/>
      <c r="AX134" s="220"/>
      <c r="AY134" s="220"/>
      <c r="AZ134" s="220"/>
      <c r="BA134" s="220"/>
    </row>
    <row r="135" spans="1:53">
      <c r="D135" s="229"/>
      <c r="E135" s="5"/>
      <c r="F135" s="240"/>
      <c r="G135" s="9"/>
      <c r="H135" s="9"/>
      <c r="AA135" s="9"/>
      <c r="AB135" s="9"/>
      <c r="AQ135" s="333"/>
      <c r="AR135" s="330"/>
    </row>
    <row r="136" spans="1:53" s="241" customFormat="1">
      <c r="A136" s="235"/>
      <c r="B136" s="235" t="s">
        <v>44</v>
      </c>
      <c r="C136" s="246">
        <v>6554</v>
      </c>
      <c r="D136" s="245">
        <v>30824359.59248687</v>
      </c>
      <c r="E136" s="244">
        <v>30674462.445247069</v>
      </c>
      <c r="F136" s="243">
        <v>61498822.037733927</v>
      </c>
      <c r="G136" s="242">
        <v>1548541.406895241</v>
      </c>
      <c r="H136" s="242">
        <v>1794203.2742244089</v>
      </c>
      <c r="I136" s="242">
        <v>1901716.677162803</v>
      </c>
      <c r="J136" s="242">
        <v>1764855.975102399</v>
      </c>
      <c r="K136" s="242">
        <v>1820414.5461761055</v>
      </c>
      <c r="L136" s="242">
        <v>2129098.9519356722</v>
      </c>
      <c r="M136" s="242">
        <v>2371629.9818698033</v>
      </c>
      <c r="N136" s="242">
        <v>2281420.9808534998</v>
      </c>
      <c r="O136" s="242">
        <v>2173504.9541570293</v>
      </c>
      <c r="P136" s="242">
        <v>1975202.03411447</v>
      </c>
      <c r="Q136" s="242">
        <v>2119795.5862612552</v>
      </c>
      <c r="R136" s="242">
        <v>2084882.226388166</v>
      </c>
      <c r="S136" s="242">
        <v>1794247.4727030825</v>
      </c>
      <c r="T136" s="242">
        <v>1447046.449288205</v>
      </c>
      <c r="U136" s="242">
        <v>1296639.5904172589</v>
      </c>
      <c r="V136" s="242">
        <v>1115234.8482831123</v>
      </c>
      <c r="W136" s="242">
        <v>648780.3135192208</v>
      </c>
      <c r="X136" s="242">
        <v>557144.32313513756</v>
      </c>
      <c r="Y136" s="242">
        <v>1473655.9636691308</v>
      </c>
      <c r="Z136" s="242">
        <v>1706579.7725467191</v>
      </c>
      <c r="AA136" s="242">
        <v>1812883.8642264754</v>
      </c>
      <c r="AB136" s="242">
        <v>1690746.3265782953</v>
      </c>
      <c r="AC136" s="242">
        <v>1851143.6422729339</v>
      </c>
      <c r="AD136" s="242">
        <v>2100180.715917646</v>
      </c>
      <c r="AE136" s="242">
        <v>2292860.6615275932</v>
      </c>
      <c r="AF136" s="242">
        <v>2165294.765673365</v>
      </c>
      <c r="AG136" s="242">
        <v>2027445.1999311247</v>
      </c>
      <c r="AH136" s="242">
        <v>1834655.0546211486</v>
      </c>
      <c r="AI136" s="242">
        <v>2020598.4157409167</v>
      </c>
      <c r="AJ136" s="242">
        <v>2024317.1926710694</v>
      </c>
      <c r="AK136" s="242">
        <v>1781860.2366250423</v>
      </c>
      <c r="AL136" s="242">
        <v>1500663.4873134531</v>
      </c>
      <c r="AM136" s="242">
        <v>1411333.7991993232</v>
      </c>
      <c r="AN136" s="242">
        <v>1264575.7482462535</v>
      </c>
      <c r="AO136" s="242">
        <v>816628.85089549527</v>
      </c>
      <c r="AP136" s="242">
        <v>899038.74759107828</v>
      </c>
      <c r="AQ136" s="336">
        <f t="shared" si="29"/>
        <v>0.17816741516066081</v>
      </c>
      <c r="AR136" s="337">
        <f t="shared" si="30"/>
        <v>40.52015177683694</v>
      </c>
      <c r="AT136" s="220"/>
      <c r="AU136" s="220"/>
      <c r="AV136" s="220"/>
      <c r="AW136" s="220"/>
      <c r="AX136" s="220"/>
      <c r="AY136" s="220"/>
      <c r="AZ136" s="220"/>
      <c r="BA136" s="220"/>
    </row>
    <row r="137" spans="1:53" s="241" customFormat="1">
      <c r="A137" s="234" t="s">
        <v>285</v>
      </c>
      <c r="B137" s="234" t="s">
        <v>286</v>
      </c>
      <c r="C137" s="251"/>
      <c r="D137" s="250"/>
      <c r="E137" s="249"/>
      <c r="F137" s="248"/>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c r="AO137" s="247"/>
      <c r="AP137" s="247"/>
      <c r="AQ137" s="333"/>
      <c r="AR137" s="330"/>
      <c r="AT137" s="220"/>
      <c r="AU137" s="220"/>
      <c r="AV137" s="220"/>
      <c r="AW137" s="220"/>
      <c r="AX137" s="220"/>
      <c r="AY137" s="220"/>
      <c r="AZ137" s="220"/>
      <c r="BA137" s="220"/>
    </row>
    <row r="138" spans="1:53" s="241" customFormat="1">
      <c r="A138" s="233" t="s">
        <v>174</v>
      </c>
      <c r="B138" s="233" t="s">
        <v>173</v>
      </c>
      <c r="C138" s="246">
        <v>1005</v>
      </c>
      <c r="D138" s="245">
        <v>4515559.4889939195</v>
      </c>
      <c r="E138" s="244">
        <v>4496740.6630574884</v>
      </c>
      <c r="F138" s="243">
        <v>9012300.1520514041</v>
      </c>
      <c r="G138" s="242">
        <v>221524.66658323794</v>
      </c>
      <c r="H138" s="242">
        <v>260821.32500858099</v>
      </c>
      <c r="I138" s="242">
        <v>276026.76733843604</v>
      </c>
      <c r="J138" s="242">
        <v>259127.37268244597</v>
      </c>
      <c r="K138" s="242">
        <v>278135.96408464649</v>
      </c>
      <c r="L138" s="242">
        <v>309356.12696035107</v>
      </c>
      <c r="M138" s="242">
        <v>332665.66350738308</v>
      </c>
      <c r="N138" s="242">
        <v>311691.53770018823</v>
      </c>
      <c r="O138" s="242">
        <v>291900.29907203268</v>
      </c>
      <c r="P138" s="242">
        <v>267181.81911600835</v>
      </c>
      <c r="Q138" s="242">
        <v>309286.38290144556</v>
      </c>
      <c r="R138" s="242">
        <v>313632.76710793911</v>
      </c>
      <c r="S138" s="242">
        <v>281307.12105917005</v>
      </c>
      <c r="T138" s="242">
        <v>235221.20942913793</v>
      </c>
      <c r="U138" s="242">
        <v>210273.44361159913</v>
      </c>
      <c r="V138" s="242">
        <v>174207.33364428006</v>
      </c>
      <c r="W138" s="242">
        <v>100176.90566717356</v>
      </c>
      <c r="X138" s="242">
        <v>83022.783519864082</v>
      </c>
      <c r="Y138" s="242">
        <v>210900.83661357389</v>
      </c>
      <c r="Z138" s="242">
        <v>248016.2693672927</v>
      </c>
      <c r="AA138" s="242">
        <v>263162.92196776182</v>
      </c>
      <c r="AB138" s="242">
        <v>252511.97184146417</v>
      </c>
      <c r="AC138" s="242">
        <v>281137.16719737579</v>
      </c>
      <c r="AD138" s="242">
        <v>289542.59735705052</v>
      </c>
      <c r="AE138" s="242">
        <v>313069.74862583389</v>
      </c>
      <c r="AF138" s="242">
        <v>294576.33252955903</v>
      </c>
      <c r="AG138" s="242">
        <v>275602.79522167676</v>
      </c>
      <c r="AH138" s="242">
        <v>252359.5406382228</v>
      </c>
      <c r="AI138" s="242">
        <v>301438.31526625977</v>
      </c>
      <c r="AJ138" s="242">
        <v>307756.43172908796</v>
      </c>
      <c r="AK138" s="242">
        <v>282623.82181799284</v>
      </c>
      <c r="AL138" s="242">
        <v>240448.37353428479</v>
      </c>
      <c r="AM138" s="242">
        <v>225185.94758433639</v>
      </c>
      <c r="AN138" s="242">
        <v>194870.18048535363</v>
      </c>
      <c r="AO138" s="242">
        <v>127313.42766830052</v>
      </c>
      <c r="AP138" s="242">
        <v>136223.98361206055</v>
      </c>
      <c r="AQ138" s="333">
        <f t="shared" si="29"/>
        <v>0.19162073606295713</v>
      </c>
      <c r="AR138" s="330">
        <f t="shared" si="30"/>
        <v>41.158118984190324</v>
      </c>
      <c r="AT138" s="220"/>
      <c r="AU138" s="220"/>
      <c r="AV138" s="220"/>
      <c r="AW138" s="220"/>
      <c r="AX138" s="220"/>
      <c r="AY138" s="220"/>
      <c r="AZ138" s="220"/>
      <c r="BA138" s="220"/>
    </row>
    <row r="139" spans="1:53" s="241" customFormat="1">
      <c r="A139" s="233" t="s">
        <v>200</v>
      </c>
      <c r="B139" s="233" t="s">
        <v>199</v>
      </c>
      <c r="C139" s="246">
        <v>986</v>
      </c>
      <c r="D139" s="245">
        <v>3855840.3213024745</v>
      </c>
      <c r="E139" s="244">
        <v>3815281.0584821664</v>
      </c>
      <c r="F139" s="243">
        <v>7671121.3797846399</v>
      </c>
      <c r="G139" s="242">
        <v>197663.41800897362</v>
      </c>
      <c r="H139" s="242">
        <v>231157.65493919561</v>
      </c>
      <c r="I139" s="242">
        <v>242011.81678447634</v>
      </c>
      <c r="J139" s="242">
        <v>224070.5944023937</v>
      </c>
      <c r="K139" s="242">
        <v>231233.21838315402</v>
      </c>
      <c r="L139" s="242">
        <v>263083.91129109997</v>
      </c>
      <c r="M139" s="242">
        <v>290682.97679295222</v>
      </c>
      <c r="N139" s="242">
        <v>276656.23359072942</v>
      </c>
      <c r="O139" s="242">
        <v>259305.81479482702</v>
      </c>
      <c r="P139" s="242">
        <v>236149.38474121763</v>
      </c>
      <c r="Q139" s="242">
        <v>266547.84902022587</v>
      </c>
      <c r="R139" s="242">
        <v>265858.35226772266</v>
      </c>
      <c r="S139" s="242">
        <v>232311.70896523682</v>
      </c>
      <c r="T139" s="242">
        <v>187104.97075395778</v>
      </c>
      <c r="U139" s="242">
        <v>167660.9700295754</v>
      </c>
      <c r="V139" s="242">
        <v>139108.94000565872</v>
      </c>
      <c r="W139" s="242">
        <v>81019.767583448775</v>
      </c>
      <c r="X139" s="242">
        <v>64212.738947629929</v>
      </c>
      <c r="Y139" s="242">
        <v>188485.6477543886</v>
      </c>
      <c r="Z139" s="242">
        <v>219482.5461176869</v>
      </c>
      <c r="AA139" s="242">
        <v>230116.66982721537</v>
      </c>
      <c r="AB139" s="242">
        <v>215276.18765560986</v>
      </c>
      <c r="AC139" s="242">
        <v>232795.6072149667</v>
      </c>
      <c r="AD139" s="242">
        <v>254386.89415926192</v>
      </c>
      <c r="AE139" s="242">
        <v>278572.75981747848</v>
      </c>
      <c r="AF139" s="242">
        <v>263514.62587894622</v>
      </c>
      <c r="AG139" s="242">
        <v>241895.85501041752</v>
      </c>
      <c r="AH139" s="242">
        <v>217668.06582059496</v>
      </c>
      <c r="AI139" s="242">
        <v>251994.72676291954</v>
      </c>
      <c r="AJ139" s="242">
        <v>255379.31540957696</v>
      </c>
      <c r="AK139" s="242">
        <v>229131.2209605955</v>
      </c>
      <c r="AL139" s="242">
        <v>191756.3150307991</v>
      </c>
      <c r="AM139" s="242">
        <v>178460.44935820319</v>
      </c>
      <c r="AN139" s="242">
        <v>156924.26869884075</v>
      </c>
      <c r="AO139" s="242">
        <v>103264.7427358214</v>
      </c>
      <c r="AP139" s="242">
        <v>106175.16026884317</v>
      </c>
      <c r="AQ139" s="333">
        <f t="shared" si="29"/>
        <v>0.17933340580922985</v>
      </c>
      <c r="AR139" s="330">
        <f t="shared" si="30"/>
        <v>40.429846961684191</v>
      </c>
      <c r="AT139" s="220"/>
      <c r="AU139" s="220"/>
      <c r="AV139" s="220"/>
      <c r="AW139" s="220"/>
      <c r="AX139" s="220"/>
      <c r="AY139" s="220"/>
      <c r="AZ139" s="220"/>
      <c r="BA139" s="220"/>
    </row>
    <row r="140" spans="1:53" s="241" customFormat="1">
      <c r="A140" s="233" t="s">
        <v>177</v>
      </c>
      <c r="B140" s="233" t="s">
        <v>176</v>
      </c>
      <c r="C140" s="246">
        <v>1303</v>
      </c>
      <c r="D140" s="245">
        <v>5821035.189299548</v>
      </c>
      <c r="E140" s="244">
        <v>5757091.1502937656</v>
      </c>
      <c r="F140" s="243">
        <v>11578126.339593314</v>
      </c>
      <c r="G140" s="242">
        <v>296074.49261327967</v>
      </c>
      <c r="H140" s="242">
        <v>347802.56622451212</v>
      </c>
      <c r="I140" s="242">
        <v>368298.94861512963</v>
      </c>
      <c r="J140" s="242">
        <v>347001.3793816996</v>
      </c>
      <c r="K140" s="242">
        <v>352436.92637684674</v>
      </c>
      <c r="L140" s="242">
        <v>383082.62194433768</v>
      </c>
      <c r="M140" s="242">
        <v>426180.93327573163</v>
      </c>
      <c r="N140" s="242">
        <v>406303.77217808249</v>
      </c>
      <c r="O140" s="242">
        <v>385728.25164382288</v>
      </c>
      <c r="P140" s="242">
        <v>357446.93404719559</v>
      </c>
      <c r="Q140" s="242">
        <v>405635.96766383271</v>
      </c>
      <c r="R140" s="242">
        <v>395391.8744103763</v>
      </c>
      <c r="S140" s="242">
        <v>345736.73620613839</v>
      </c>
      <c r="T140" s="242">
        <v>281883.52495361824</v>
      </c>
      <c r="U140" s="242">
        <v>258439.72214230822</v>
      </c>
      <c r="V140" s="242">
        <v>224384.88285798498</v>
      </c>
      <c r="W140" s="242">
        <v>131062.35706150395</v>
      </c>
      <c r="X140" s="242">
        <v>108143.29770314693</v>
      </c>
      <c r="Y140" s="242">
        <v>281826.84645351354</v>
      </c>
      <c r="Z140" s="242">
        <v>330624.68598114024</v>
      </c>
      <c r="AA140" s="242">
        <v>349861.9172568667</v>
      </c>
      <c r="AB140" s="242">
        <v>330498.95532701554</v>
      </c>
      <c r="AC140" s="242">
        <v>347038.54844448686</v>
      </c>
      <c r="AD140" s="242">
        <v>363100.54277585761</v>
      </c>
      <c r="AE140" s="242">
        <v>404387.40069600835</v>
      </c>
      <c r="AF140" s="242">
        <v>387002.26732787554</v>
      </c>
      <c r="AG140" s="242">
        <v>361704.27570580458</v>
      </c>
      <c r="AH140" s="242">
        <v>333546.12808879558</v>
      </c>
      <c r="AI140" s="242">
        <v>386649.62376004481</v>
      </c>
      <c r="AJ140" s="242">
        <v>386011.52362501249</v>
      </c>
      <c r="AK140" s="242">
        <v>341759.79196936655</v>
      </c>
      <c r="AL140" s="242">
        <v>290264.12705509935</v>
      </c>
      <c r="AM140" s="242">
        <v>278064.7119048746</v>
      </c>
      <c r="AN140" s="242">
        <v>250175.72385031101</v>
      </c>
      <c r="AO140" s="242">
        <v>161208.7529705803</v>
      </c>
      <c r="AP140" s="242">
        <v>173365.32710111141</v>
      </c>
      <c r="AQ140" s="333">
        <f t="shared" si="29"/>
        <v>0.18629891956044281</v>
      </c>
      <c r="AR140" s="330">
        <f t="shared" si="30"/>
        <v>40.740570712594419</v>
      </c>
      <c r="AT140" s="220"/>
      <c r="AU140" s="220"/>
      <c r="AV140" s="220"/>
      <c r="AW140" s="220"/>
      <c r="AX140" s="220"/>
      <c r="AY140" s="220"/>
      <c r="AZ140" s="220"/>
      <c r="BA140" s="220"/>
    </row>
    <row r="141" spans="1:53" s="241" customFormat="1">
      <c r="A141" s="233" t="s">
        <v>180</v>
      </c>
      <c r="B141" s="233" t="s">
        <v>179</v>
      </c>
      <c r="C141" s="246">
        <v>665</v>
      </c>
      <c r="D141" s="245">
        <v>3538575.1902393037</v>
      </c>
      <c r="E141" s="244">
        <v>3543580.253031156</v>
      </c>
      <c r="F141" s="243">
        <v>7082155.4432704588</v>
      </c>
      <c r="G141" s="242">
        <v>182973.78935490004</v>
      </c>
      <c r="H141" s="242">
        <v>212837.84856243653</v>
      </c>
      <c r="I141" s="242">
        <v>224056.85788082739</v>
      </c>
      <c r="J141" s="242">
        <v>202704.42065149781</v>
      </c>
      <c r="K141" s="242">
        <v>193595.30281307214</v>
      </c>
      <c r="L141" s="242">
        <v>225190.99145712479</v>
      </c>
      <c r="M141" s="242">
        <v>250592.98114915148</v>
      </c>
      <c r="N141" s="242">
        <v>249744.07954627878</v>
      </c>
      <c r="O141" s="242">
        <v>247941.41115969853</v>
      </c>
      <c r="P141" s="242">
        <v>230492.2267610608</v>
      </c>
      <c r="Q141" s="242">
        <v>245112.29733280145</v>
      </c>
      <c r="R141" s="242">
        <v>243551.00673956974</v>
      </c>
      <c r="S141" s="242">
        <v>209083.04744874756</v>
      </c>
      <c r="T141" s="242">
        <v>169944.38841325193</v>
      </c>
      <c r="U141" s="242">
        <v>157621.7819612195</v>
      </c>
      <c r="V141" s="242">
        <v>140989.14981554693</v>
      </c>
      <c r="W141" s="242">
        <v>80272.18152748041</v>
      </c>
      <c r="X141" s="242">
        <v>71871.427664637566</v>
      </c>
      <c r="Y141" s="242">
        <v>173244.7883714168</v>
      </c>
      <c r="Z141" s="242">
        <v>202440.07239198725</v>
      </c>
      <c r="AA141" s="242">
        <v>213654.81132878078</v>
      </c>
      <c r="AB141" s="242">
        <v>190003.37896555199</v>
      </c>
      <c r="AC141" s="242">
        <v>187269.4993146132</v>
      </c>
      <c r="AD141" s="242">
        <v>218993.37262471375</v>
      </c>
      <c r="AE141" s="242">
        <v>246966.90551079423</v>
      </c>
      <c r="AF141" s="242">
        <v>244904.64052448832</v>
      </c>
      <c r="AG141" s="242">
        <v>238081.16258462181</v>
      </c>
      <c r="AH141" s="242">
        <v>219175.43763924326</v>
      </c>
      <c r="AI141" s="242">
        <v>237653.30382759098</v>
      </c>
      <c r="AJ141" s="242">
        <v>238399.05691299471</v>
      </c>
      <c r="AK141" s="242">
        <v>208194.70269752073</v>
      </c>
      <c r="AL141" s="242">
        <v>179178.73998071518</v>
      </c>
      <c r="AM141" s="242">
        <v>172004.79099774308</v>
      </c>
      <c r="AN141" s="242">
        <v>160299.39414181854</v>
      </c>
      <c r="AO141" s="242">
        <v>99673.150378490929</v>
      </c>
      <c r="AP141" s="242">
        <v>113443.04483807087</v>
      </c>
      <c r="AQ141" s="333">
        <f t="shared" si="29"/>
        <v>0.18995601840359094</v>
      </c>
      <c r="AR141" s="330">
        <f t="shared" si="30"/>
        <v>41.137031068922951</v>
      </c>
      <c r="AT141" s="220"/>
      <c r="AU141" s="220"/>
      <c r="AV141" s="220"/>
      <c r="AW141" s="220"/>
      <c r="AX141" s="220"/>
      <c r="AY141" s="220"/>
      <c r="AZ141" s="220"/>
      <c r="BA141" s="220"/>
    </row>
    <row r="142" spans="1:53" s="241" customFormat="1">
      <c r="A142" s="233" t="s">
        <v>183</v>
      </c>
      <c r="B142" s="233" t="s">
        <v>182</v>
      </c>
      <c r="C142" s="246">
        <v>1196</v>
      </c>
      <c r="D142" s="245">
        <v>5365585.5797467297</v>
      </c>
      <c r="E142" s="244">
        <v>5213923.7280132407</v>
      </c>
      <c r="F142" s="243">
        <v>10579509.30775997</v>
      </c>
      <c r="G142" s="242">
        <v>276363.75856073876</v>
      </c>
      <c r="H142" s="242">
        <v>300734.50611745694</v>
      </c>
      <c r="I142" s="242">
        <v>314750.00863797235</v>
      </c>
      <c r="J142" s="242">
        <v>286151.89343371935</v>
      </c>
      <c r="K142" s="242">
        <v>324021.22538762883</v>
      </c>
      <c r="L142" s="242">
        <v>470897.49818157038</v>
      </c>
      <c r="M142" s="242">
        <v>545048.4876634056</v>
      </c>
      <c r="N142" s="242">
        <v>523019.2503335182</v>
      </c>
      <c r="O142" s="242">
        <v>477791.50350202754</v>
      </c>
      <c r="P142" s="242">
        <v>398048.80215763021</v>
      </c>
      <c r="Q142" s="242">
        <v>356406.70259495662</v>
      </c>
      <c r="R142" s="242">
        <v>315752.42895814811</v>
      </c>
      <c r="S142" s="242">
        <v>243743.21409762197</v>
      </c>
      <c r="T142" s="242">
        <v>174726.04981638849</v>
      </c>
      <c r="U142" s="242">
        <v>133597.01621232135</v>
      </c>
      <c r="V142" s="242">
        <v>103078.06049727759</v>
      </c>
      <c r="W142" s="242">
        <v>63672.955481519319</v>
      </c>
      <c r="X142" s="242">
        <v>57782.218112826347</v>
      </c>
      <c r="Y142" s="242">
        <v>264596.86366766592</v>
      </c>
      <c r="Z142" s="242">
        <v>288385.03251432051</v>
      </c>
      <c r="AA142" s="242">
        <v>302376.65362804348</v>
      </c>
      <c r="AB142" s="242">
        <v>274204.39420960582</v>
      </c>
      <c r="AC142" s="242">
        <v>360457.57691040263</v>
      </c>
      <c r="AD142" s="242">
        <v>506812.68509156827</v>
      </c>
      <c r="AE142" s="242">
        <v>527240.64735151303</v>
      </c>
      <c r="AF142" s="242">
        <v>465233.71864087135</v>
      </c>
      <c r="AG142" s="242">
        <v>407679.64249449666</v>
      </c>
      <c r="AH142" s="242">
        <v>337410.53992729151</v>
      </c>
      <c r="AI142" s="242">
        <v>313151.91330533143</v>
      </c>
      <c r="AJ142" s="242">
        <v>290939.09415647393</v>
      </c>
      <c r="AK142" s="242">
        <v>236294.08794117661</v>
      </c>
      <c r="AL142" s="242">
        <v>182689.80778928756</v>
      </c>
      <c r="AM142" s="242">
        <v>152015.31795978104</v>
      </c>
      <c r="AN142" s="242">
        <v>125092.78543763263</v>
      </c>
      <c r="AO142" s="242">
        <v>85441.802755522061</v>
      </c>
      <c r="AP142" s="242">
        <v>93901.164232254028</v>
      </c>
      <c r="AQ142" s="333">
        <f t="shared" si="29"/>
        <v>0.11077991844434235</v>
      </c>
      <c r="AR142" s="330">
        <f t="shared" si="30"/>
        <v>37.137240402284426</v>
      </c>
      <c r="AT142" s="220"/>
      <c r="AU142" s="220"/>
      <c r="AV142" s="220"/>
      <c r="AW142" s="220"/>
      <c r="AX142" s="220"/>
      <c r="AY142" s="220"/>
      <c r="AZ142" s="220"/>
      <c r="BA142" s="220"/>
    </row>
    <row r="143" spans="1:53" s="241" customFormat="1">
      <c r="A143" s="233" t="s">
        <v>187</v>
      </c>
      <c r="B143" s="233" t="s">
        <v>186</v>
      </c>
      <c r="C143" s="246">
        <v>839</v>
      </c>
      <c r="D143" s="245">
        <v>4759342.3345537912</v>
      </c>
      <c r="E143" s="244">
        <v>4809823.4928738652</v>
      </c>
      <c r="F143" s="243">
        <v>9569165.8274276573</v>
      </c>
      <c r="G143" s="242">
        <v>237247.71800670191</v>
      </c>
      <c r="H143" s="242">
        <v>278632.6595628612</v>
      </c>
      <c r="I143" s="242">
        <v>301239.20518143038</v>
      </c>
      <c r="J143" s="242">
        <v>279345.15097679582</v>
      </c>
      <c r="K143" s="242">
        <v>269075.86813032924</v>
      </c>
      <c r="L143" s="242">
        <v>294046.5019900662</v>
      </c>
      <c r="M143" s="242">
        <v>328661.45542026917</v>
      </c>
      <c r="N143" s="242">
        <v>324613.50122307125</v>
      </c>
      <c r="O143" s="242">
        <v>326911.71993738646</v>
      </c>
      <c r="P143" s="242">
        <v>310884.22692221153</v>
      </c>
      <c r="Q143" s="242">
        <v>334328.47679185995</v>
      </c>
      <c r="R143" s="242">
        <v>336441.8238193749</v>
      </c>
      <c r="S143" s="242">
        <v>288994.87499217596</v>
      </c>
      <c r="T143" s="242">
        <v>233360.77033306888</v>
      </c>
      <c r="U143" s="242">
        <v>211716.20761731407</v>
      </c>
      <c r="V143" s="242">
        <v>192145.88242236478</v>
      </c>
      <c r="W143" s="242">
        <v>111133.32073927269</v>
      </c>
      <c r="X143" s="242">
        <v>100562.97048723698</v>
      </c>
      <c r="Y143" s="242">
        <v>224690.97681848187</v>
      </c>
      <c r="Z143" s="242">
        <v>264087.09616038646</v>
      </c>
      <c r="AA143" s="242">
        <v>286006.91972278844</v>
      </c>
      <c r="AB143" s="242">
        <v>265938.11627439421</v>
      </c>
      <c r="AC143" s="242">
        <v>269796.83213762415</v>
      </c>
      <c r="AD143" s="242">
        <v>288334.06082592823</v>
      </c>
      <c r="AE143" s="242">
        <v>325700.78579013393</v>
      </c>
      <c r="AF143" s="242">
        <v>320589.41548823076</v>
      </c>
      <c r="AG143" s="242">
        <v>320434.76022325212</v>
      </c>
      <c r="AH143" s="242">
        <v>300647.8651322127</v>
      </c>
      <c r="AI143" s="242">
        <v>326144.80579505971</v>
      </c>
      <c r="AJ143" s="242">
        <v>329470.15359986539</v>
      </c>
      <c r="AK143" s="242">
        <v>286936.8357253974</v>
      </c>
      <c r="AL143" s="242">
        <v>242735.1285355507</v>
      </c>
      <c r="AM143" s="242">
        <v>235119.30753283988</v>
      </c>
      <c r="AN143" s="242">
        <v>220277.25052886148</v>
      </c>
      <c r="AO143" s="242">
        <v>140411.68243789871</v>
      </c>
      <c r="AP143" s="242">
        <v>162501.5001449585</v>
      </c>
      <c r="AQ143" s="333">
        <f t="shared" si="29"/>
        <v>0.19332552639822589</v>
      </c>
      <c r="AR143" s="330">
        <f t="shared" si="30"/>
        <v>41.457285706840665</v>
      </c>
      <c r="AT143" s="220"/>
      <c r="AU143" s="220"/>
      <c r="AV143" s="220"/>
      <c r="AW143" s="220"/>
      <c r="AX143" s="220"/>
      <c r="AY143" s="220"/>
      <c r="AZ143" s="220"/>
      <c r="BA143" s="220"/>
    </row>
    <row r="144" spans="1:53" s="241" customFormat="1">
      <c r="A144" s="233" t="s">
        <v>208</v>
      </c>
      <c r="B144" s="233" t="s">
        <v>207</v>
      </c>
      <c r="C144" s="246">
        <v>560</v>
      </c>
      <c r="D144" s="245">
        <v>2968421.4883511025</v>
      </c>
      <c r="E144" s="244">
        <v>3038022.0994953858</v>
      </c>
      <c r="F144" s="243">
        <v>6006443.5878464887</v>
      </c>
      <c r="G144" s="242">
        <v>136693.56376740892</v>
      </c>
      <c r="H144" s="242">
        <v>162216.71380936532</v>
      </c>
      <c r="I144" s="242">
        <v>175333.07272453068</v>
      </c>
      <c r="J144" s="242">
        <v>166455.1635738468</v>
      </c>
      <c r="K144" s="242">
        <v>171916.04100042788</v>
      </c>
      <c r="L144" s="242">
        <v>183441.3001111222</v>
      </c>
      <c r="M144" s="242">
        <v>197797.48406091024</v>
      </c>
      <c r="N144" s="242">
        <v>189392.60628163125</v>
      </c>
      <c r="O144" s="242">
        <v>183925.954047234</v>
      </c>
      <c r="P144" s="242">
        <v>174998.64036914587</v>
      </c>
      <c r="Q144" s="242">
        <v>202477.90995613305</v>
      </c>
      <c r="R144" s="242">
        <v>214253.97308503502</v>
      </c>
      <c r="S144" s="242">
        <v>193070.7699339916</v>
      </c>
      <c r="T144" s="242">
        <v>164805.53558878158</v>
      </c>
      <c r="U144" s="242">
        <v>157330.44884292118</v>
      </c>
      <c r="V144" s="242">
        <v>141320.5990399993</v>
      </c>
      <c r="W144" s="242">
        <v>81442.825458822073</v>
      </c>
      <c r="X144" s="242">
        <v>71548.886699795723</v>
      </c>
      <c r="Y144" s="242">
        <v>129910.00399009023</v>
      </c>
      <c r="Z144" s="242">
        <v>153544.07001390503</v>
      </c>
      <c r="AA144" s="242">
        <v>167703.97049501873</v>
      </c>
      <c r="AB144" s="242">
        <v>162313.32230465391</v>
      </c>
      <c r="AC144" s="242">
        <v>172648.41105346481</v>
      </c>
      <c r="AD144" s="242">
        <v>179010.56308326597</v>
      </c>
      <c r="AE144" s="242">
        <v>196922.4137358313</v>
      </c>
      <c r="AF144" s="242">
        <v>189473.76528339373</v>
      </c>
      <c r="AG144" s="242">
        <v>182046.7086908553</v>
      </c>
      <c r="AH144" s="242">
        <v>173847.47737478782</v>
      </c>
      <c r="AI144" s="242">
        <v>203565.72702371055</v>
      </c>
      <c r="AJ144" s="242">
        <v>216361.6172380583</v>
      </c>
      <c r="AK144" s="242">
        <v>196919.7755129924</v>
      </c>
      <c r="AL144" s="242">
        <v>173590.99538771616</v>
      </c>
      <c r="AM144" s="242">
        <v>170483.27386154485</v>
      </c>
      <c r="AN144" s="242">
        <v>156936.1451034355</v>
      </c>
      <c r="AO144" s="242">
        <v>99315.29194888132</v>
      </c>
      <c r="AP144" s="242">
        <v>113428.56739377975</v>
      </c>
      <c r="AQ144" s="333">
        <f t="shared" si="29"/>
        <v>0.22146259260924808</v>
      </c>
      <c r="AR144" s="330">
        <f t="shared" si="30"/>
        <v>42.991542058763507</v>
      </c>
      <c r="AT144" s="220"/>
      <c r="AU144" s="220"/>
      <c r="AV144" s="220"/>
      <c r="AW144" s="220"/>
      <c r="AX144" s="220"/>
      <c r="AY144" s="220"/>
      <c r="AZ144" s="220"/>
      <c r="BA144" s="220"/>
    </row>
    <row r="145" spans="1:53" s="241" customFormat="1">
      <c r="A145" s="233"/>
      <c r="B145" s="233"/>
      <c r="C145" s="233"/>
      <c r="D145" s="233"/>
      <c r="E145" s="233"/>
      <c r="F145" s="235"/>
      <c r="G145" s="233"/>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c r="AJ145" s="242"/>
      <c r="AK145" s="242"/>
      <c r="AL145" s="242"/>
      <c r="AM145" s="242"/>
      <c r="AN145" s="242"/>
      <c r="AO145" s="242"/>
      <c r="AP145" s="242"/>
      <c r="AT145" s="220"/>
      <c r="AU145" s="220"/>
      <c r="AV145" s="220"/>
      <c r="AW145" s="220"/>
      <c r="AX145" s="220"/>
      <c r="AY145" s="220"/>
      <c r="AZ145" s="220"/>
      <c r="BA145" s="220"/>
    </row>
    <row r="146" spans="1:53" s="241" customFormat="1">
      <c r="A146" s="233"/>
      <c r="B146" s="233"/>
      <c r="C146" s="233"/>
      <c r="D146" s="233"/>
      <c r="E146" s="233"/>
      <c r="F146" s="235"/>
      <c r="G146" s="233"/>
      <c r="AT146" s="220"/>
      <c r="AU146" s="220"/>
      <c r="AV146" s="220"/>
      <c r="AW146" s="220"/>
      <c r="AX146" s="220"/>
      <c r="AY146" s="220"/>
      <c r="AZ146" s="220"/>
      <c r="BA146" s="220"/>
    </row>
    <row r="147" spans="1:53">
      <c r="G147" s="9"/>
      <c r="H147" s="9"/>
      <c r="AA147" s="9"/>
      <c r="AB147" s="9"/>
    </row>
    <row r="148" spans="1:53" ht="25.5">
      <c r="A148" s="239" t="s">
        <v>351</v>
      </c>
      <c r="B148" s="239"/>
      <c r="G148" s="9"/>
      <c r="H148" s="9"/>
      <c r="AA148" s="9"/>
      <c r="AB148" s="9"/>
    </row>
    <row r="149" spans="1:53">
      <c r="A149" s="233"/>
      <c r="B149" s="233"/>
      <c r="G149" s="9"/>
      <c r="H149" s="9"/>
      <c r="AA149" s="9"/>
      <c r="AB149" s="9"/>
    </row>
    <row r="150" spans="1:53" s="5" customFormat="1">
      <c r="A150" s="5" t="s">
        <v>165</v>
      </c>
      <c r="B150" s="5" t="s">
        <v>43</v>
      </c>
      <c r="C150" s="238" t="s">
        <v>349</v>
      </c>
      <c r="D150" s="237" t="s">
        <v>234</v>
      </c>
      <c r="E150" s="237" t="s">
        <v>233</v>
      </c>
      <c r="F150" s="237" t="s">
        <v>348</v>
      </c>
      <c r="G150" s="237" t="s">
        <v>347</v>
      </c>
      <c r="H150" s="237" t="s">
        <v>346</v>
      </c>
      <c r="I150" s="237" t="s">
        <v>345</v>
      </c>
      <c r="J150" s="237" t="s">
        <v>344</v>
      </c>
      <c r="K150" s="237" t="s">
        <v>343</v>
      </c>
      <c r="L150" s="237" t="s">
        <v>342</v>
      </c>
      <c r="M150" s="237" t="s">
        <v>341</v>
      </c>
      <c r="N150" s="237" t="s">
        <v>340</v>
      </c>
      <c r="O150" s="237" t="s">
        <v>339</v>
      </c>
      <c r="P150" s="237" t="s">
        <v>338</v>
      </c>
      <c r="Q150" s="237" t="s">
        <v>337</v>
      </c>
      <c r="R150" s="237" t="s">
        <v>336</v>
      </c>
      <c r="S150" s="237" t="s">
        <v>335</v>
      </c>
      <c r="T150" s="237" t="s">
        <v>334</v>
      </c>
      <c r="U150" s="237" t="s">
        <v>333</v>
      </c>
      <c r="V150" s="237" t="s">
        <v>332</v>
      </c>
      <c r="W150" s="237" t="s">
        <v>331</v>
      </c>
      <c r="X150" s="237" t="s">
        <v>330</v>
      </c>
      <c r="Y150" s="237" t="s">
        <v>329</v>
      </c>
      <c r="Z150" s="237" t="s">
        <v>328</v>
      </c>
      <c r="AA150" s="237" t="s">
        <v>327</v>
      </c>
      <c r="AB150" s="237" t="s">
        <v>326</v>
      </c>
      <c r="AC150" s="237" t="s">
        <v>325</v>
      </c>
      <c r="AD150" s="237" t="s">
        <v>324</v>
      </c>
      <c r="AE150" s="237" t="s">
        <v>323</v>
      </c>
      <c r="AF150" s="237" t="s">
        <v>322</v>
      </c>
      <c r="AG150" s="237" t="s">
        <v>321</v>
      </c>
      <c r="AH150" s="237" t="s">
        <v>320</v>
      </c>
      <c r="AI150" s="237" t="s">
        <v>319</v>
      </c>
      <c r="AJ150" s="237" t="s">
        <v>318</v>
      </c>
      <c r="AK150" s="237" t="s">
        <v>317</v>
      </c>
      <c r="AL150" s="237" t="s">
        <v>316</v>
      </c>
      <c r="AM150" s="237" t="s">
        <v>315</v>
      </c>
      <c r="AN150" s="237" t="s">
        <v>314</v>
      </c>
      <c r="AO150" s="237" t="s">
        <v>313</v>
      </c>
      <c r="AP150" s="237" t="s">
        <v>312</v>
      </c>
      <c r="AT150" s="220"/>
      <c r="AU150" s="220"/>
      <c r="AV150" s="220"/>
      <c r="AW150" s="220"/>
      <c r="AX150" s="220"/>
      <c r="AY150" s="220"/>
      <c r="AZ150" s="220"/>
      <c r="BA150" s="220"/>
    </row>
    <row r="151" spans="1:53">
      <c r="A151" s="236" t="s">
        <v>23</v>
      </c>
      <c r="B151" s="236" t="s">
        <v>45</v>
      </c>
      <c r="C151" s="9">
        <f t="shared" ref="C151:C182" si="31">C35-C93</f>
        <v>0</v>
      </c>
      <c r="D151" s="230">
        <f t="shared" ref="D151:AP151" si="32">(D35-D93)</f>
        <v>2008.0534003443317</v>
      </c>
      <c r="E151" s="230">
        <f t="shared" si="32"/>
        <v>2516.310531294439</v>
      </c>
      <c r="F151" s="240">
        <f t="shared" si="32"/>
        <v>4524.3639316398185</v>
      </c>
      <c r="G151" s="230">
        <f t="shared" si="32"/>
        <v>645.36046630081546</v>
      </c>
      <c r="H151" s="230">
        <f t="shared" si="32"/>
        <v>353.515273377634</v>
      </c>
      <c r="I151" s="230">
        <f t="shared" si="32"/>
        <v>1.9724777737210388</v>
      </c>
      <c r="J151" s="230">
        <f t="shared" si="32"/>
        <v>-465.53950932280713</v>
      </c>
      <c r="K151" s="230">
        <f t="shared" si="32"/>
        <v>1085.9689896143318</v>
      </c>
      <c r="L151" s="230">
        <f t="shared" si="32"/>
        <v>737.72388732495165</v>
      </c>
      <c r="M151" s="230">
        <f t="shared" si="32"/>
        <v>98.704526138863002</v>
      </c>
      <c r="N151" s="230">
        <f t="shared" si="32"/>
        <v>310.61234583250916</v>
      </c>
      <c r="O151" s="230">
        <f t="shared" si="32"/>
        <v>-68.355330568476347</v>
      </c>
      <c r="P151" s="230">
        <f t="shared" si="32"/>
        <v>1465.1635206440551</v>
      </c>
      <c r="Q151" s="230">
        <f t="shared" si="32"/>
        <v>614.3872656224703</v>
      </c>
      <c r="R151" s="230">
        <f t="shared" si="32"/>
        <v>74.717131071840413</v>
      </c>
      <c r="S151" s="230">
        <f t="shared" si="32"/>
        <v>-843.40427816463489</v>
      </c>
      <c r="T151" s="230">
        <f t="shared" si="32"/>
        <v>-469.36695355066331</v>
      </c>
      <c r="U151" s="230">
        <f t="shared" si="32"/>
        <v>1108.005078798953</v>
      </c>
      <c r="V151" s="230">
        <f t="shared" si="32"/>
        <v>-2102.3773575952655</v>
      </c>
      <c r="W151" s="230">
        <f t="shared" si="32"/>
        <v>-67.911049203656148</v>
      </c>
      <c r="X151" s="230">
        <f t="shared" si="32"/>
        <v>-471.12308375041175</v>
      </c>
      <c r="Y151" s="230">
        <f t="shared" si="32"/>
        <v>603.47971984811738</v>
      </c>
      <c r="Z151" s="230">
        <f t="shared" si="32"/>
        <v>393.76984032625478</v>
      </c>
      <c r="AA151" s="230">
        <f t="shared" si="32"/>
        <v>-265.91834961537825</v>
      </c>
      <c r="AB151" s="230">
        <f t="shared" si="32"/>
        <v>110.33540041984088</v>
      </c>
      <c r="AC151" s="230">
        <f t="shared" si="32"/>
        <v>1076.5963008472463</v>
      </c>
      <c r="AD151" s="230">
        <f t="shared" si="32"/>
        <v>919.1888060836136</v>
      </c>
      <c r="AE151" s="230">
        <f t="shared" si="32"/>
        <v>170.69242058270902</v>
      </c>
      <c r="AF151" s="230">
        <f t="shared" si="32"/>
        <v>319.30337282075925</v>
      </c>
      <c r="AG151" s="230">
        <f t="shared" si="32"/>
        <v>-437.61759431608516</v>
      </c>
      <c r="AH151" s="230">
        <f t="shared" si="32"/>
        <v>1520.4759347726867</v>
      </c>
      <c r="AI151" s="230">
        <f t="shared" si="32"/>
        <v>515.18131195019669</v>
      </c>
      <c r="AJ151" s="230">
        <f t="shared" si="32"/>
        <v>-49.413823373812193</v>
      </c>
      <c r="AK151" s="230">
        <f t="shared" si="32"/>
        <v>-729.50027861988929</v>
      </c>
      <c r="AL151" s="230">
        <f t="shared" si="32"/>
        <v>-297.3960338197212</v>
      </c>
      <c r="AM151" s="230">
        <f t="shared" si="32"/>
        <v>891.07760014949599</v>
      </c>
      <c r="AN151" s="230">
        <f t="shared" si="32"/>
        <v>-1764.0669128259033</v>
      </c>
      <c r="AO151" s="230">
        <f t="shared" si="32"/>
        <v>-7.7949651293783973</v>
      </c>
      <c r="AP151" s="230">
        <f t="shared" si="32"/>
        <v>-452.08221880596102</v>
      </c>
    </row>
    <row r="152" spans="1:53">
      <c r="A152" s="236" t="s">
        <v>6</v>
      </c>
      <c r="B152" s="236" t="s">
        <v>46</v>
      </c>
      <c r="C152" s="9">
        <f t="shared" si="31"/>
        <v>0</v>
      </c>
      <c r="D152" s="230">
        <f t="shared" ref="D152:AP152" si="33">(D36-D94)</f>
        <v>6389.305120090954</v>
      </c>
      <c r="E152" s="230">
        <f t="shared" si="33"/>
        <v>4456.2912081165705</v>
      </c>
      <c r="F152" s="240">
        <f t="shared" si="33"/>
        <v>10845.596328210551</v>
      </c>
      <c r="G152" s="230">
        <f t="shared" si="33"/>
        <v>872.6442268093233</v>
      </c>
      <c r="H152" s="230">
        <f t="shared" si="33"/>
        <v>857.26837291862466</v>
      </c>
      <c r="I152" s="230">
        <f t="shared" si="33"/>
        <v>-413.69056579300377</v>
      </c>
      <c r="J152" s="230">
        <f t="shared" si="33"/>
        <v>-74.820664341110387</v>
      </c>
      <c r="K152" s="230">
        <f t="shared" si="33"/>
        <v>2077.8134614951123</v>
      </c>
      <c r="L152" s="230">
        <f t="shared" si="33"/>
        <v>3062.0628575204173</v>
      </c>
      <c r="M152" s="230">
        <f t="shared" si="33"/>
        <v>-879.53363663131313</v>
      </c>
      <c r="N152" s="230">
        <f t="shared" si="33"/>
        <v>1067.2282787499425</v>
      </c>
      <c r="O152" s="230">
        <f t="shared" si="33"/>
        <v>-300.4148131395923</v>
      </c>
      <c r="P152" s="230">
        <f t="shared" si="33"/>
        <v>2242.4681525895576</v>
      </c>
      <c r="Q152" s="230">
        <f t="shared" si="33"/>
        <v>1336.838805810854</v>
      </c>
      <c r="R152" s="230">
        <f t="shared" si="33"/>
        <v>280.62591460456315</v>
      </c>
      <c r="S152" s="230">
        <f t="shared" si="33"/>
        <v>-800.17813197676151</v>
      </c>
      <c r="T152" s="230">
        <f t="shared" si="33"/>
        <v>-1054.4822772232001</v>
      </c>
      <c r="U152" s="230">
        <f t="shared" si="33"/>
        <v>1548.3788732103421</v>
      </c>
      <c r="V152" s="230">
        <f t="shared" si="33"/>
        <v>-2616.5228524103295</v>
      </c>
      <c r="W152" s="230">
        <f t="shared" si="33"/>
        <v>-270.27308241380524</v>
      </c>
      <c r="X152" s="230">
        <f t="shared" si="33"/>
        <v>-546.10779968899078</v>
      </c>
      <c r="Y152" s="230">
        <f t="shared" si="33"/>
        <v>830.11181451537414</v>
      </c>
      <c r="Z152" s="230">
        <f t="shared" si="33"/>
        <v>534.76723964032135</v>
      </c>
      <c r="AA152" s="230">
        <f t="shared" si="33"/>
        <v>-476.61709313438041</v>
      </c>
      <c r="AB152" s="230">
        <f t="shared" si="33"/>
        <v>-611.98014526207407</v>
      </c>
      <c r="AC152" s="230">
        <f t="shared" si="33"/>
        <v>2319.0063574993546</v>
      </c>
      <c r="AD152" s="230">
        <f t="shared" si="33"/>
        <v>2897.3395387015189</v>
      </c>
      <c r="AE152" s="230">
        <f t="shared" si="33"/>
        <v>-928.00378114041814</v>
      </c>
      <c r="AF152" s="230">
        <f t="shared" si="33"/>
        <v>944.39909225192969</v>
      </c>
      <c r="AG152" s="230">
        <f t="shared" si="33"/>
        <v>-1007.4219869342342</v>
      </c>
      <c r="AH152" s="230">
        <f t="shared" si="33"/>
        <v>2199.5836555971036</v>
      </c>
      <c r="AI152" s="230">
        <f t="shared" si="33"/>
        <v>1088.1798341742688</v>
      </c>
      <c r="AJ152" s="230">
        <f t="shared" si="33"/>
        <v>271.02782776247477</v>
      </c>
      <c r="AK152" s="230">
        <f t="shared" si="33"/>
        <v>-1312.2839254399587</v>
      </c>
      <c r="AL152" s="230">
        <f t="shared" si="33"/>
        <v>-753.99325143477472</v>
      </c>
      <c r="AM152" s="230">
        <f t="shared" si="33"/>
        <v>1482.9143164308043</v>
      </c>
      <c r="AN152" s="230">
        <f t="shared" si="33"/>
        <v>-2610.0294364145084</v>
      </c>
      <c r="AO152" s="230">
        <f t="shared" si="33"/>
        <v>-126.08699534472544</v>
      </c>
      <c r="AP152" s="230">
        <f t="shared" si="33"/>
        <v>-284.62185335156391</v>
      </c>
    </row>
    <row r="153" spans="1:53">
      <c r="A153" s="236" t="s">
        <v>1</v>
      </c>
      <c r="B153" s="236" t="s">
        <v>47</v>
      </c>
      <c r="C153" s="9">
        <f t="shared" si="31"/>
        <v>-1</v>
      </c>
      <c r="D153" s="230">
        <f t="shared" ref="D153:AP153" si="34">(D37-D95)</f>
        <v>-2058.5818747879239</v>
      </c>
      <c r="E153" s="230">
        <f t="shared" si="34"/>
        <v>-837.96527408517431</v>
      </c>
      <c r="F153" s="240">
        <f t="shared" si="34"/>
        <v>-2896.547148873331</v>
      </c>
      <c r="G153" s="230">
        <f t="shared" si="34"/>
        <v>186.69000321499334</v>
      </c>
      <c r="H153" s="230">
        <f t="shared" si="34"/>
        <v>337.04969224784872</v>
      </c>
      <c r="I153" s="230">
        <f t="shared" si="34"/>
        <v>-216.66042622007808</v>
      </c>
      <c r="J153" s="230">
        <f t="shared" si="34"/>
        <v>-893.78329342485085</v>
      </c>
      <c r="K153" s="230">
        <f t="shared" si="34"/>
        <v>479.09706796408864</v>
      </c>
      <c r="L153" s="230">
        <f t="shared" si="34"/>
        <v>781.10614270318911</v>
      </c>
      <c r="M153" s="230">
        <f t="shared" si="34"/>
        <v>-1932.7342747282746</v>
      </c>
      <c r="N153" s="230">
        <f t="shared" si="34"/>
        <v>38.523467915416404</v>
      </c>
      <c r="O153" s="230">
        <f t="shared" si="34"/>
        <v>-283.685157672473</v>
      </c>
      <c r="P153" s="230">
        <f t="shared" si="34"/>
        <v>952.27110348445422</v>
      </c>
      <c r="Q153" s="230">
        <f t="shared" si="34"/>
        <v>442.29482346177974</v>
      </c>
      <c r="R153" s="230">
        <f t="shared" si="34"/>
        <v>-268.3697821965834</v>
      </c>
      <c r="S153" s="230">
        <f t="shared" si="34"/>
        <v>-309.60535175236873</v>
      </c>
      <c r="T153" s="230">
        <f t="shared" si="34"/>
        <v>-440.84805352258263</v>
      </c>
      <c r="U153" s="230">
        <f t="shared" si="34"/>
        <v>412.83063824356577</v>
      </c>
      <c r="V153" s="230">
        <f t="shared" si="34"/>
        <v>-911.8380549176909</v>
      </c>
      <c r="W153" s="230">
        <f t="shared" si="34"/>
        <v>-249.05621371135203</v>
      </c>
      <c r="X153" s="230">
        <f t="shared" si="34"/>
        <v>-181.8642058769874</v>
      </c>
      <c r="Y153" s="230">
        <f t="shared" si="34"/>
        <v>318.21317037568951</v>
      </c>
      <c r="Z153" s="230">
        <f t="shared" si="34"/>
        <v>214.22585875292134</v>
      </c>
      <c r="AA153" s="230">
        <f t="shared" si="34"/>
        <v>-237.2040992392358</v>
      </c>
      <c r="AB153" s="230">
        <f t="shared" si="34"/>
        <v>-1043.1178388515691</v>
      </c>
      <c r="AC153" s="230">
        <f t="shared" si="34"/>
        <v>419.0428230440084</v>
      </c>
      <c r="AD153" s="230">
        <f t="shared" si="34"/>
        <v>1193.7981754060238</v>
      </c>
      <c r="AE153" s="230">
        <f t="shared" si="34"/>
        <v>-748.31194984620379</v>
      </c>
      <c r="AF153" s="230">
        <f t="shared" si="34"/>
        <v>269.45928513889521</v>
      </c>
      <c r="AG153" s="230">
        <f t="shared" si="34"/>
        <v>-499.12663895561855</v>
      </c>
      <c r="AH153" s="230">
        <f t="shared" si="34"/>
        <v>976.50300603535288</v>
      </c>
      <c r="AI153" s="230">
        <f t="shared" si="34"/>
        <v>195.24029675266502</v>
      </c>
      <c r="AJ153" s="230">
        <f t="shared" si="34"/>
        <v>-281.55763804971502</v>
      </c>
      <c r="AK153" s="230">
        <f t="shared" si="34"/>
        <v>-493.66720679538412</v>
      </c>
      <c r="AL153" s="230">
        <f t="shared" si="34"/>
        <v>-403.46920586189663</v>
      </c>
      <c r="AM153" s="230">
        <f t="shared" si="34"/>
        <v>600.79955988498114</v>
      </c>
      <c r="AN153" s="230">
        <f t="shared" si="34"/>
        <v>-1156.8292392801268</v>
      </c>
      <c r="AO153" s="230">
        <f t="shared" si="34"/>
        <v>-6.236181828284316</v>
      </c>
      <c r="AP153" s="230">
        <f t="shared" si="34"/>
        <v>-155.727450768165</v>
      </c>
    </row>
    <row r="154" spans="1:53">
      <c r="A154" s="236" t="s">
        <v>38</v>
      </c>
      <c r="B154" s="236" t="s">
        <v>48</v>
      </c>
      <c r="C154" s="9">
        <f t="shared" si="31"/>
        <v>1</v>
      </c>
      <c r="D154" s="230">
        <f t="shared" ref="D154:AP154" si="35">(D38-D96)</f>
        <v>2343.9843604334164</v>
      </c>
      <c r="E154" s="230">
        <f t="shared" si="35"/>
        <v>1610.2004771849606</v>
      </c>
      <c r="F154" s="240">
        <f t="shared" si="35"/>
        <v>3954.184837621171</v>
      </c>
      <c r="G154" s="230">
        <f t="shared" si="35"/>
        <v>508.88872043690935</v>
      </c>
      <c r="H154" s="230">
        <f t="shared" si="35"/>
        <v>483.17498620811966</v>
      </c>
      <c r="I154" s="230">
        <f t="shared" si="35"/>
        <v>-934.47215752988996</v>
      </c>
      <c r="J154" s="230">
        <f t="shared" si="35"/>
        <v>-635.97921535733622</v>
      </c>
      <c r="K154" s="230">
        <f t="shared" si="35"/>
        <v>2037.5730629465834</v>
      </c>
      <c r="L154" s="230">
        <f t="shared" si="35"/>
        <v>1349.0634854337259</v>
      </c>
      <c r="M154" s="230">
        <f t="shared" si="35"/>
        <v>-1355.0167888290889</v>
      </c>
      <c r="N154" s="230">
        <f t="shared" si="35"/>
        <v>1265.2648739804572</v>
      </c>
      <c r="O154" s="230">
        <f t="shared" si="35"/>
        <v>-160.42710398549389</v>
      </c>
      <c r="P154" s="230">
        <f t="shared" si="35"/>
        <v>2076.2781072735379</v>
      </c>
      <c r="Q154" s="230">
        <f t="shared" si="35"/>
        <v>614.17953699275677</v>
      </c>
      <c r="R154" s="230">
        <f t="shared" si="35"/>
        <v>-385.49037141891313</v>
      </c>
      <c r="S154" s="230">
        <f t="shared" si="35"/>
        <v>-641.0166306096653</v>
      </c>
      <c r="T154" s="230">
        <f t="shared" si="35"/>
        <v>-409.17881150810717</v>
      </c>
      <c r="U154" s="230">
        <f t="shared" si="35"/>
        <v>916.25846481473127</v>
      </c>
      <c r="V154" s="230">
        <f t="shared" si="35"/>
        <v>-2072.1787126900672</v>
      </c>
      <c r="W154" s="230">
        <f t="shared" si="35"/>
        <v>124.41801148862942</v>
      </c>
      <c r="X154" s="230">
        <f t="shared" si="35"/>
        <v>-437.35509721438211</v>
      </c>
      <c r="Y154" s="230">
        <f t="shared" si="35"/>
        <v>483.52534835363622</v>
      </c>
      <c r="Z154" s="230">
        <f t="shared" si="35"/>
        <v>438.30102732115483</v>
      </c>
      <c r="AA154" s="230">
        <f t="shared" si="35"/>
        <v>-553.43242577274214</v>
      </c>
      <c r="AB154" s="230">
        <f t="shared" si="35"/>
        <v>-1225.2925911036727</v>
      </c>
      <c r="AC154" s="230">
        <f t="shared" si="35"/>
        <v>1414.2706545670517</v>
      </c>
      <c r="AD154" s="230">
        <f t="shared" si="35"/>
        <v>1572.4927894250723</v>
      </c>
      <c r="AE154" s="230">
        <f t="shared" si="35"/>
        <v>-172.62531542996294</v>
      </c>
      <c r="AF154" s="230">
        <f t="shared" si="35"/>
        <v>986.83905356266769</v>
      </c>
      <c r="AG154" s="230">
        <f t="shared" si="35"/>
        <v>-1047.8790014707774</v>
      </c>
      <c r="AH154" s="230">
        <f t="shared" si="35"/>
        <v>1597.5634320387035</v>
      </c>
      <c r="AI154" s="230">
        <f t="shared" si="35"/>
        <v>261.66662419645581</v>
      </c>
      <c r="AJ154" s="230">
        <f t="shared" si="35"/>
        <v>-173.65476209344342</v>
      </c>
      <c r="AK154" s="230">
        <f t="shared" si="35"/>
        <v>-482.12040713745228</v>
      </c>
      <c r="AL154" s="230">
        <f t="shared" si="35"/>
        <v>-451.59837650171539</v>
      </c>
      <c r="AM154" s="230">
        <f t="shared" si="35"/>
        <v>1118.0942725315836</v>
      </c>
      <c r="AN154" s="230">
        <f t="shared" si="35"/>
        <v>-1907.6715634998036</v>
      </c>
      <c r="AO154" s="230">
        <f t="shared" si="35"/>
        <v>-30.892859331459476</v>
      </c>
      <c r="AP154" s="230">
        <f t="shared" si="35"/>
        <v>-217.38542246817815</v>
      </c>
    </row>
    <row r="155" spans="1:53">
      <c r="A155" s="236" t="s">
        <v>41</v>
      </c>
      <c r="B155" s="236" t="s">
        <v>49</v>
      </c>
      <c r="C155" s="9">
        <f t="shared" si="31"/>
        <v>0</v>
      </c>
      <c r="D155" s="230">
        <f t="shared" ref="D155:AP155" si="36">(D39-D97)</f>
        <v>1951.7197447409853</v>
      </c>
      <c r="E155" s="230">
        <f t="shared" si="36"/>
        <v>1283.8963988812175</v>
      </c>
      <c r="F155" s="240">
        <f t="shared" si="36"/>
        <v>3235.6161436238326</v>
      </c>
      <c r="G155" s="230">
        <f t="shared" si="36"/>
        <v>502.75187170460413</v>
      </c>
      <c r="H155" s="230">
        <f t="shared" si="36"/>
        <v>363.25146373659663</v>
      </c>
      <c r="I155" s="230">
        <f t="shared" si="36"/>
        <v>-626.08969764524954</v>
      </c>
      <c r="J155" s="230">
        <f t="shared" si="36"/>
        <v>-839.13246668339707</v>
      </c>
      <c r="K155" s="230">
        <f t="shared" si="36"/>
        <v>1916.542704502659</v>
      </c>
      <c r="L155" s="230">
        <f t="shared" si="36"/>
        <v>1229.2465230919188</v>
      </c>
      <c r="M155" s="230">
        <f t="shared" si="36"/>
        <v>-527.88452739143395</v>
      </c>
      <c r="N155" s="230">
        <f t="shared" si="36"/>
        <v>1167.9229288584611</v>
      </c>
      <c r="O155" s="230">
        <f t="shared" si="36"/>
        <v>-638.55716053119977</v>
      </c>
      <c r="P155" s="230">
        <f t="shared" si="36"/>
        <v>2009.1268200623308</v>
      </c>
      <c r="Q155" s="230">
        <f t="shared" si="36"/>
        <v>644.79619152653322</v>
      </c>
      <c r="R155" s="230">
        <f t="shared" si="36"/>
        <v>107.8619558915816</v>
      </c>
      <c r="S155" s="230">
        <f t="shared" si="36"/>
        <v>-1089.9857847195817</v>
      </c>
      <c r="T155" s="230">
        <f t="shared" si="36"/>
        <v>-454.77794040644949</v>
      </c>
      <c r="U155" s="230">
        <f t="shared" si="36"/>
        <v>1245.8316067558335</v>
      </c>
      <c r="V155" s="230">
        <f t="shared" si="36"/>
        <v>-2343.6317950646335</v>
      </c>
      <c r="W155" s="230">
        <f t="shared" si="36"/>
        <v>-195.15519904691246</v>
      </c>
      <c r="X155" s="230">
        <f t="shared" si="36"/>
        <v>-520.39774990077422</v>
      </c>
      <c r="Y155" s="230">
        <f t="shared" si="36"/>
        <v>322.96615666945581</v>
      </c>
      <c r="Z155" s="230">
        <f t="shared" si="36"/>
        <v>527.48942391302262</v>
      </c>
      <c r="AA155" s="230">
        <f t="shared" si="36"/>
        <v>-659.33038857697102</v>
      </c>
      <c r="AB155" s="230">
        <f t="shared" si="36"/>
        <v>-832.16474255424691</v>
      </c>
      <c r="AC155" s="230">
        <f t="shared" si="36"/>
        <v>1478.6012891858409</v>
      </c>
      <c r="AD155" s="230">
        <f t="shared" si="36"/>
        <v>2003.7918828511611</v>
      </c>
      <c r="AE155" s="230">
        <f t="shared" si="36"/>
        <v>-574.42642750430969</v>
      </c>
      <c r="AF155" s="230">
        <f t="shared" si="36"/>
        <v>279.34532983710233</v>
      </c>
      <c r="AG155" s="230">
        <f t="shared" si="36"/>
        <v>-545.70364554403932</v>
      </c>
      <c r="AH155" s="230">
        <f t="shared" si="36"/>
        <v>1954.8439238099672</v>
      </c>
      <c r="AI155" s="230">
        <f t="shared" si="36"/>
        <v>654.4857882688375</v>
      </c>
      <c r="AJ155" s="230">
        <f t="shared" si="36"/>
        <v>180.19851736312557</v>
      </c>
      <c r="AK155" s="230">
        <f t="shared" si="36"/>
        <v>-1037.5325256196229</v>
      </c>
      <c r="AL155" s="230">
        <f t="shared" si="36"/>
        <v>-986.43035787202825</v>
      </c>
      <c r="AM155" s="230">
        <f t="shared" si="36"/>
        <v>1292.5923422664346</v>
      </c>
      <c r="AN155" s="230">
        <f t="shared" si="36"/>
        <v>-2279.3029628235308</v>
      </c>
      <c r="AO155" s="230">
        <f t="shared" si="36"/>
        <v>-164.89857717149425</v>
      </c>
      <c r="AP155" s="230">
        <f t="shared" si="36"/>
        <v>-330.62862761815632</v>
      </c>
    </row>
    <row r="156" spans="1:53">
      <c r="A156" s="236" t="s">
        <v>22</v>
      </c>
      <c r="B156" s="236" t="s">
        <v>50</v>
      </c>
      <c r="C156" s="9">
        <f t="shared" si="31"/>
        <v>-1</v>
      </c>
      <c r="D156" s="230">
        <f t="shared" ref="D156:AP156" si="37">(D40-D98)</f>
        <v>6575.1044926731847</v>
      </c>
      <c r="E156" s="230">
        <f t="shared" si="37"/>
        <v>7068.6024871920235</v>
      </c>
      <c r="F156" s="240">
        <f t="shared" si="37"/>
        <v>13643.706979865208</v>
      </c>
      <c r="G156" s="230">
        <f t="shared" si="37"/>
        <v>761.51399562950246</v>
      </c>
      <c r="H156" s="230">
        <f t="shared" si="37"/>
        <v>629.20359975738393</v>
      </c>
      <c r="I156" s="230">
        <f t="shared" si="37"/>
        <v>-234.79199309098476</v>
      </c>
      <c r="J156" s="230">
        <f t="shared" si="37"/>
        <v>-252.07093406385684</v>
      </c>
      <c r="K156" s="230">
        <f t="shared" si="37"/>
        <v>3096.4842812252609</v>
      </c>
      <c r="L156" s="230">
        <f t="shared" si="37"/>
        <v>1896.3206167150202</v>
      </c>
      <c r="M156" s="230">
        <f t="shared" si="37"/>
        <v>-140.17797914371477</v>
      </c>
      <c r="N156" s="230">
        <f t="shared" si="37"/>
        <v>569.41743469728681</v>
      </c>
      <c r="O156" s="230">
        <f t="shared" si="37"/>
        <v>-632.80609655453009</v>
      </c>
      <c r="P156" s="230">
        <f t="shared" si="37"/>
        <v>1977.7178773754858</v>
      </c>
      <c r="Q156" s="230">
        <f t="shared" si="37"/>
        <v>1149.3768891645159</v>
      </c>
      <c r="R156" s="230">
        <f t="shared" si="37"/>
        <v>-233.99758744257269</v>
      </c>
      <c r="S156" s="230">
        <f t="shared" si="37"/>
        <v>-667.35199650551658</v>
      </c>
      <c r="T156" s="230">
        <f t="shared" si="37"/>
        <v>-212.72705721732927</v>
      </c>
      <c r="U156" s="230">
        <f t="shared" si="37"/>
        <v>1192.5590050765823</v>
      </c>
      <c r="V156" s="230">
        <f t="shared" si="37"/>
        <v>-1788.5482563955957</v>
      </c>
      <c r="W156" s="230">
        <f t="shared" si="37"/>
        <v>-211.6293268066438</v>
      </c>
      <c r="X156" s="230">
        <f t="shared" si="37"/>
        <v>-323.38797974582849</v>
      </c>
      <c r="Y156" s="230">
        <f t="shared" si="37"/>
        <v>901.37317690050986</v>
      </c>
      <c r="Z156" s="230">
        <f t="shared" si="37"/>
        <v>617.4800958980486</v>
      </c>
      <c r="AA156" s="230">
        <f t="shared" si="37"/>
        <v>-549.46198004551115</v>
      </c>
      <c r="AB156" s="230">
        <f t="shared" si="37"/>
        <v>-832.299619042431</v>
      </c>
      <c r="AC156" s="230">
        <f t="shared" si="37"/>
        <v>3755.5818413659581</v>
      </c>
      <c r="AD156" s="230">
        <f t="shared" si="37"/>
        <v>2392.2952630837972</v>
      </c>
      <c r="AE156" s="230">
        <f t="shared" si="37"/>
        <v>-16.674435067267041</v>
      </c>
      <c r="AF156" s="230">
        <f t="shared" si="37"/>
        <v>1067.6872237030038</v>
      </c>
      <c r="AG156" s="230">
        <f t="shared" si="37"/>
        <v>-1025.2523266172502</v>
      </c>
      <c r="AH156" s="230">
        <f t="shared" si="37"/>
        <v>2251.0643456035468</v>
      </c>
      <c r="AI156" s="230">
        <f t="shared" si="37"/>
        <v>699.41208011249546</v>
      </c>
      <c r="AJ156" s="230">
        <f t="shared" si="37"/>
        <v>49.849662758453633</v>
      </c>
      <c r="AK156" s="230">
        <f t="shared" si="37"/>
        <v>-1179.3218783115299</v>
      </c>
      <c r="AL156" s="230">
        <f t="shared" si="37"/>
        <v>-413.43251092513674</v>
      </c>
      <c r="AM156" s="230">
        <f t="shared" si="37"/>
        <v>1551.9982471532785</v>
      </c>
      <c r="AN156" s="230">
        <f t="shared" si="37"/>
        <v>-1911.0629968855646</v>
      </c>
      <c r="AO156" s="230">
        <f t="shared" si="37"/>
        <v>-108.65216413757298</v>
      </c>
      <c r="AP156" s="230">
        <f t="shared" si="37"/>
        <v>-181.98153835532139</v>
      </c>
    </row>
    <row r="157" spans="1:53">
      <c r="A157" s="236" t="s">
        <v>0</v>
      </c>
      <c r="B157" s="236" t="s">
        <v>51</v>
      </c>
      <c r="C157" s="9">
        <f t="shared" si="31"/>
        <v>0</v>
      </c>
      <c r="D157" s="230">
        <f t="shared" ref="D157:AP157" si="38">(D41-D99)</f>
        <v>2714.3544601098401</v>
      </c>
      <c r="E157" s="230">
        <f t="shared" si="38"/>
        <v>2859.0259650954977</v>
      </c>
      <c r="F157" s="240">
        <f t="shared" si="38"/>
        <v>5573.3804252045229</v>
      </c>
      <c r="G157" s="230">
        <f t="shared" si="38"/>
        <v>357.56612369227514</v>
      </c>
      <c r="H157" s="230">
        <f t="shared" si="38"/>
        <v>371.80666397716413</v>
      </c>
      <c r="I157" s="230">
        <f t="shared" si="38"/>
        <v>-358.51842707346077</v>
      </c>
      <c r="J157" s="230">
        <f t="shared" si="38"/>
        <v>56.442331686761463</v>
      </c>
      <c r="K157" s="230">
        <f t="shared" si="38"/>
        <v>1513.4212977848001</v>
      </c>
      <c r="L157" s="230">
        <f t="shared" si="38"/>
        <v>1183.1049024263848</v>
      </c>
      <c r="M157" s="230">
        <f t="shared" si="38"/>
        <v>-831.4142864170135</v>
      </c>
      <c r="N157" s="230">
        <f t="shared" si="38"/>
        <v>521.42604571497941</v>
      </c>
      <c r="O157" s="230">
        <f t="shared" si="38"/>
        <v>-203.0348710746257</v>
      </c>
      <c r="P157" s="230">
        <f t="shared" si="38"/>
        <v>1531.6872280112948</v>
      </c>
      <c r="Q157" s="230">
        <f t="shared" si="38"/>
        <v>715.97789908302366</v>
      </c>
      <c r="R157" s="230">
        <f t="shared" si="38"/>
        <v>27.366697161720367</v>
      </c>
      <c r="S157" s="230">
        <f t="shared" si="38"/>
        <v>-868.53785067833815</v>
      </c>
      <c r="T157" s="230">
        <f t="shared" si="38"/>
        <v>-262.13242300069396</v>
      </c>
      <c r="U157" s="230">
        <f t="shared" si="38"/>
        <v>1052.6393585921469</v>
      </c>
      <c r="V157" s="230">
        <f t="shared" si="38"/>
        <v>-1585.0932875318831</v>
      </c>
      <c r="W157" s="230">
        <f t="shared" si="38"/>
        <v>-149.06639092856858</v>
      </c>
      <c r="X157" s="230">
        <f t="shared" si="38"/>
        <v>-359.28655131658161</v>
      </c>
      <c r="Y157" s="230">
        <f t="shared" si="38"/>
        <v>419.09624537477066</v>
      </c>
      <c r="Z157" s="230">
        <f t="shared" si="38"/>
        <v>274.23436250217492</v>
      </c>
      <c r="AA157" s="230">
        <f t="shared" si="38"/>
        <v>-76.794125259577413</v>
      </c>
      <c r="AB157" s="230">
        <f t="shared" si="38"/>
        <v>-183.38996067985863</v>
      </c>
      <c r="AC157" s="230">
        <f t="shared" si="38"/>
        <v>1475.1263211482365</v>
      </c>
      <c r="AD157" s="230">
        <f t="shared" si="38"/>
        <v>1126.1020281364326</v>
      </c>
      <c r="AE157" s="230">
        <f t="shared" si="38"/>
        <v>-305.1589549067503</v>
      </c>
      <c r="AF157" s="230">
        <f t="shared" si="38"/>
        <v>583.17490084713791</v>
      </c>
      <c r="AG157" s="230">
        <f t="shared" si="38"/>
        <v>-462.64903825618239</v>
      </c>
      <c r="AH157" s="230">
        <f t="shared" si="38"/>
        <v>1460.6925766581262</v>
      </c>
      <c r="AI157" s="230">
        <f t="shared" si="38"/>
        <v>416.54203536582645</v>
      </c>
      <c r="AJ157" s="230">
        <f t="shared" si="38"/>
        <v>-43.030256365105743</v>
      </c>
      <c r="AK157" s="230">
        <f t="shared" si="38"/>
        <v>-682.19988999760972</v>
      </c>
      <c r="AL157" s="230">
        <f t="shared" si="38"/>
        <v>-413.78549533533806</v>
      </c>
      <c r="AM157" s="230">
        <f t="shared" si="38"/>
        <v>1060.7933857104726</v>
      </c>
      <c r="AN157" s="230">
        <f t="shared" si="38"/>
        <v>-1484.8194057983201</v>
      </c>
      <c r="AO157" s="230">
        <f t="shared" si="38"/>
        <v>-171.35866117900878</v>
      </c>
      <c r="AP157" s="230">
        <f t="shared" si="38"/>
        <v>-133.55010286965262</v>
      </c>
    </row>
    <row r="158" spans="1:53">
      <c r="A158" s="236" t="s">
        <v>5</v>
      </c>
      <c r="B158" s="236" t="s">
        <v>52</v>
      </c>
      <c r="C158" s="9">
        <f t="shared" si="31"/>
        <v>-1</v>
      </c>
      <c r="D158" s="230">
        <f t="shared" ref="D158:AP158" si="39">(D42-D100)</f>
        <v>-4968.7157014524564</v>
      </c>
      <c r="E158" s="230">
        <f t="shared" si="39"/>
        <v>-3495.1385622371454</v>
      </c>
      <c r="F158" s="240">
        <f t="shared" si="39"/>
        <v>-8463.8542636891361</v>
      </c>
      <c r="G158" s="230">
        <f t="shared" si="39"/>
        <v>-247.23724632392259</v>
      </c>
      <c r="H158" s="230">
        <f t="shared" si="39"/>
        <v>-135.05922661582008</v>
      </c>
      <c r="I158" s="230">
        <f t="shared" si="39"/>
        <v>-903.21013695136935</v>
      </c>
      <c r="J158" s="230">
        <f t="shared" si="39"/>
        <v>-723.1474756141979</v>
      </c>
      <c r="K158" s="230">
        <f t="shared" si="39"/>
        <v>1199.8684500703239</v>
      </c>
      <c r="L158" s="230">
        <f t="shared" si="39"/>
        <v>131.28929265086481</v>
      </c>
      <c r="M158" s="230">
        <f t="shared" si="39"/>
        <v>-1777.6874736559257</v>
      </c>
      <c r="N158" s="230">
        <f t="shared" si="39"/>
        <v>-451.59465095837368</v>
      </c>
      <c r="O158" s="230">
        <f t="shared" si="39"/>
        <v>-763.56485099484416</v>
      </c>
      <c r="P158" s="230">
        <f t="shared" si="39"/>
        <v>513.83802453435783</v>
      </c>
      <c r="Q158" s="230">
        <f t="shared" si="39"/>
        <v>-226.45316873313277</v>
      </c>
      <c r="R158" s="230">
        <f t="shared" si="39"/>
        <v>196.85635092625307</v>
      </c>
      <c r="S158" s="230">
        <f t="shared" si="39"/>
        <v>-926.25855292023334</v>
      </c>
      <c r="T158" s="230">
        <f t="shared" si="39"/>
        <v>-32.356266838574811</v>
      </c>
      <c r="U158" s="230">
        <f t="shared" si="39"/>
        <v>184.12257973352462</v>
      </c>
      <c r="V158" s="230">
        <f t="shared" si="39"/>
        <v>-732.16835825200542</v>
      </c>
      <c r="W158" s="230">
        <f t="shared" si="39"/>
        <v>-151.69237091552895</v>
      </c>
      <c r="X158" s="230">
        <f t="shared" si="39"/>
        <v>-124.26062059401374</v>
      </c>
      <c r="Y158" s="230">
        <f t="shared" si="39"/>
        <v>-315.54566888346017</v>
      </c>
      <c r="Z158" s="230">
        <f t="shared" si="39"/>
        <v>-141.40405492896389</v>
      </c>
      <c r="AA158" s="230">
        <f t="shared" si="39"/>
        <v>-989.17364410033042</v>
      </c>
      <c r="AB158" s="230">
        <f t="shared" si="39"/>
        <v>-511.32433231626055</v>
      </c>
      <c r="AC158" s="230">
        <f t="shared" si="39"/>
        <v>453.75249537190393</v>
      </c>
      <c r="AD158" s="230">
        <f t="shared" si="39"/>
        <v>838.89247296737449</v>
      </c>
      <c r="AE158" s="230">
        <f t="shared" si="39"/>
        <v>-897.02791566793167</v>
      </c>
      <c r="AF158" s="230">
        <f t="shared" si="39"/>
        <v>-391.8972311690959</v>
      </c>
      <c r="AG158" s="230">
        <f t="shared" si="39"/>
        <v>-108.80416893948859</v>
      </c>
      <c r="AH158" s="230">
        <f t="shared" si="39"/>
        <v>505.3382280093283</v>
      </c>
      <c r="AI158" s="230">
        <f t="shared" si="39"/>
        <v>55.823895779343729</v>
      </c>
      <c r="AJ158" s="230">
        <f t="shared" si="39"/>
        <v>-256.3029565053439</v>
      </c>
      <c r="AK158" s="230">
        <f t="shared" si="39"/>
        <v>-726.47886576052406</v>
      </c>
      <c r="AL158" s="230">
        <f t="shared" si="39"/>
        <v>-331.63707569117105</v>
      </c>
      <c r="AM158" s="230">
        <f t="shared" si="39"/>
        <v>307.46748809539713</v>
      </c>
      <c r="AN158" s="230">
        <f t="shared" si="39"/>
        <v>-730.85069401596411</v>
      </c>
      <c r="AO158" s="230">
        <f t="shared" si="39"/>
        <v>-38.427300797018688</v>
      </c>
      <c r="AP158" s="230">
        <f t="shared" si="39"/>
        <v>-217.53923368453616</v>
      </c>
    </row>
    <row r="159" spans="1:53">
      <c r="A159" s="236" t="s">
        <v>33</v>
      </c>
      <c r="B159" s="236" t="s">
        <v>53</v>
      </c>
      <c r="C159" s="9">
        <f t="shared" si="31"/>
        <v>1</v>
      </c>
      <c r="D159" s="230">
        <f t="shared" ref="D159:AP159" si="40">(D43-D101)</f>
        <v>5930.0264609147562</v>
      </c>
      <c r="E159" s="230">
        <f t="shared" si="40"/>
        <v>5364.5385715982411</v>
      </c>
      <c r="F159" s="240">
        <f t="shared" si="40"/>
        <v>11294.565032514045</v>
      </c>
      <c r="G159" s="230">
        <f t="shared" si="40"/>
        <v>695.95446968367469</v>
      </c>
      <c r="H159" s="230">
        <f t="shared" si="40"/>
        <v>516.91755627936072</v>
      </c>
      <c r="I159" s="230">
        <f t="shared" si="40"/>
        <v>-11.166701040972839</v>
      </c>
      <c r="J159" s="230">
        <f t="shared" si="40"/>
        <v>211.8846660078998</v>
      </c>
      <c r="K159" s="230">
        <f t="shared" si="40"/>
        <v>1270.9403680258984</v>
      </c>
      <c r="L159" s="230">
        <f t="shared" si="40"/>
        <v>915.50671273214539</v>
      </c>
      <c r="M159" s="230">
        <f t="shared" si="40"/>
        <v>222.43727353736904</v>
      </c>
      <c r="N159" s="230">
        <f t="shared" si="40"/>
        <v>608.04644029116753</v>
      </c>
      <c r="O159" s="230">
        <f t="shared" si="40"/>
        <v>-284.96707303338189</v>
      </c>
      <c r="P159" s="230">
        <f t="shared" si="40"/>
        <v>1237.3999749852301</v>
      </c>
      <c r="Q159" s="230">
        <f t="shared" si="40"/>
        <v>453.86976388104813</v>
      </c>
      <c r="R159" s="230">
        <f t="shared" si="40"/>
        <v>296.93372431732132</v>
      </c>
      <c r="S159" s="230">
        <f t="shared" si="40"/>
        <v>-480.37991590625461</v>
      </c>
      <c r="T159" s="230">
        <f t="shared" si="40"/>
        <v>189.62605565848207</v>
      </c>
      <c r="U159" s="230">
        <f t="shared" si="40"/>
        <v>582.85941902511695</v>
      </c>
      <c r="V159" s="230">
        <f t="shared" si="40"/>
        <v>-401.33379704946128</v>
      </c>
      <c r="W159" s="230">
        <f t="shared" si="40"/>
        <v>41.288422796906161</v>
      </c>
      <c r="X159" s="230">
        <f t="shared" si="40"/>
        <v>-135.79089927673158</v>
      </c>
      <c r="Y159" s="230">
        <f t="shared" si="40"/>
        <v>799.07962373629562</v>
      </c>
      <c r="Z159" s="230">
        <f t="shared" si="40"/>
        <v>378.88220891154924</v>
      </c>
      <c r="AA159" s="230">
        <f t="shared" si="40"/>
        <v>251.16185298643541</v>
      </c>
      <c r="AB159" s="230">
        <f t="shared" si="40"/>
        <v>-130.0085357807111</v>
      </c>
      <c r="AC159" s="230">
        <f t="shared" si="40"/>
        <v>734.7681141973444</v>
      </c>
      <c r="AD159" s="230">
        <f t="shared" si="40"/>
        <v>788.06588520837249</v>
      </c>
      <c r="AE159" s="230">
        <f t="shared" si="40"/>
        <v>658.48410181486543</v>
      </c>
      <c r="AF159" s="230">
        <f t="shared" si="40"/>
        <v>235.95242227376002</v>
      </c>
      <c r="AG159" s="230">
        <f t="shared" si="40"/>
        <v>-214.20440855279594</v>
      </c>
      <c r="AH159" s="230">
        <f t="shared" si="40"/>
        <v>1093.9328137845805</v>
      </c>
      <c r="AI159" s="230">
        <f t="shared" si="40"/>
        <v>550.71646625335416</v>
      </c>
      <c r="AJ159" s="230">
        <f t="shared" si="40"/>
        <v>146.36637653881189</v>
      </c>
      <c r="AK159" s="230">
        <f t="shared" si="40"/>
        <v>-471.32237779824936</v>
      </c>
      <c r="AL159" s="230">
        <f t="shared" si="40"/>
        <v>207.45774750814599</v>
      </c>
      <c r="AM159" s="230">
        <f t="shared" si="40"/>
        <v>433.04149235735895</v>
      </c>
      <c r="AN159" s="230">
        <f t="shared" si="40"/>
        <v>-146.60542143200655</v>
      </c>
      <c r="AO159" s="230">
        <f t="shared" si="40"/>
        <v>49.647996068651992</v>
      </c>
      <c r="AP159" s="230">
        <f t="shared" si="40"/>
        <v>-0.877786477405607</v>
      </c>
    </row>
    <row r="160" spans="1:53">
      <c r="A160" s="236" t="s">
        <v>39</v>
      </c>
      <c r="B160" s="236" t="s">
        <v>54</v>
      </c>
      <c r="C160" s="9">
        <f t="shared" si="31"/>
        <v>1</v>
      </c>
      <c r="D160" s="230">
        <f t="shared" ref="D160:AP160" si="41">(D44-D102)</f>
        <v>65.097635151236318</v>
      </c>
      <c r="E160" s="230">
        <f t="shared" si="41"/>
        <v>-270.58579419687157</v>
      </c>
      <c r="F160" s="240">
        <f t="shared" si="41"/>
        <v>-205.48815904557705</v>
      </c>
      <c r="G160" s="230">
        <f t="shared" si="41"/>
        <v>-78.250603257463808</v>
      </c>
      <c r="H160" s="230">
        <f t="shared" si="41"/>
        <v>429.72298637994027</v>
      </c>
      <c r="I160" s="230">
        <f t="shared" si="41"/>
        <v>-202.01355911037172</v>
      </c>
      <c r="J160" s="230">
        <f t="shared" si="41"/>
        <v>-1026.4323698124899</v>
      </c>
      <c r="K160" s="230">
        <f t="shared" si="41"/>
        <v>1001.8462496104185</v>
      </c>
      <c r="L160" s="230">
        <f t="shared" si="41"/>
        <v>864.34206966975034</v>
      </c>
      <c r="M160" s="230">
        <f t="shared" si="41"/>
        <v>-1048.7015471272316</v>
      </c>
      <c r="N160" s="230">
        <f t="shared" si="41"/>
        <v>54.216449834340892</v>
      </c>
      <c r="O160" s="230">
        <f t="shared" si="41"/>
        <v>73.797813163648243</v>
      </c>
      <c r="P160" s="230">
        <f t="shared" si="41"/>
        <v>759.39368967302289</v>
      </c>
      <c r="Q160" s="230">
        <f t="shared" si="41"/>
        <v>118.04637755221484</v>
      </c>
      <c r="R160" s="230">
        <f t="shared" si="41"/>
        <v>37.779023229588347</v>
      </c>
      <c r="S160" s="230">
        <f t="shared" si="41"/>
        <v>-326.91462527987096</v>
      </c>
      <c r="T160" s="230">
        <f t="shared" si="41"/>
        <v>-163.28961707690905</v>
      </c>
      <c r="U160" s="230">
        <f t="shared" si="41"/>
        <v>580.8091219072121</v>
      </c>
      <c r="V160" s="230">
        <f t="shared" si="41"/>
        <v>-636.51990277976438</v>
      </c>
      <c r="W160" s="230">
        <f t="shared" si="41"/>
        <v>-93.329744554053832</v>
      </c>
      <c r="X160" s="230">
        <f t="shared" si="41"/>
        <v>-279.40417687098306</v>
      </c>
      <c r="Y160" s="230">
        <f t="shared" si="41"/>
        <v>113.61726429492046</v>
      </c>
      <c r="Z160" s="230">
        <f t="shared" si="41"/>
        <v>86.195584952634817</v>
      </c>
      <c r="AA160" s="230">
        <f t="shared" si="41"/>
        <v>-92.182317911639984</v>
      </c>
      <c r="AB160" s="230">
        <f t="shared" si="41"/>
        <v>-833.62201843268485</v>
      </c>
      <c r="AC160" s="230">
        <f t="shared" si="41"/>
        <v>849.87397170670738</v>
      </c>
      <c r="AD160" s="230">
        <f t="shared" si="41"/>
        <v>270.26865001849364</v>
      </c>
      <c r="AE160" s="230">
        <f t="shared" si="41"/>
        <v>-596.76100503004272</v>
      </c>
      <c r="AF160" s="230">
        <f t="shared" si="41"/>
        <v>161.46213844752492</v>
      </c>
      <c r="AG160" s="230">
        <f t="shared" si="41"/>
        <v>-265.49304365040734</v>
      </c>
      <c r="AH160" s="230">
        <f t="shared" si="41"/>
        <v>699.47843492648826</v>
      </c>
      <c r="AI160" s="230">
        <f t="shared" si="41"/>
        <v>102.94281259293348</v>
      </c>
      <c r="AJ160" s="230">
        <f t="shared" si="41"/>
        <v>-15.70856972092588</v>
      </c>
      <c r="AK160" s="230">
        <f t="shared" si="41"/>
        <v>-225.50583179280511</v>
      </c>
      <c r="AL160" s="230">
        <f t="shared" si="41"/>
        <v>15.469645318193216</v>
      </c>
      <c r="AM160" s="230">
        <f t="shared" si="41"/>
        <v>386.50428594755431</v>
      </c>
      <c r="AN160" s="230">
        <f t="shared" si="41"/>
        <v>-712.6405778793378</v>
      </c>
      <c r="AO160" s="230">
        <f t="shared" si="41"/>
        <v>-49.903319294866378</v>
      </c>
      <c r="AP160" s="230">
        <f t="shared" si="41"/>
        <v>-164.58189868926456</v>
      </c>
    </row>
    <row r="161" spans="1:42">
      <c r="A161" s="236" t="s">
        <v>7</v>
      </c>
      <c r="B161" s="236" t="s">
        <v>55</v>
      </c>
      <c r="C161" s="9">
        <f t="shared" si="31"/>
        <v>0</v>
      </c>
      <c r="D161" s="230">
        <f t="shared" ref="D161:AP161" si="42">(D45-D103)</f>
        <v>-114.52588709769771</v>
      </c>
      <c r="E161" s="230">
        <f t="shared" si="42"/>
        <v>-700.94878483924549</v>
      </c>
      <c r="F161" s="240">
        <f t="shared" si="42"/>
        <v>-815.47467193659395</v>
      </c>
      <c r="G161" s="230">
        <f t="shared" si="42"/>
        <v>219.75614360066902</v>
      </c>
      <c r="H161" s="230">
        <f t="shared" si="42"/>
        <v>166.84380928386599</v>
      </c>
      <c r="I161" s="230">
        <f t="shared" si="42"/>
        <v>-59.922869336274744</v>
      </c>
      <c r="J161" s="230">
        <f t="shared" si="42"/>
        <v>-367.70144996416639</v>
      </c>
      <c r="K161" s="230">
        <f t="shared" si="42"/>
        <v>437.24141810034052</v>
      </c>
      <c r="L161" s="230">
        <f t="shared" si="42"/>
        <v>-3.7114140862249769</v>
      </c>
      <c r="M161" s="230">
        <f t="shared" si="42"/>
        <v>3.163235303676629</v>
      </c>
      <c r="N161" s="230">
        <f t="shared" si="42"/>
        <v>121.58772440062603</v>
      </c>
      <c r="O161" s="230">
        <f t="shared" si="42"/>
        <v>-458.12004986464308</v>
      </c>
      <c r="P161" s="230">
        <f t="shared" si="42"/>
        <v>1182.611620405245</v>
      </c>
      <c r="Q161" s="230">
        <f t="shared" si="42"/>
        <v>440.83026701524068</v>
      </c>
      <c r="R161" s="230">
        <f t="shared" si="42"/>
        <v>-307.71330773634691</v>
      </c>
      <c r="S161" s="230">
        <f t="shared" si="42"/>
        <v>-455.82989321627974</v>
      </c>
      <c r="T161" s="230">
        <f t="shared" si="42"/>
        <v>-249.23519453594054</v>
      </c>
      <c r="U161" s="230">
        <f t="shared" si="42"/>
        <v>621.67648727657797</v>
      </c>
      <c r="V161" s="230">
        <f t="shared" si="42"/>
        <v>-1117.5498905222084</v>
      </c>
      <c r="W161" s="230">
        <f t="shared" si="42"/>
        <v>-147.984083961137</v>
      </c>
      <c r="X161" s="230">
        <f t="shared" si="42"/>
        <v>-140.46843926111796</v>
      </c>
      <c r="Y161" s="230">
        <f t="shared" si="42"/>
        <v>135.19394463562276</v>
      </c>
      <c r="Z161" s="230">
        <f t="shared" si="42"/>
        <v>322.3812678241884</v>
      </c>
      <c r="AA161" s="230">
        <f t="shared" si="42"/>
        <v>-156.28865556571327</v>
      </c>
      <c r="AB161" s="230">
        <f t="shared" si="42"/>
        <v>-349.01290261066242</v>
      </c>
      <c r="AC161" s="230">
        <f t="shared" si="42"/>
        <v>47.558956092558219</v>
      </c>
      <c r="AD161" s="230">
        <f t="shared" si="42"/>
        <v>350.50565031945007</v>
      </c>
      <c r="AE161" s="230">
        <f t="shared" si="42"/>
        <v>-154.17748442760058</v>
      </c>
      <c r="AF161" s="230">
        <f t="shared" si="42"/>
        <v>3.4612716150004417</v>
      </c>
      <c r="AG161" s="230">
        <f t="shared" si="42"/>
        <v>-175.43395390801743</v>
      </c>
      <c r="AH161" s="230">
        <f t="shared" si="42"/>
        <v>834.88645119425564</v>
      </c>
      <c r="AI161" s="230">
        <f t="shared" si="42"/>
        <v>397.97610962850013</v>
      </c>
      <c r="AJ161" s="230">
        <f t="shared" si="42"/>
        <v>-465.66457129331684</v>
      </c>
      <c r="AK161" s="230">
        <f t="shared" si="42"/>
        <v>-585.42708147358644</v>
      </c>
      <c r="AL161" s="230">
        <f t="shared" si="42"/>
        <v>-170.41937650219916</v>
      </c>
      <c r="AM161" s="230">
        <f t="shared" si="42"/>
        <v>556.10379603938054</v>
      </c>
      <c r="AN161" s="230">
        <f t="shared" si="42"/>
        <v>-952.16982662882583</v>
      </c>
      <c r="AO161" s="230">
        <f t="shared" si="42"/>
        <v>-195.0222352013152</v>
      </c>
      <c r="AP161" s="230">
        <f t="shared" si="42"/>
        <v>-145.40014457702637</v>
      </c>
    </row>
    <row r="162" spans="1:42">
      <c r="A162" s="236" t="s">
        <v>2</v>
      </c>
      <c r="B162" s="236" t="s">
        <v>56</v>
      </c>
      <c r="C162" s="9">
        <f t="shared" si="31"/>
        <v>0</v>
      </c>
      <c r="D162" s="230">
        <f t="shared" ref="D162:AP162" si="43">(D46-D104)</f>
        <v>-1012.3970662940992</v>
      </c>
      <c r="E162" s="230">
        <f t="shared" si="43"/>
        <v>-995.21118729602313</v>
      </c>
      <c r="F162" s="240">
        <f t="shared" si="43"/>
        <v>-2007.6082535897149</v>
      </c>
      <c r="G162" s="230">
        <f t="shared" si="43"/>
        <v>123.47191279179606</v>
      </c>
      <c r="H162" s="230">
        <f t="shared" si="43"/>
        <v>95.090270491768024</v>
      </c>
      <c r="I162" s="230">
        <f t="shared" si="43"/>
        <v>-203.61624853375542</v>
      </c>
      <c r="J162" s="230">
        <f t="shared" si="43"/>
        <v>-311.69664119813024</v>
      </c>
      <c r="K162" s="230">
        <f t="shared" si="43"/>
        <v>308.66144620473642</v>
      </c>
      <c r="L162" s="230">
        <f t="shared" si="43"/>
        <v>-89.241761468259938</v>
      </c>
      <c r="M162" s="230">
        <f t="shared" si="43"/>
        <v>-120.25802090367506</v>
      </c>
      <c r="N162" s="230">
        <f t="shared" si="43"/>
        <v>56.810603353231272</v>
      </c>
      <c r="O162" s="230">
        <f t="shared" si="43"/>
        <v>-57.46254833482817</v>
      </c>
      <c r="P162" s="230">
        <f t="shared" si="43"/>
        <v>550.37739241963573</v>
      </c>
      <c r="Q162" s="230">
        <f t="shared" si="43"/>
        <v>114.8224934812788</v>
      </c>
      <c r="R162" s="230">
        <f t="shared" si="43"/>
        <v>-200.59080653280762</v>
      </c>
      <c r="S162" s="230">
        <f t="shared" si="43"/>
        <v>-411.65515832697565</v>
      </c>
      <c r="T162" s="230">
        <f t="shared" si="43"/>
        <v>-46.632300192552066</v>
      </c>
      <c r="U162" s="230">
        <f t="shared" si="43"/>
        <v>284.64999378396533</v>
      </c>
      <c r="V162" s="230">
        <f t="shared" si="43"/>
        <v>-789.27642889205526</v>
      </c>
      <c r="W162" s="230">
        <f t="shared" si="43"/>
        <v>-112.50100338486845</v>
      </c>
      <c r="X162" s="230">
        <f t="shared" si="43"/>
        <v>-203.35026105245015</v>
      </c>
      <c r="Y162" s="230">
        <f t="shared" si="43"/>
        <v>26.767866799280455</v>
      </c>
      <c r="Z162" s="230">
        <f t="shared" si="43"/>
        <v>201.14469710254707</v>
      </c>
      <c r="AA162" s="230">
        <f t="shared" si="43"/>
        <v>-241.16670029503803</v>
      </c>
      <c r="AB162" s="230">
        <f t="shared" si="43"/>
        <v>-312.69132786621412</v>
      </c>
      <c r="AC162" s="230">
        <f t="shared" si="43"/>
        <v>175.45580073002566</v>
      </c>
      <c r="AD162" s="230">
        <f t="shared" si="43"/>
        <v>29.058915970723319</v>
      </c>
      <c r="AE162" s="230">
        <f t="shared" si="43"/>
        <v>-9.1594197625636298</v>
      </c>
      <c r="AF162" s="230">
        <f t="shared" si="43"/>
        <v>167.27654993820761</v>
      </c>
      <c r="AG162" s="230">
        <f t="shared" si="43"/>
        <v>-120.07000293796591</v>
      </c>
      <c r="AH162" s="230">
        <f t="shared" si="43"/>
        <v>573.79396613034623</v>
      </c>
      <c r="AI162" s="230">
        <f t="shared" si="43"/>
        <v>45.13467642075193</v>
      </c>
      <c r="AJ162" s="230">
        <f t="shared" si="43"/>
        <v>-197.06078339973828</v>
      </c>
      <c r="AK162" s="230">
        <f t="shared" si="43"/>
        <v>-383.17960913703791</v>
      </c>
      <c r="AL162" s="230">
        <f t="shared" si="43"/>
        <v>-204.91198429858196</v>
      </c>
      <c r="AM162" s="230">
        <f t="shared" si="43"/>
        <v>385.20381115094642</v>
      </c>
      <c r="AN162" s="230">
        <f t="shared" si="43"/>
        <v>-799.87433020745084</v>
      </c>
      <c r="AO162" s="230">
        <f t="shared" si="43"/>
        <v>-155.21247826638137</v>
      </c>
      <c r="AP162" s="230">
        <f t="shared" si="43"/>
        <v>-175.72083536784157</v>
      </c>
    </row>
    <row r="163" spans="1:42">
      <c r="A163" s="236" t="s">
        <v>11</v>
      </c>
      <c r="B163" s="236" t="s">
        <v>57</v>
      </c>
      <c r="C163" s="9">
        <f t="shared" si="31"/>
        <v>0</v>
      </c>
      <c r="D163" s="230">
        <f t="shared" ref="D163:AP163" si="44">(D47-D105)</f>
        <v>1616.5487890234217</v>
      </c>
      <c r="E163" s="230">
        <f t="shared" si="44"/>
        <v>640.68646004272159</v>
      </c>
      <c r="F163" s="240">
        <f t="shared" si="44"/>
        <v>2257.2352490662597</v>
      </c>
      <c r="G163" s="230">
        <f t="shared" si="44"/>
        <v>213.74048610096361</v>
      </c>
      <c r="H163" s="230">
        <f t="shared" si="44"/>
        <v>292.28128076611756</v>
      </c>
      <c r="I163" s="230">
        <f t="shared" si="44"/>
        <v>-347.07006031031051</v>
      </c>
      <c r="J163" s="230">
        <f t="shared" si="44"/>
        <v>-483.17057181960263</v>
      </c>
      <c r="K163" s="230">
        <f t="shared" si="44"/>
        <v>985.14695452988235</v>
      </c>
      <c r="L163" s="230">
        <f t="shared" si="44"/>
        <v>1043.233483581047</v>
      </c>
      <c r="M163" s="230">
        <f t="shared" si="44"/>
        <v>-217.62774334325513</v>
      </c>
      <c r="N163" s="230">
        <f t="shared" si="44"/>
        <v>783.18821839494922</v>
      </c>
      <c r="O163" s="230">
        <f t="shared" si="44"/>
        <v>-196.43201719303033</v>
      </c>
      <c r="P163" s="230">
        <f t="shared" si="44"/>
        <v>824.31670552383002</v>
      </c>
      <c r="Q163" s="230">
        <f t="shared" si="44"/>
        <v>121.74503929512866</v>
      </c>
      <c r="R163" s="230">
        <f t="shared" si="44"/>
        <v>-12.884841127386608</v>
      </c>
      <c r="S163" s="230">
        <f t="shared" si="44"/>
        <v>-469.30548975902639</v>
      </c>
      <c r="T163" s="230">
        <f t="shared" si="44"/>
        <v>-53.929553280075197</v>
      </c>
      <c r="U163" s="230">
        <f t="shared" si="44"/>
        <v>485.76005613671077</v>
      </c>
      <c r="V163" s="230">
        <f t="shared" si="44"/>
        <v>-1146.6271144774291</v>
      </c>
      <c r="W163" s="230">
        <f t="shared" si="44"/>
        <v>-22.305200718541528</v>
      </c>
      <c r="X163" s="230">
        <f t="shared" si="44"/>
        <v>-183.51084327697572</v>
      </c>
      <c r="Y163" s="230">
        <f t="shared" si="44"/>
        <v>206.50891650384801</v>
      </c>
      <c r="Z163" s="230">
        <f t="shared" si="44"/>
        <v>347.60375177222886</v>
      </c>
      <c r="AA163" s="230">
        <f t="shared" si="44"/>
        <v>-296.09280565254448</v>
      </c>
      <c r="AB163" s="230">
        <f t="shared" si="44"/>
        <v>-617.87432464983431</v>
      </c>
      <c r="AC163" s="230">
        <f t="shared" si="44"/>
        <v>394.68053149596381</v>
      </c>
      <c r="AD163" s="230">
        <f t="shared" si="44"/>
        <v>908.50530459287984</v>
      </c>
      <c r="AE163" s="230">
        <f t="shared" si="44"/>
        <v>-450.46213383733266</v>
      </c>
      <c r="AF163" s="230">
        <f t="shared" si="44"/>
        <v>421.10320108725864</v>
      </c>
      <c r="AG163" s="230">
        <f t="shared" si="44"/>
        <v>-149.48702505402616</v>
      </c>
      <c r="AH163" s="230">
        <f t="shared" si="44"/>
        <v>795.97329991248262</v>
      </c>
      <c r="AI163" s="230">
        <f t="shared" si="44"/>
        <v>226.62210268843774</v>
      </c>
      <c r="AJ163" s="230">
        <f t="shared" si="44"/>
        <v>108.39810297712393</v>
      </c>
      <c r="AK163" s="230">
        <f t="shared" si="44"/>
        <v>-432.70773691804789</v>
      </c>
      <c r="AL163" s="230">
        <f t="shared" si="44"/>
        <v>44.055061889142962</v>
      </c>
      <c r="AM163" s="230">
        <f t="shared" si="44"/>
        <v>258.55838093952116</v>
      </c>
      <c r="AN163" s="230">
        <f t="shared" si="44"/>
        <v>-1007.6231779881236</v>
      </c>
      <c r="AO163" s="230">
        <f t="shared" si="44"/>
        <v>31.079860528194331</v>
      </c>
      <c r="AP163" s="230">
        <f t="shared" si="44"/>
        <v>-148.15485024452573</v>
      </c>
    </row>
    <row r="164" spans="1:42">
      <c r="A164" s="236" t="s">
        <v>10</v>
      </c>
      <c r="B164" s="236" t="s">
        <v>58</v>
      </c>
      <c r="C164" s="9">
        <f t="shared" si="31"/>
        <v>0</v>
      </c>
      <c r="D164" s="230">
        <f t="shared" ref="D164:AP164" si="45">(D48-D106)</f>
        <v>-191.09088288852945</v>
      </c>
      <c r="E164" s="230">
        <f t="shared" si="45"/>
        <v>-215.28208689781604</v>
      </c>
      <c r="F164" s="240">
        <f t="shared" si="45"/>
        <v>-406.37296978675295</v>
      </c>
      <c r="G164" s="230">
        <f t="shared" si="45"/>
        <v>35.652222781147429</v>
      </c>
      <c r="H164" s="230">
        <f t="shared" si="45"/>
        <v>126.02301263076515</v>
      </c>
      <c r="I164" s="230">
        <f t="shared" si="45"/>
        <v>-353.41724195279676</v>
      </c>
      <c r="J164" s="230">
        <f t="shared" si="45"/>
        <v>-98.866791975346132</v>
      </c>
      <c r="K164" s="230">
        <f t="shared" si="45"/>
        <v>359.2753678643021</v>
      </c>
      <c r="L164" s="230">
        <f t="shared" si="45"/>
        <v>202.77935019270444</v>
      </c>
      <c r="M164" s="230">
        <f t="shared" si="45"/>
        <v>181.6181804034386</v>
      </c>
      <c r="N164" s="230">
        <f t="shared" si="45"/>
        <v>322.26859978637731</v>
      </c>
      <c r="O164" s="230">
        <f t="shared" si="45"/>
        <v>-192.40137934742597</v>
      </c>
      <c r="P164" s="230">
        <f t="shared" si="45"/>
        <v>673.11334464016909</v>
      </c>
      <c r="Q164" s="230">
        <f t="shared" si="45"/>
        <v>143.79887600234724</v>
      </c>
      <c r="R164" s="230">
        <f t="shared" si="45"/>
        <v>-7.8375344206797308</v>
      </c>
      <c r="S164" s="230">
        <f t="shared" si="45"/>
        <v>-412.8357935099084</v>
      </c>
      <c r="T164" s="230">
        <f t="shared" si="45"/>
        <v>-144.1932381481347</v>
      </c>
      <c r="U164" s="230">
        <f t="shared" si="45"/>
        <v>417.97397328047009</v>
      </c>
      <c r="V164" s="230">
        <f t="shared" si="45"/>
        <v>-937.5585814665028</v>
      </c>
      <c r="W164" s="230">
        <f t="shared" si="45"/>
        <v>-174.22721912964516</v>
      </c>
      <c r="X164" s="230">
        <f t="shared" si="45"/>
        <v>-332.25603051980215</v>
      </c>
      <c r="Y164" s="230">
        <f t="shared" si="45"/>
        <v>61.343439628373744</v>
      </c>
      <c r="Z164" s="230">
        <f t="shared" si="45"/>
        <v>177.25341981894599</v>
      </c>
      <c r="AA164" s="230">
        <f t="shared" si="45"/>
        <v>-382.3306980245834</v>
      </c>
      <c r="AB164" s="230">
        <f t="shared" si="45"/>
        <v>-160.5410409183678</v>
      </c>
      <c r="AC164" s="230">
        <f t="shared" si="45"/>
        <v>541.90006728668959</v>
      </c>
      <c r="AD164" s="230">
        <f t="shared" si="45"/>
        <v>480.85337086322761</v>
      </c>
      <c r="AE164" s="230">
        <f t="shared" si="45"/>
        <v>38.169228160360944</v>
      </c>
      <c r="AF164" s="230">
        <f t="shared" si="45"/>
        <v>168.30099229518237</v>
      </c>
      <c r="AG164" s="230">
        <f t="shared" si="45"/>
        <v>-281.41386882148072</v>
      </c>
      <c r="AH164" s="230">
        <f t="shared" si="45"/>
        <v>312.62092312169261</v>
      </c>
      <c r="AI164" s="230">
        <f t="shared" si="45"/>
        <v>225.2134200441069</v>
      </c>
      <c r="AJ164" s="230">
        <f t="shared" si="45"/>
        <v>-22.245892804709001</v>
      </c>
      <c r="AK164" s="230">
        <f t="shared" si="45"/>
        <v>-312.98683728515243</v>
      </c>
      <c r="AL164" s="230">
        <f t="shared" si="45"/>
        <v>-233.27483893125464</v>
      </c>
      <c r="AM164" s="230">
        <f t="shared" si="45"/>
        <v>327.82420486781484</v>
      </c>
      <c r="AN164" s="230">
        <f t="shared" si="45"/>
        <v>-893.90801366413871</v>
      </c>
      <c r="AO164" s="230">
        <f t="shared" si="45"/>
        <v>-174.81343899546846</v>
      </c>
      <c r="AP164" s="230">
        <f t="shared" si="45"/>
        <v>-87.246523539221016</v>
      </c>
    </row>
    <row r="165" spans="1:42">
      <c r="A165" s="236" t="s">
        <v>25</v>
      </c>
      <c r="B165" s="236" t="s">
        <v>59</v>
      </c>
      <c r="C165" s="9">
        <f t="shared" si="31"/>
        <v>0</v>
      </c>
      <c r="D165" s="230">
        <f t="shared" ref="D165:AP165" si="46">(D49-D107)</f>
        <v>-820.96625379304169</v>
      </c>
      <c r="E165" s="230">
        <f t="shared" si="46"/>
        <v>-530.28450242953841</v>
      </c>
      <c r="F165" s="240">
        <f t="shared" si="46"/>
        <v>-1351.250756223104</v>
      </c>
      <c r="G165" s="230">
        <f t="shared" si="46"/>
        <v>202.76069538484808</v>
      </c>
      <c r="H165" s="230">
        <f t="shared" si="46"/>
        <v>87.117328733289469</v>
      </c>
      <c r="I165" s="230">
        <f t="shared" si="46"/>
        <v>-318.73523624518202</v>
      </c>
      <c r="J165" s="230">
        <f t="shared" si="46"/>
        <v>-413.17541789362804</v>
      </c>
      <c r="K165" s="230">
        <f t="shared" si="46"/>
        <v>395.89994513890269</v>
      </c>
      <c r="L165" s="230">
        <f t="shared" si="46"/>
        <v>0.68913297101607895</v>
      </c>
      <c r="M165" s="230">
        <f t="shared" si="46"/>
        <v>4.7536526107833197</v>
      </c>
      <c r="N165" s="230">
        <f t="shared" si="46"/>
        <v>336.52079700962349</v>
      </c>
      <c r="O165" s="230">
        <f t="shared" si="46"/>
        <v>-283.4379117194876</v>
      </c>
      <c r="P165" s="230">
        <f t="shared" si="46"/>
        <v>458.75414902186822</v>
      </c>
      <c r="Q165" s="230">
        <f t="shared" si="46"/>
        <v>134.31303039410705</v>
      </c>
      <c r="R165" s="230">
        <f t="shared" si="46"/>
        <v>-264.64965833400493</v>
      </c>
      <c r="S165" s="230">
        <f t="shared" si="46"/>
        <v>-291.6156663758884</v>
      </c>
      <c r="T165" s="230">
        <f t="shared" si="46"/>
        <v>-139.09788742079036</v>
      </c>
      <c r="U165" s="230">
        <f t="shared" si="46"/>
        <v>171.73246847766131</v>
      </c>
      <c r="V165" s="230">
        <f t="shared" si="46"/>
        <v>-544.24020065034711</v>
      </c>
      <c r="W165" s="230">
        <f t="shared" si="46"/>
        <v>-209.54765826323546</v>
      </c>
      <c r="X165" s="230">
        <f t="shared" si="46"/>
        <v>-149.00781663259022</v>
      </c>
      <c r="Y165" s="230">
        <f t="shared" si="46"/>
        <v>260.18900582736751</v>
      </c>
      <c r="Z165" s="230">
        <f t="shared" si="46"/>
        <v>66.594456595543306</v>
      </c>
      <c r="AA165" s="230">
        <f t="shared" si="46"/>
        <v>-208.99183917694609</v>
      </c>
      <c r="AB165" s="230">
        <f t="shared" si="46"/>
        <v>-310.30148856124652</v>
      </c>
      <c r="AC165" s="230">
        <f t="shared" si="46"/>
        <v>280.90044062089873</v>
      </c>
      <c r="AD165" s="230">
        <f t="shared" si="46"/>
        <v>-70.272906638288987</v>
      </c>
      <c r="AE165" s="230">
        <f t="shared" si="46"/>
        <v>343.47892055152261</v>
      </c>
      <c r="AF165" s="230">
        <f t="shared" si="46"/>
        <v>316.65059817195652</v>
      </c>
      <c r="AG165" s="230">
        <f t="shared" si="46"/>
        <v>-404.70889323372103</v>
      </c>
      <c r="AH165" s="230">
        <f t="shared" si="46"/>
        <v>442.88098033424831</v>
      </c>
      <c r="AI165" s="230">
        <f t="shared" si="46"/>
        <v>170.85310148092685</v>
      </c>
      <c r="AJ165" s="230">
        <f t="shared" si="46"/>
        <v>-175.52999374192223</v>
      </c>
      <c r="AK165" s="230">
        <f t="shared" si="46"/>
        <v>-386.28925135800819</v>
      </c>
      <c r="AL165" s="230">
        <f t="shared" si="46"/>
        <v>-101.95296862467876</v>
      </c>
      <c r="AM165" s="230">
        <f t="shared" si="46"/>
        <v>326.32772103062598</v>
      </c>
      <c r="AN165" s="230">
        <f t="shared" si="46"/>
        <v>-908.78027762194324</v>
      </c>
      <c r="AO165" s="230">
        <f t="shared" si="46"/>
        <v>-126.78940350375888</v>
      </c>
      <c r="AP165" s="230">
        <f t="shared" si="46"/>
        <v>-44.542704582216174</v>
      </c>
    </row>
    <row r="166" spans="1:42">
      <c r="A166" s="236" t="s">
        <v>30</v>
      </c>
      <c r="B166" s="236" t="s">
        <v>60</v>
      </c>
      <c r="C166" s="9">
        <f t="shared" si="31"/>
        <v>0</v>
      </c>
      <c r="D166" s="230">
        <f t="shared" ref="D166:AP166" si="47">(D50-D108)</f>
        <v>604.32876511837821</v>
      </c>
      <c r="E166" s="230">
        <f t="shared" si="47"/>
        <v>897.38606025732588</v>
      </c>
      <c r="F166" s="240">
        <f t="shared" si="47"/>
        <v>1501.7148253757041</v>
      </c>
      <c r="G166" s="230">
        <f t="shared" si="47"/>
        <v>44.806303505411051</v>
      </c>
      <c r="H166" s="230">
        <f t="shared" si="47"/>
        <v>279.53849266067846</v>
      </c>
      <c r="I166" s="230">
        <f t="shared" si="47"/>
        <v>-174.89484582232399</v>
      </c>
      <c r="J166" s="230">
        <f t="shared" si="47"/>
        <v>-1173.1079000034151</v>
      </c>
      <c r="K166" s="230">
        <f t="shared" si="47"/>
        <v>1217.6888722870935</v>
      </c>
      <c r="L166" s="230">
        <f t="shared" si="47"/>
        <v>950.94440190731984</v>
      </c>
      <c r="M166" s="230">
        <f t="shared" si="47"/>
        <v>-886.39824900570238</v>
      </c>
      <c r="N166" s="230">
        <f t="shared" si="47"/>
        <v>741.9954320408433</v>
      </c>
      <c r="O166" s="230">
        <f t="shared" si="47"/>
        <v>166.67711986157519</v>
      </c>
      <c r="P166" s="230">
        <f t="shared" si="47"/>
        <v>930.11306626995793</v>
      </c>
      <c r="Q166" s="230">
        <f t="shared" si="47"/>
        <v>78.922524397014058</v>
      </c>
      <c r="R166" s="230">
        <f t="shared" si="47"/>
        <v>24.800945828967087</v>
      </c>
      <c r="S166" s="230">
        <f t="shared" si="47"/>
        <v>-402.63278734197229</v>
      </c>
      <c r="T166" s="230">
        <f t="shared" si="47"/>
        <v>-148.96679509288515</v>
      </c>
      <c r="U166" s="230">
        <f t="shared" si="47"/>
        <v>474.49061537582747</v>
      </c>
      <c r="V166" s="230">
        <f t="shared" si="47"/>
        <v>-1249.1034685469349</v>
      </c>
      <c r="W166" s="230">
        <f t="shared" si="47"/>
        <v>24.681441225215167</v>
      </c>
      <c r="X166" s="230">
        <f t="shared" si="47"/>
        <v>-295.22640442847478</v>
      </c>
      <c r="Y166" s="230">
        <f t="shared" si="47"/>
        <v>101.64433002663645</v>
      </c>
      <c r="Z166" s="230">
        <f t="shared" si="47"/>
        <v>284.67052263385267</v>
      </c>
      <c r="AA166" s="230">
        <f t="shared" si="47"/>
        <v>-96.621115736772481</v>
      </c>
      <c r="AB166" s="230">
        <f t="shared" si="47"/>
        <v>-1462.4880323705584</v>
      </c>
      <c r="AC166" s="230">
        <f t="shared" si="47"/>
        <v>1464.5776281699145</v>
      </c>
      <c r="AD166" s="230">
        <f t="shared" si="47"/>
        <v>1327.1575521545237</v>
      </c>
      <c r="AE166" s="230">
        <f t="shared" si="47"/>
        <v>-534.73135239310795</v>
      </c>
      <c r="AF166" s="230">
        <f t="shared" si="47"/>
        <v>77.416607758270402</v>
      </c>
      <c r="AG166" s="230">
        <f t="shared" si="47"/>
        <v>-107.39548164830194</v>
      </c>
      <c r="AH166" s="230">
        <f t="shared" si="47"/>
        <v>846.76657997840812</v>
      </c>
      <c r="AI166" s="230">
        <f t="shared" si="47"/>
        <v>297.78400922224682</v>
      </c>
      <c r="AJ166" s="230">
        <f t="shared" si="47"/>
        <v>-133.01098624356382</v>
      </c>
      <c r="AK166" s="230">
        <f t="shared" si="47"/>
        <v>-371.79042752226087</v>
      </c>
      <c r="AL166" s="230">
        <f t="shared" si="47"/>
        <v>-200.77067589521539</v>
      </c>
      <c r="AM166" s="230">
        <f t="shared" si="47"/>
        <v>427.52824198371309</v>
      </c>
      <c r="AN166" s="230">
        <f t="shared" si="47"/>
        <v>-848.5415564921459</v>
      </c>
      <c r="AO166" s="230">
        <f t="shared" si="47"/>
        <v>-83.254281629131583</v>
      </c>
      <c r="AP166" s="230">
        <f t="shared" si="47"/>
        <v>-91.555501739185274</v>
      </c>
    </row>
    <row r="167" spans="1:42">
      <c r="A167" s="236" t="s">
        <v>21</v>
      </c>
      <c r="B167" s="236" t="s">
        <v>61</v>
      </c>
      <c r="C167" s="9">
        <f t="shared" si="31"/>
        <v>0</v>
      </c>
      <c r="D167" s="230">
        <f t="shared" ref="D167:AP167" si="48">(D51-D109)</f>
        <v>-923.80473712671665</v>
      </c>
      <c r="E167" s="230">
        <f t="shared" si="48"/>
        <v>-819.12137963779969</v>
      </c>
      <c r="F167" s="240">
        <f t="shared" si="48"/>
        <v>-1742.9261167647201</v>
      </c>
      <c r="G167" s="230">
        <f t="shared" si="48"/>
        <v>72.708588058743771</v>
      </c>
      <c r="H167" s="230">
        <f t="shared" si="48"/>
        <v>-83.937284376006573</v>
      </c>
      <c r="I167" s="230">
        <f t="shared" si="48"/>
        <v>88.745784096850912</v>
      </c>
      <c r="J167" s="230">
        <f t="shared" si="48"/>
        <v>-314.55478850935469</v>
      </c>
      <c r="K167" s="230">
        <f t="shared" si="48"/>
        <v>109.63049156728994</v>
      </c>
      <c r="L167" s="230">
        <f t="shared" si="48"/>
        <v>248.47862756175891</v>
      </c>
      <c r="M167" s="230">
        <f t="shared" si="48"/>
        <v>-107.23738097302521</v>
      </c>
      <c r="N167" s="230">
        <f t="shared" si="48"/>
        <v>118.13418649570303</v>
      </c>
      <c r="O167" s="230">
        <f t="shared" si="48"/>
        <v>-33.431853427642636</v>
      </c>
      <c r="P167" s="230">
        <f t="shared" si="48"/>
        <v>234.39729127068858</v>
      </c>
      <c r="Q167" s="230">
        <f t="shared" si="48"/>
        <v>114.19136223075475</v>
      </c>
      <c r="R167" s="230">
        <f t="shared" si="48"/>
        <v>-115.31876826104417</v>
      </c>
      <c r="S167" s="230">
        <f t="shared" si="48"/>
        <v>-497.07149470271179</v>
      </c>
      <c r="T167" s="230">
        <f t="shared" si="48"/>
        <v>-36.737626271829868</v>
      </c>
      <c r="U167" s="230">
        <f t="shared" si="48"/>
        <v>41.479983035904297</v>
      </c>
      <c r="V167" s="230">
        <f t="shared" si="48"/>
        <v>-511.53871768151112</v>
      </c>
      <c r="W167" s="230">
        <f t="shared" si="48"/>
        <v>-79.31034203456602</v>
      </c>
      <c r="X167" s="230">
        <f t="shared" si="48"/>
        <v>-172.43279520670603</v>
      </c>
      <c r="Y167" s="230">
        <f t="shared" si="48"/>
        <v>56.685455986076704</v>
      </c>
      <c r="Z167" s="230">
        <f t="shared" si="48"/>
        <v>120.36816197365079</v>
      </c>
      <c r="AA167" s="230">
        <f t="shared" si="48"/>
        <v>-38.975656948861797</v>
      </c>
      <c r="AB167" s="230">
        <f t="shared" si="48"/>
        <v>-165.37621433429922</v>
      </c>
      <c r="AC167" s="230">
        <f t="shared" si="48"/>
        <v>132.50742341286605</v>
      </c>
      <c r="AD167" s="230">
        <f t="shared" si="48"/>
        <v>125.40933310750552</v>
      </c>
      <c r="AE167" s="230">
        <f t="shared" si="48"/>
        <v>-11.174661167257</v>
      </c>
      <c r="AF167" s="230">
        <f t="shared" si="48"/>
        <v>-21.242645727721538</v>
      </c>
      <c r="AG167" s="230">
        <f t="shared" si="48"/>
        <v>-131.22193528092066</v>
      </c>
      <c r="AH167" s="230">
        <f t="shared" si="48"/>
        <v>216.94150909641758</v>
      </c>
      <c r="AI167" s="230">
        <f t="shared" si="48"/>
        <v>2.5627470952313161</v>
      </c>
      <c r="AJ167" s="230">
        <f t="shared" si="48"/>
        <v>-223.80404858701149</v>
      </c>
      <c r="AK167" s="230">
        <f t="shared" si="48"/>
        <v>-269.35956690636522</v>
      </c>
      <c r="AL167" s="230">
        <f t="shared" si="48"/>
        <v>-1.4120138903144834</v>
      </c>
      <c r="AM167" s="230">
        <f t="shared" si="48"/>
        <v>177.41480705755384</v>
      </c>
      <c r="AN167" s="230">
        <f t="shared" si="48"/>
        <v>-485.98771056361875</v>
      </c>
      <c r="AO167" s="230">
        <f t="shared" si="48"/>
        <v>-142.28412147830932</v>
      </c>
      <c r="AP167" s="230">
        <f t="shared" si="48"/>
        <v>-160.17224248250386</v>
      </c>
    </row>
    <row r="168" spans="1:42">
      <c r="A168" s="236" t="s">
        <v>18</v>
      </c>
      <c r="B168" s="236" t="s">
        <v>62</v>
      </c>
      <c r="C168" s="9">
        <f t="shared" si="31"/>
        <v>0</v>
      </c>
      <c r="D168" s="230">
        <f t="shared" ref="D168:AP168" si="49">(D52-D110)</f>
        <v>-334.10708776849788</v>
      </c>
      <c r="E168" s="230">
        <f t="shared" si="49"/>
        <v>-238.93908812932204</v>
      </c>
      <c r="F168" s="240">
        <f t="shared" si="49"/>
        <v>-573.04617589828558</v>
      </c>
      <c r="G168" s="230">
        <f t="shared" si="49"/>
        <v>355.39441439443544</v>
      </c>
      <c r="H168" s="230">
        <f t="shared" si="49"/>
        <v>161.64554925397533</v>
      </c>
      <c r="I168" s="230">
        <f t="shared" si="49"/>
        <v>-348.48083325646439</v>
      </c>
      <c r="J168" s="230">
        <f t="shared" si="49"/>
        <v>-202.32730758386606</v>
      </c>
      <c r="K168" s="230">
        <f t="shared" si="49"/>
        <v>448.79072642070605</v>
      </c>
      <c r="L168" s="230">
        <f t="shared" si="49"/>
        <v>84.734826616891951</v>
      </c>
      <c r="M168" s="230">
        <f t="shared" si="49"/>
        <v>-270.5785359113579</v>
      </c>
      <c r="N168" s="230">
        <f t="shared" si="49"/>
        <v>60.804021269024815</v>
      </c>
      <c r="O168" s="230">
        <f t="shared" si="49"/>
        <v>-213.82555959953606</v>
      </c>
      <c r="P168" s="230">
        <f t="shared" si="49"/>
        <v>898.6673607270277</v>
      </c>
      <c r="Q168" s="230">
        <f t="shared" si="49"/>
        <v>392.44577065125486</v>
      </c>
      <c r="R168" s="230">
        <f t="shared" si="49"/>
        <v>-121.58287159948668</v>
      </c>
      <c r="S168" s="230">
        <f t="shared" si="49"/>
        <v>-609.82016213262978</v>
      </c>
      <c r="T168" s="230">
        <f t="shared" si="49"/>
        <v>-203.12919708568006</v>
      </c>
      <c r="U168" s="230">
        <f t="shared" si="49"/>
        <v>576.97315965882444</v>
      </c>
      <c r="V168" s="230">
        <f t="shared" si="49"/>
        <v>-853.54973100005373</v>
      </c>
      <c r="W168" s="230">
        <f t="shared" si="49"/>
        <v>-245.17930256449654</v>
      </c>
      <c r="X168" s="230">
        <f t="shared" si="49"/>
        <v>-245.08941602706727</v>
      </c>
      <c r="Y168" s="230">
        <f t="shared" si="49"/>
        <v>81.502701264878851</v>
      </c>
      <c r="Z168" s="230">
        <f t="shared" si="49"/>
        <v>247.62400220354903</v>
      </c>
      <c r="AA168" s="230">
        <f t="shared" si="49"/>
        <v>-7.0056764407272567</v>
      </c>
      <c r="AB168" s="230">
        <f t="shared" si="49"/>
        <v>-639.71510917469277</v>
      </c>
      <c r="AC168" s="230">
        <f t="shared" si="49"/>
        <v>474.14279309496487</v>
      </c>
      <c r="AD168" s="230">
        <f t="shared" si="49"/>
        <v>376.09632891145884</v>
      </c>
      <c r="AE168" s="230">
        <f t="shared" si="49"/>
        <v>-338.87230758262012</v>
      </c>
      <c r="AF168" s="230">
        <f t="shared" si="49"/>
        <v>274.16543410077429</v>
      </c>
      <c r="AG168" s="230">
        <f t="shared" si="49"/>
        <v>-413.79292377741513</v>
      </c>
      <c r="AH168" s="230">
        <f t="shared" si="49"/>
        <v>828.92539138281427</v>
      </c>
      <c r="AI168" s="230">
        <f t="shared" si="49"/>
        <v>224.99689874933392</v>
      </c>
      <c r="AJ168" s="230">
        <f t="shared" si="49"/>
        <v>-64.793635565249133</v>
      </c>
      <c r="AK168" s="230">
        <f t="shared" si="49"/>
        <v>-358.99438341442146</v>
      </c>
      <c r="AL168" s="230">
        <f t="shared" si="49"/>
        <v>-222.98057598141168</v>
      </c>
      <c r="AM168" s="230">
        <f t="shared" si="49"/>
        <v>669.39719898892872</v>
      </c>
      <c r="AN168" s="230">
        <f t="shared" si="49"/>
        <v>-1126.8255971508042</v>
      </c>
      <c r="AO168" s="230">
        <f t="shared" si="49"/>
        <v>-87.024248010882729</v>
      </c>
      <c r="AP168" s="230">
        <f t="shared" si="49"/>
        <v>-155.78537972768027</v>
      </c>
    </row>
    <row r="169" spans="1:42">
      <c r="A169" s="236" t="s">
        <v>4</v>
      </c>
      <c r="B169" s="236" t="s">
        <v>63</v>
      </c>
      <c r="C169" s="9">
        <f t="shared" si="31"/>
        <v>0</v>
      </c>
      <c r="D169" s="230">
        <f t="shared" ref="D169:AP169" si="50">(D53-D111)</f>
        <v>4342.1280946978368</v>
      </c>
      <c r="E169" s="230">
        <f t="shared" si="50"/>
        <v>3677.7464120087679</v>
      </c>
      <c r="F169" s="240">
        <f t="shared" si="50"/>
        <v>8019.8745067063719</v>
      </c>
      <c r="G169" s="230">
        <f t="shared" si="50"/>
        <v>710.85999952851489</v>
      </c>
      <c r="H169" s="230">
        <f t="shared" si="50"/>
        <v>368.2213722433662</v>
      </c>
      <c r="I169" s="230">
        <f t="shared" si="50"/>
        <v>-101.64814132952597</v>
      </c>
      <c r="J169" s="230">
        <f t="shared" si="50"/>
        <v>-452.52506563780844</v>
      </c>
      <c r="K169" s="230">
        <f t="shared" si="50"/>
        <v>1058.1242091056629</v>
      </c>
      <c r="L169" s="230">
        <f t="shared" si="50"/>
        <v>1180.4148098847945</v>
      </c>
      <c r="M169" s="230">
        <f t="shared" si="50"/>
        <v>1016.5902779384778</v>
      </c>
      <c r="N169" s="230">
        <f t="shared" si="50"/>
        <v>1027.2974561588853</v>
      </c>
      <c r="O169" s="230">
        <f t="shared" si="50"/>
        <v>-225.50245638773777</v>
      </c>
      <c r="P169" s="230">
        <f t="shared" si="50"/>
        <v>360.19333067603293</v>
      </c>
      <c r="Q169" s="230">
        <f t="shared" si="50"/>
        <v>353.86952515898156</v>
      </c>
      <c r="R169" s="230">
        <f t="shared" si="50"/>
        <v>-193.5934850795602</v>
      </c>
      <c r="S169" s="230">
        <f t="shared" si="50"/>
        <v>-149.76828358031707</v>
      </c>
      <c r="T169" s="230">
        <f t="shared" si="50"/>
        <v>-79.100607212723844</v>
      </c>
      <c r="U169" s="230">
        <f t="shared" si="50"/>
        <v>418.41317313668333</v>
      </c>
      <c r="V169" s="230">
        <f t="shared" si="50"/>
        <v>-789.53434968716101</v>
      </c>
      <c r="W169" s="230">
        <f t="shared" si="50"/>
        <v>26.210111125152252</v>
      </c>
      <c r="X169" s="230">
        <f t="shared" si="50"/>
        <v>-186.39378134409526</v>
      </c>
      <c r="Y169" s="230">
        <f t="shared" si="50"/>
        <v>821.18061030934768</v>
      </c>
      <c r="Z169" s="230">
        <f t="shared" si="50"/>
        <v>396.40600807884766</v>
      </c>
      <c r="AA169" s="230">
        <f t="shared" si="50"/>
        <v>-286.40928116472787</v>
      </c>
      <c r="AB169" s="230">
        <f t="shared" si="50"/>
        <v>-383.36873725192709</v>
      </c>
      <c r="AC169" s="230">
        <f t="shared" si="50"/>
        <v>624.68623759301045</v>
      </c>
      <c r="AD169" s="230">
        <f t="shared" si="50"/>
        <v>816.7402099791725</v>
      </c>
      <c r="AE169" s="230">
        <f t="shared" si="50"/>
        <v>1180.2278332671631</v>
      </c>
      <c r="AF169" s="230">
        <f t="shared" si="50"/>
        <v>814.40371416619746</v>
      </c>
      <c r="AG169" s="230">
        <f t="shared" si="50"/>
        <v>-9.6500162478550919</v>
      </c>
      <c r="AH169" s="230">
        <f t="shared" si="50"/>
        <v>287.75967402973765</v>
      </c>
      <c r="AI169" s="230">
        <f t="shared" si="50"/>
        <v>161.11008768941974</v>
      </c>
      <c r="AJ169" s="230">
        <f t="shared" si="50"/>
        <v>269.3782167210411</v>
      </c>
      <c r="AK169" s="230">
        <f t="shared" si="50"/>
        <v>-407.64654369539494</v>
      </c>
      <c r="AL169" s="230">
        <f t="shared" si="50"/>
        <v>83.862817810470005</v>
      </c>
      <c r="AM169" s="230">
        <f t="shared" si="50"/>
        <v>175.18235468142302</v>
      </c>
      <c r="AN169" s="230">
        <f t="shared" si="50"/>
        <v>-669.65486249063906</v>
      </c>
      <c r="AO169" s="230">
        <f t="shared" si="50"/>
        <v>-22.38040855208601</v>
      </c>
      <c r="AP169" s="230">
        <f t="shared" si="50"/>
        <v>-174.08150291442325</v>
      </c>
    </row>
    <row r="170" spans="1:42">
      <c r="A170" s="236" t="s">
        <v>34</v>
      </c>
      <c r="B170" s="236" t="s">
        <v>64</v>
      </c>
      <c r="C170" s="9">
        <f t="shared" si="31"/>
        <v>4</v>
      </c>
      <c r="D170" s="230">
        <f t="shared" ref="D170:AP170" si="51">(D54-D112)</f>
        <v>3409.3226511998801</v>
      </c>
      <c r="E170" s="230">
        <f t="shared" si="51"/>
        <v>3329.0402753100498</v>
      </c>
      <c r="F170" s="240">
        <f t="shared" si="51"/>
        <v>6738.3629265098134</v>
      </c>
      <c r="G170" s="230">
        <f t="shared" si="51"/>
        <v>359.36000146440711</v>
      </c>
      <c r="H170" s="230">
        <f t="shared" si="51"/>
        <v>271.18964186817539</v>
      </c>
      <c r="I170" s="230">
        <f t="shared" si="51"/>
        <v>-331.71592685660289</v>
      </c>
      <c r="J170" s="230">
        <f t="shared" si="51"/>
        <v>226.49231334592696</v>
      </c>
      <c r="K170" s="230">
        <f t="shared" si="51"/>
        <v>571.27925077150212</v>
      </c>
      <c r="L170" s="230">
        <f t="shared" si="51"/>
        <v>172.49146350444062</v>
      </c>
      <c r="M170" s="230">
        <f t="shared" si="51"/>
        <v>923.08599243421486</v>
      </c>
      <c r="N170" s="230">
        <f t="shared" si="51"/>
        <v>696.65104522891488</v>
      </c>
      <c r="O170" s="230">
        <f t="shared" si="51"/>
        <v>507.53429453940771</v>
      </c>
      <c r="P170" s="230">
        <f t="shared" si="51"/>
        <v>782.21431160856446</v>
      </c>
      <c r="Q170" s="230">
        <f t="shared" si="51"/>
        <v>460.94392269520904</v>
      </c>
      <c r="R170" s="230">
        <f t="shared" si="51"/>
        <v>-351.24692862628217</v>
      </c>
      <c r="S170" s="230">
        <f t="shared" si="51"/>
        <v>-320.70794726299937</v>
      </c>
      <c r="T170" s="230">
        <f t="shared" si="51"/>
        <v>65.728012627714634</v>
      </c>
      <c r="U170" s="230">
        <f t="shared" si="51"/>
        <v>268.72966774397719</v>
      </c>
      <c r="V170" s="230">
        <f t="shared" si="51"/>
        <v>-694.81527006571196</v>
      </c>
      <c r="W170" s="230">
        <f t="shared" si="51"/>
        <v>-31.585865451866994</v>
      </c>
      <c r="X170" s="230">
        <f t="shared" si="51"/>
        <v>-166.30532836913881</v>
      </c>
      <c r="Y170" s="230">
        <f t="shared" si="51"/>
        <v>300.76541355270092</v>
      </c>
      <c r="Z170" s="230">
        <f t="shared" si="51"/>
        <v>433.17643051227424</v>
      </c>
      <c r="AA170" s="230">
        <f t="shared" si="51"/>
        <v>-368.61527997312805</v>
      </c>
      <c r="AB170" s="230">
        <f t="shared" si="51"/>
        <v>173.63352227817086</v>
      </c>
      <c r="AC170" s="230">
        <f t="shared" si="51"/>
        <v>677.46172575419769</v>
      </c>
      <c r="AD170" s="230">
        <f t="shared" si="51"/>
        <v>564.02804256087984</v>
      </c>
      <c r="AE170" s="230">
        <f t="shared" si="51"/>
        <v>835.84735194945097</v>
      </c>
      <c r="AF170" s="230">
        <f t="shared" si="51"/>
        <v>831.61279105168069</v>
      </c>
      <c r="AG170" s="230">
        <f t="shared" si="51"/>
        <v>91.535342581708392</v>
      </c>
      <c r="AH170" s="230">
        <f t="shared" si="51"/>
        <v>636.98990541038074</v>
      </c>
      <c r="AI170" s="230">
        <f t="shared" si="51"/>
        <v>152.61496395227732</v>
      </c>
      <c r="AJ170" s="230">
        <f t="shared" si="51"/>
        <v>-94.310214426437597</v>
      </c>
      <c r="AK170" s="230">
        <f t="shared" si="51"/>
        <v>-338.74894349250462</v>
      </c>
      <c r="AL170" s="230">
        <f t="shared" si="51"/>
        <v>72.712511103578436</v>
      </c>
      <c r="AM170" s="230">
        <f t="shared" si="51"/>
        <v>455.96361616865397</v>
      </c>
      <c r="AN170" s="230">
        <f t="shared" si="51"/>
        <v>-921.97843154377551</v>
      </c>
      <c r="AO170" s="230">
        <f t="shared" si="51"/>
        <v>-39.565399467597672</v>
      </c>
      <c r="AP170" s="230">
        <f t="shared" si="51"/>
        <v>-134.0830726623517</v>
      </c>
    </row>
    <row r="171" spans="1:42">
      <c r="A171" s="236" t="s">
        <v>14</v>
      </c>
      <c r="B171" s="236" t="s">
        <v>65</v>
      </c>
      <c r="C171" s="9">
        <f t="shared" si="31"/>
        <v>0</v>
      </c>
      <c r="D171" s="230">
        <f t="shared" ref="D171:AP171" si="52">(D55-D113)</f>
        <v>166.42144371988252</v>
      </c>
      <c r="E171" s="230">
        <f t="shared" si="52"/>
        <v>127.70265400130302</v>
      </c>
      <c r="F171" s="240">
        <f t="shared" si="52"/>
        <v>294.12409772188403</v>
      </c>
      <c r="G171" s="230">
        <f t="shared" si="52"/>
        <v>625.32408916673739</v>
      </c>
      <c r="H171" s="230">
        <f t="shared" si="52"/>
        <v>351.48467754156445</v>
      </c>
      <c r="I171" s="230">
        <f t="shared" si="52"/>
        <v>-456.72563471887406</v>
      </c>
      <c r="J171" s="230">
        <f t="shared" si="52"/>
        <v>-766.61078839955735</v>
      </c>
      <c r="K171" s="230">
        <f t="shared" si="52"/>
        <v>876.91938422663952</v>
      </c>
      <c r="L171" s="230">
        <f t="shared" si="52"/>
        <v>-228.59357320482377</v>
      </c>
      <c r="M171" s="230">
        <f t="shared" si="52"/>
        <v>178.24660190723807</v>
      </c>
      <c r="N171" s="230">
        <f t="shared" si="52"/>
        <v>390.11838760825049</v>
      </c>
      <c r="O171" s="230">
        <f t="shared" si="52"/>
        <v>85.180065536769689</v>
      </c>
      <c r="P171" s="230">
        <f t="shared" si="52"/>
        <v>158.2581092913897</v>
      </c>
      <c r="Q171" s="230">
        <f t="shared" si="52"/>
        <v>515.29281476950564</v>
      </c>
      <c r="R171" s="230">
        <f t="shared" si="52"/>
        <v>-54.554128326009959</v>
      </c>
      <c r="S171" s="230">
        <f t="shared" si="52"/>
        <v>-398.86817738370883</v>
      </c>
      <c r="T171" s="230">
        <f t="shared" si="52"/>
        <v>-468.43110548293043</v>
      </c>
      <c r="U171" s="230">
        <f t="shared" si="52"/>
        <v>630.60634271435265</v>
      </c>
      <c r="V171" s="230">
        <f t="shared" si="52"/>
        <v>-1126.4217942800533</v>
      </c>
      <c r="W171" s="230">
        <f t="shared" si="52"/>
        <v>35.922284999975091</v>
      </c>
      <c r="X171" s="230">
        <f t="shared" si="52"/>
        <v>-180.72611224651882</v>
      </c>
      <c r="Y171" s="230">
        <f t="shared" si="52"/>
        <v>456.77115040001809</v>
      </c>
      <c r="Z171" s="230">
        <f t="shared" si="52"/>
        <v>328.97782848202041</v>
      </c>
      <c r="AA171" s="230">
        <f t="shared" si="52"/>
        <v>-571.33905878888618</v>
      </c>
      <c r="AB171" s="230">
        <f t="shared" si="52"/>
        <v>-648.27180425689585</v>
      </c>
      <c r="AC171" s="230">
        <f t="shared" si="52"/>
        <v>299.80446775020391</v>
      </c>
      <c r="AD171" s="230">
        <f t="shared" si="52"/>
        <v>-298.71396561545407</v>
      </c>
      <c r="AE171" s="230">
        <f t="shared" si="52"/>
        <v>1199.6461915002437</v>
      </c>
      <c r="AF171" s="230">
        <f t="shared" si="52"/>
        <v>306.8000334354947</v>
      </c>
      <c r="AG171" s="230">
        <f t="shared" si="52"/>
        <v>-593.56087311280862</v>
      </c>
      <c r="AH171" s="230">
        <f t="shared" si="52"/>
        <v>627.95232497263351</v>
      </c>
      <c r="AI171" s="230">
        <f t="shared" si="52"/>
        <v>236.20940258351766</v>
      </c>
      <c r="AJ171" s="230">
        <f t="shared" si="52"/>
        <v>-122.5100352352456</v>
      </c>
      <c r="AK171" s="230">
        <f t="shared" si="52"/>
        <v>-461.68850600149744</v>
      </c>
      <c r="AL171" s="230">
        <f t="shared" si="52"/>
        <v>-395.52382621287688</v>
      </c>
      <c r="AM171" s="230">
        <f t="shared" si="52"/>
        <v>907.54617450762453</v>
      </c>
      <c r="AN171" s="230">
        <f t="shared" si="52"/>
        <v>-1243.2665874210725</v>
      </c>
      <c r="AO171" s="230">
        <f t="shared" si="52"/>
        <v>147.58065142702253</v>
      </c>
      <c r="AP171" s="230">
        <f t="shared" si="52"/>
        <v>-48.710914413139108</v>
      </c>
    </row>
    <row r="172" spans="1:42">
      <c r="A172" s="236" t="s">
        <v>3</v>
      </c>
      <c r="B172" s="236" t="s">
        <v>66</v>
      </c>
      <c r="C172" s="9">
        <f t="shared" si="31"/>
        <v>0</v>
      </c>
      <c r="D172" s="230">
        <f t="shared" ref="D172:AP172" si="53">(D56-D114)</f>
        <v>-1479.4562002493767</v>
      </c>
      <c r="E172" s="230">
        <f t="shared" si="53"/>
        <v>-1696.0099628685275</v>
      </c>
      <c r="F172" s="240">
        <f t="shared" si="53"/>
        <v>-3175.466163118137</v>
      </c>
      <c r="G172" s="230">
        <f t="shared" si="53"/>
        <v>206.46966235945001</v>
      </c>
      <c r="H172" s="230">
        <f t="shared" si="53"/>
        <v>182.26446889781073</v>
      </c>
      <c r="I172" s="230">
        <f t="shared" si="53"/>
        <v>-476.33662253177317</v>
      </c>
      <c r="J172" s="230">
        <f t="shared" si="53"/>
        <v>-550.14187560883147</v>
      </c>
      <c r="K172" s="230">
        <f t="shared" si="53"/>
        <v>711.27788142624559</v>
      </c>
      <c r="L172" s="230">
        <f t="shared" si="53"/>
        <v>-159.26672101148142</v>
      </c>
      <c r="M172" s="230">
        <f t="shared" si="53"/>
        <v>97.919895864259161</v>
      </c>
      <c r="N172" s="230">
        <f t="shared" si="53"/>
        <v>-12.702812285140681</v>
      </c>
      <c r="O172" s="230">
        <f t="shared" si="53"/>
        <v>-329.51980505332176</v>
      </c>
      <c r="P172" s="230">
        <f t="shared" si="53"/>
        <v>452.73712279582105</v>
      </c>
      <c r="Q172" s="230">
        <f t="shared" si="53"/>
        <v>71.561276982130948</v>
      </c>
      <c r="R172" s="230">
        <f t="shared" si="53"/>
        <v>-233.82830726427346</v>
      </c>
      <c r="S172" s="230">
        <f t="shared" si="53"/>
        <v>-561.78887590832892</v>
      </c>
      <c r="T172" s="230">
        <f t="shared" si="53"/>
        <v>-118.87227548232477</v>
      </c>
      <c r="U172" s="230">
        <f t="shared" si="53"/>
        <v>655.43193235620129</v>
      </c>
      <c r="V172" s="230">
        <f t="shared" si="53"/>
        <v>-1188.642352918574</v>
      </c>
      <c r="W172" s="230">
        <f t="shared" si="53"/>
        <v>43.812919219848482</v>
      </c>
      <c r="X172" s="230">
        <f t="shared" si="53"/>
        <v>-269.83171208699605</v>
      </c>
      <c r="Y172" s="230">
        <f t="shared" si="53"/>
        <v>286.04606298928047</v>
      </c>
      <c r="Z172" s="230">
        <f t="shared" si="53"/>
        <v>-93.079893193891621</v>
      </c>
      <c r="AA172" s="230">
        <f t="shared" si="53"/>
        <v>-279.01749395314982</v>
      </c>
      <c r="AB172" s="230">
        <f t="shared" si="53"/>
        <v>-456.57526645375765</v>
      </c>
      <c r="AC172" s="230">
        <f t="shared" si="53"/>
        <v>241.32612420625446</v>
      </c>
      <c r="AD172" s="230">
        <f t="shared" si="53"/>
        <v>34.880281773956085</v>
      </c>
      <c r="AE172" s="230">
        <f t="shared" si="53"/>
        <v>250.14657486895885</v>
      </c>
      <c r="AF172" s="230">
        <f t="shared" si="53"/>
        <v>-30.883589127937739</v>
      </c>
      <c r="AG172" s="230">
        <f t="shared" si="53"/>
        <v>-411.48936281770875</v>
      </c>
      <c r="AH172" s="230">
        <f t="shared" si="53"/>
        <v>295.85567148112023</v>
      </c>
      <c r="AI172" s="230">
        <f t="shared" si="53"/>
        <v>291.98299337549543</v>
      </c>
      <c r="AJ172" s="230">
        <f t="shared" si="53"/>
        <v>-577.31306434243015</v>
      </c>
      <c r="AK172" s="230">
        <f t="shared" si="53"/>
        <v>-429.23573456454324</v>
      </c>
      <c r="AL172" s="230">
        <f t="shared" si="53"/>
        <v>-85.116002973620198</v>
      </c>
      <c r="AM172" s="230">
        <f t="shared" si="53"/>
        <v>867.06469384230877</v>
      </c>
      <c r="AN172" s="230">
        <f t="shared" si="53"/>
        <v>-1347.051162761647</v>
      </c>
      <c r="AO172" s="230">
        <f t="shared" si="53"/>
        <v>-83.206033051075792</v>
      </c>
      <c r="AP172" s="230">
        <f t="shared" si="53"/>
        <v>-170.34476216634721</v>
      </c>
    </row>
    <row r="173" spans="1:42">
      <c r="A173" s="236" t="s">
        <v>17</v>
      </c>
      <c r="B173" s="236" t="s">
        <v>67</v>
      </c>
      <c r="C173" s="9">
        <f t="shared" si="31"/>
        <v>0</v>
      </c>
      <c r="D173" s="230">
        <f t="shared" ref="D173:AP173" si="54">(D57-D115)</f>
        <v>-2094.7877939629834</v>
      </c>
      <c r="E173" s="230">
        <f t="shared" si="54"/>
        <v>-2460.6908200115431</v>
      </c>
      <c r="F173" s="240">
        <f t="shared" si="54"/>
        <v>-4555.4786139745265</v>
      </c>
      <c r="G173" s="230">
        <f t="shared" si="54"/>
        <v>-2.5834462242855807</v>
      </c>
      <c r="H173" s="230">
        <f t="shared" si="54"/>
        <v>49.575167075818172</v>
      </c>
      <c r="I173" s="230">
        <f t="shared" si="54"/>
        <v>-120.31822292448123</v>
      </c>
      <c r="J173" s="230">
        <f t="shared" si="54"/>
        <v>-657.87356783180439</v>
      </c>
      <c r="K173" s="230">
        <f t="shared" si="54"/>
        <v>288.6947251479578</v>
      </c>
      <c r="L173" s="230">
        <f t="shared" si="54"/>
        <v>-83.134228740047547</v>
      </c>
      <c r="M173" s="230">
        <f t="shared" si="54"/>
        <v>140.83555807757512</v>
      </c>
      <c r="N173" s="230">
        <f t="shared" si="54"/>
        <v>30.886956021757214</v>
      </c>
      <c r="O173" s="230">
        <f t="shared" si="54"/>
        <v>-595.72200126200914</v>
      </c>
      <c r="P173" s="230">
        <f t="shared" si="54"/>
        <v>895.93699894960082</v>
      </c>
      <c r="Q173" s="230">
        <f t="shared" si="54"/>
        <v>190.86484043249948</v>
      </c>
      <c r="R173" s="230">
        <f t="shared" si="54"/>
        <v>-291.74401787497482</v>
      </c>
      <c r="S173" s="230">
        <f t="shared" si="54"/>
        <v>-547.1560352583474</v>
      </c>
      <c r="T173" s="230">
        <f t="shared" si="54"/>
        <v>-272.7985854400431</v>
      </c>
      <c r="U173" s="230">
        <f t="shared" si="54"/>
        <v>720.8082639463646</v>
      </c>
      <c r="V173" s="230">
        <f t="shared" si="54"/>
        <v>-1355.2050124757334</v>
      </c>
      <c r="W173" s="230">
        <f t="shared" si="54"/>
        <v>-189.07525610389712</v>
      </c>
      <c r="X173" s="230">
        <f t="shared" si="54"/>
        <v>-296.77992947896018</v>
      </c>
      <c r="Y173" s="230">
        <f t="shared" si="54"/>
        <v>-26.888684520690731</v>
      </c>
      <c r="Z173" s="230">
        <f t="shared" si="54"/>
        <v>209.83697000840039</v>
      </c>
      <c r="AA173" s="230">
        <f t="shared" si="54"/>
        <v>-151.82291359965893</v>
      </c>
      <c r="AB173" s="230">
        <f t="shared" si="54"/>
        <v>-802.02742422703523</v>
      </c>
      <c r="AC173" s="230">
        <f t="shared" si="54"/>
        <v>177.48406085961324</v>
      </c>
      <c r="AD173" s="230">
        <f t="shared" si="54"/>
        <v>-174.84963955025523</v>
      </c>
      <c r="AE173" s="230">
        <f t="shared" si="54"/>
        <v>319.68288969369314</v>
      </c>
      <c r="AF173" s="230">
        <f t="shared" si="54"/>
        <v>-58.715520869278407</v>
      </c>
      <c r="AG173" s="230">
        <f t="shared" si="54"/>
        <v>-551.83932697108685</v>
      </c>
      <c r="AH173" s="230">
        <f t="shared" si="54"/>
        <v>469.90665942726628</v>
      </c>
      <c r="AI173" s="230">
        <f t="shared" si="54"/>
        <v>224.75681382095354</v>
      </c>
      <c r="AJ173" s="230">
        <f t="shared" si="54"/>
        <v>-262.1482108786804</v>
      </c>
      <c r="AK173" s="230">
        <f t="shared" si="54"/>
        <v>-395.8398228615697</v>
      </c>
      <c r="AL173" s="230">
        <f t="shared" si="54"/>
        <v>-195.23048625769297</v>
      </c>
      <c r="AM173" s="230">
        <f t="shared" si="54"/>
        <v>854.18295899203076</v>
      </c>
      <c r="AN173" s="230">
        <f t="shared" si="54"/>
        <v>-1776.8355701393702</v>
      </c>
      <c r="AO173" s="230">
        <f t="shared" si="54"/>
        <v>-86.752018932205829</v>
      </c>
      <c r="AP173" s="230">
        <f t="shared" si="54"/>
        <v>-233.59155400594682</v>
      </c>
    </row>
    <row r="174" spans="1:42">
      <c r="A174" s="236" t="s">
        <v>8</v>
      </c>
      <c r="B174" s="236" t="s">
        <v>68</v>
      </c>
      <c r="C174" s="9">
        <f t="shared" si="31"/>
        <v>-1</v>
      </c>
      <c r="D174" s="230">
        <f t="shared" ref="D174:AP174" si="55">(D58-D116)</f>
        <v>-65.2351013753796</v>
      </c>
      <c r="E174" s="230">
        <f t="shared" si="55"/>
        <v>-392.54158959595952</v>
      </c>
      <c r="F174" s="240">
        <f t="shared" si="55"/>
        <v>-457.7766909719212</v>
      </c>
      <c r="G174" s="230">
        <f t="shared" si="55"/>
        <v>39.363672138475522</v>
      </c>
      <c r="H174" s="230">
        <f t="shared" si="55"/>
        <v>200.49944327009871</v>
      </c>
      <c r="I174" s="230">
        <f t="shared" si="55"/>
        <v>-146.69666579954719</v>
      </c>
      <c r="J174" s="230">
        <f t="shared" si="55"/>
        <v>-201.51166736573578</v>
      </c>
      <c r="K174" s="230">
        <f t="shared" si="55"/>
        <v>139.15173624982344</v>
      </c>
      <c r="L174" s="230">
        <f t="shared" si="55"/>
        <v>323.0134591089809</v>
      </c>
      <c r="M174" s="230">
        <f t="shared" si="55"/>
        <v>202.59052462671389</v>
      </c>
      <c r="N174" s="230">
        <f t="shared" si="55"/>
        <v>386.50275432184208</v>
      </c>
      <c r="O174" s="230">
        <f t="shared" si="55"/>
        <v>-398.79792373828968</v>
      </c>
      <c r="P174" s="230">
        <f t="shared" si="55"/>
        <v>660.01669895109444</v>
      </c>
      <c r="Q174" s="230">
        <f t="shared" si="55"/>
        <v>451.17028716021741</v>
      </c>
      <c r="R174" s="230">
        <f t="shared" si="55"/>
        <v>-290.28987239865091</v>
      </c>
      <c r="S174" s="230">
        <f t="shared" si="55"/>
        <v>-353.92479602049571</v>
      </c>
      <c r="T174" s="230">
        <f t="shared" si="55"/>
        <v>-195.0805189283019</v>
      </c>
      <c r="U174" s="230">
        <f t="shared" si="55"/>
        <v>630.3953255495544</v>
      </c>
      <c r="V174" s="230">
        <f t="shared" si="55"/>
        <v>-1151.8643694530474</v>
      </c>
      <c r="W174" s="230">
        <f t="shared" si="55"/>
        <v>-93.132387936298983</v>
      </c>
      <c r="X174" s="230">
        <f t="shared" si="55"/>
        <v>-266.64080111185831</v>
      </c>
      <c r="Y174" s="230">
        <f t="shared" si="55"/>
        <v>105.2537425191731</v>
      </c>
      <c r="Z174" s="230">
        <f t="shared" si="55"/>
        <v>227.52693079172241</v>
      </c>
      <c r="AA174" s="230">
        <f t="shared" si="55"/>
        <v>-286.19063463452767</v>
      </c>
      <c r="AB174" s="230">
        <f t="shared" si="55"/>
        <v>-237.18592230720969</v>
      </c>
      <c r="AC174" s="230">
        <f t="shared" si="55"/>
        <v>317.57140255681588</v>
      </c>
      <c r="AD174" s="230">
        <f t="shared" si="55"/>
        <v>156.87577947129103</v>
      </c>
      <c r="AE174" s="230">
        <f t="shared" si="55"/>
        <v>189.37698125960014</v>
      </c>
      <c r="AF174" s="230">
        <f t="shared" si="55"/>
        <v>95.975380188854615</v>
      </c>
      <c r="AG174" s="230">
        <f t="shared" si="55"/>
        <v>-387.82501472074364</v>
      </c>
      <c r="AH174" s="230">
        <f t="shared" si="55"/>
        <v>568.51479210224352</v>
      </c>
      <c r="AI174" s="230">
        <f t="shared" si="55"/>
        <v>304.85524432075181</v>
      </c>
      <c r="AJ174" s="230">
        <f t="shared" si="55"/>
        <v>-123.48693816628656</v>
      </c>
      <c r="AK174" s="230">
        <f t="shared" si="55"/>
        <v>-229.95981357181154</v>
      </c>
      <c r="AL174" s="230">
        <f t="shared" si="55"/>
        <v>-166.94499418502164</v>
      </c>
      <c r="AM174" s="230">
        <f t="shared" si="55"/>
        <v>912.85253739820837</v>
      </c>
      <c r="AN174" s="230">
        <f t="shared" si="55"/>
        <v>-1562.1908607953737</v>
      </c>
      <c r="AO174" s="230">
        <f t="shared" si="55"/>
        <v>-133.74383658162697</v>
      </c>
      <c r="AP174" s="230">
        <f t="shared" si="55"/>
        <v>-143.81636524200439</v>
      </c>
    </row>
    <row r="175" spans="1:42">
      <c r="A175" s="236" t="s">
        <v>16</v>
      </c>
      <c r="B175" s="236" t="s">
        <v>69</v>
      </c>
      <c r="C175" s="9">
        <f t="shared" si="31"/>
        <v>0</v>
      </c>
      <c r="D175" s="230">
        <f t="shared" ref="D175:AP175" si="56">(D59-D117)</f>
        <v>6157.0066650806693</v>
      </c>
      <c r="E175" s="230">
        <f t="shared" si="56"/>
        <v>8178.0101775140502</v>
      </c>
      <c r="F175" s="240">
        <f t="shared" si="56"/>
        <v>14335.016842594137</v>
      </c>
      <c r="G175" s="230">
        <f t="shared" si="56"/>
        <v>133.38378465628921</v>
      </c>
      <c r="H175" s="230">
        <f t="shared" si="56"/>
        <v>207.2890521274021</v>
      </c>
      <c r="I175" s="230">
        <f t="shared" si="56"/>
        <v>-551.25085315978504</v>
      </c>
      <c r="J175" s="230">
        <f t="shared" si="56"/>
        <v>381.07312819696381</v>
      </c>
      <c r="K175" s="230">
        <f t="shared" si="56"/>
        <v>2796.1485001481196</v>
      </c>
      <c r="L175" s="230">
        <f t="shared" si="56"/>
        <v>1528.0770796448778</v>
      </c>
      <c r="M175" s="230">
        <f t="shared" si="56"/>
        <v>827.01853181034676</v>
      </c>
      <c r="N175" s="230">
        <f t="shared" si="56"/>
        <v>1569.5439714924869</v>
      </c>
      <c r="O175" s="230">
        <f t="shared" si="56"/>
        <v>126.34338576285518</v>
      </c>
      <c r="P175" s="230">
        <f t="shared" si="56"/>
        <v>387.51050388956355</v>
      </c>
      <c r="Q175" s="230">
        <f t="shared" si="56"/>
        <v>426.27953392195195</v>
      </c>
      <c r="R175" s="230">
        <f t="shared" si="56"/>
        <v>-546.38971076316375</v>
      </c>
      <c r="S175" s="230">
        <f t="shared" si="56"/>
        <v>-216.66503877737705</v>
      </c>
      <c r="T175" s="230">
        <f t="shared" si="56"/>
        <v>-437.16122955384344</v>
      </c>
      <c r="U175" s="230">
        <f t="shared" si="56"/>
        <v>272.5167335882179</v>
      </c>
      <c r="V175" s="230">
        <f t="shared" si="56"/>
        <v>-565.08167899266482</v>
      </c>
      <c r="W175" s="230">
        <f t="shared" si="56"/>
        <v>-10.452421262891221</v>
      </c>
      <c r="X175" s="230">
        <f t="shared" si="56"/>
        <v>-171.17660764853099</v>
      </c>
      <c r="Y175" s="230">
        <f t="shared" si="56"/>
        <v>157.70718193983339</v>
      </c>
      <c r="Z175" s="230">
        <f t="shared" si="56"/>
        <v>355.56047435691289</v>
      </c>
      <c r="AA175" s="230">
        <f t="shared" si="56"/>
        <v>-861.18582820300071</v>
      </c>
      <c r="AB175" s="230">
        <f t="shared" si="56"/>
        <v>820.09425876054593</v>
      </c>
      <c r="AC175" s="230">
        <f t="shared" si="56"/>
        <v>3823.1026043869642</v>
      </c>
      <c r="AD175" s="230">
        <f t="shared" si="56"/>
        <v>1973.2662917664711</v>
      </c>
      <c r="AE175" s="230">
        <f t="shared" si="56"/>
        <v>1049.9513684808771</v>
      </c>
      <c r="AF175" s="230">
        <f t="shared" si="56"/>
        <v>1654.7130415231222</v>
      </c>
      <c r="AG175" s="230">
        <f t="shared" si="56"/>
        <v>-45.25665670572198</v>
      </c>
      <c r="AH175" s="230">
        <f t="shared" si="56"/>
        <v>473.73707016846311</v>
      </c>
      <c r="AI175" s="230">
        <f t="shared" si="56"/>
        <v>165.97073169273062</v>
      </c>
      <c r="AJ175" s="230">
        <f t="shared" si="56"/>
        <v>-34.634404281350726</v>
      </c>
      <c r="AK175" s="230">
        <f t="shared" si="56"/>
        <v>-520.549166509918</v>
      </c>
      <c r="AL175" s="230">
        <f t="shared" si="56"/>
        <v>-96.550600103568286</v>
      </c>
      <c r="AM175" s="230">
        <f t="shared" si="56"/>
        <v>37.587730023518816</v>
      </c>
      <c r="AN175" s="230">
        <f t="shared" si="56"/>
        <v>-506.28108618942497</v>
      </c>
      <c r="AO175" s="230">
        <f t="shared" si="56"/>
        <v>-94.574176349349727</v>
      </c>
      <c r="AP175" s="230">
        <f t="shared" si="56"/>
        <v>-174.64865724245283</v>
      </c>
    </row>
    <row r="176" spans="1:42">
      <c r="A176" s="236" t="s">
        <v>15</v>
      </c>
      <c r="B176" s="236" t="s">
        <v>70</v>
      </c>
      <c r="C176" s="9">
        <f t="shared" si="31"/>
        <v>0</v>
      </c>
      <c r="D176" s="230">
        <f t="shared" ref="D176:AP176" si="57">(D60-D118)</f>
        <v>9599.7749230551999</v>
      </c>
      <c r="E176" s="230">
        <f t="shared" si="57"/>
        <v>7399.4766400149092</v>
      </c>
      <c r="F176" s="240">
        <f t="shared" si="57"/>
        <v>16999.251563070808</v>
      </c>
      <c r="G176" s="230">
        <f t="shared" si="57"/>
        <v>680.22411571162229</v>
      </c>
      <c r="H176" s="230">
        <f t="shared" si="57"/>
        <v>638.1206016009819</v>
      </c>
      <c r="I176" s="230">
        <f t="shared" si="57"/>
        <v>-932.30005638916919</v>
      </c>
      <c r="J176" s="230">
        <f t="shared" si="57"/>
        <v>-215.05250360659556</v>
      </c>
      <c r="K176" s="230">
        <f t="shared" si="57"/>
        <v>3972.2428848294221</v>
      </c>
      <c r="L176" s="230">
        <f t="shared" si="57"/>
        <v>3676.349124742992</v>
      </c>
      <c r="M176" s="230">
        <f t="shared" si="57"/>
        <v>2567.4802388148528</v>
      </c>
      <c r="N176" s="230">
        <f t="shared" si="57"/>
        <v>1240.135414103439</v>
      </c>
      <c r="O176" s="230">
        <f t="shared" si="57"/>
        <v>-945.81775108393049</v>
      </c>
      <c r="P176" s="230">
        <f t="shared" si="57"/>
        <v>34.665703947612201</v>
      </c>
      <c r="Q176" s="230">
        <f t="shared" si="57"/>
        <v>337.76116952524171</v>
      </c>
      <c r="R176" s="230">
        <f t="shared" si="57"/>
        <v>-503.88059675056138</v>
      </c>
      <c r="S176" s="230">
        <f t="shared" si="57"/>
        <v>-245.71398634501384</v>
      </c>
      <c r="T176" s="230">
        <f t="shared" si="57"/>
        <v>-266.49101939215325</v>
      </c>
      <c r="U176" s="230">
        <f t="shared" si="57"/>
        <v>246.15055536755244</v>
      </c>
      <c r="V176" s="230">
        <f t="shared" si="57"/>
        <v>-540.76390596348574</v>
      </c>
      <c r="W176" s="230">
        <f t="shared" si="57"/>
        <v>-11.842084067124233</v>
      </c>
      <c r="X176" s="230">
        <f t="shared" si="57"/>
        <v>-131.49298199016994</v>
      </c>
      <c r="Y176" s="230">
        <f t="shared" si="57"/>
        <v>827.8740732910519</v>
      </c>
      <c r="Z176" s="230">
        <f t="shared" si="57"/>
        <v>552.90026981873962</v>
      </c>
      <c r="AA176" s="230">
        <f t="shared" si="57"/>
        <v>-1067.3346241681866</v>
      </c>
      <c r="AB176" s="230">
        <f t="shared" si="57"/>
        <v>-194.13164328847779</v>
      </c>
      <c r="AC176" s="230">
        <f t="shared" si="57"/>
        <v>2889.1404901929054</v>
      </c>
      <c r="AD176" s="230">
        <f t="shared" si="57"/>
        <v>2447.9364130798785</v>
      </c>
      <c r="AE176" s="230">
        <f t="shared" si="57"/>
        <v>2188.6817423191969</v>
      </c>
      <c r="AF176" s="230">
        <f t="shared" si="57"/>
        <v>725.53187381349562</v>
      </c>
      <c r="AG176" s="230">
        <f t="shared" si="57"/>
        <v>-429.96507834841032</v>
      </c>
      <c r="AH176" s="230">
        <f t="shared" si="57"/>
        <v>-73.678174777858658</v>
      </c>
      <c r="AI176" s="230">
        <f t="shared" si="57"/>
        <v>759.64133712134935</v>
      </c>
      <c r="AJ176" s="230">
        <f t="shared" si="57"/>
        <v>-358.97549697611248</v>
      </c>
      <c r="AK176" s="230">
        <f t="shared" si="57"/>
        <v>-296.03290749094595</v>
      </c>
      <c r="AL176" s="230">
        <f t="shared" si="57"/>
        <v>-105.14709116308222</v>
      </c>
      <c r="AM176" s="230">
        <f t="shared" si="57"/>
        <v>195.49561116180848</v>
      </c>
      <c r="AN176" s="230">
        <f t="shared" si="57"/>
        <v>-670.02098087760896</v>
      </c>
      <c r="AO176" s="230">
        <f t="shared" si="57"/>
        <v>32.656341201138275</v>
      </c>
      <c r="AP176" s="230">
        <f t="shared" si="57"/>
        <v>-25.095514893524523</v>
      </c>
    </row>
    <row r="177" spans="1:42">
      <c r="A177" s="236" t="s">
        <v>28</v>
      </c>
      <c r="B177" s="236" t="s">
        <v>71</v>
      </c>
      <c r="C177" s="9">
        <f t="shared" si="31"/>
        <v>0</v>
      </c>
      <c r="D177" s="230">
        <f t="shared" ref="D177:AP177" si="58">(D61-D119)</f>
        <v>23143.020466875518</v>
      </c>
      <c r="E177" s="230">
        <f t="shared" si="58"/>
        <v>21213.260310630547</v>
      </c>
      <c r="F177" s="240">
        <f t="shared" si="58"/>
        <v>44356.280777507462</v>
      </c>
      <c r="G177" s="230">
        <f t="shared" si="58"/>
        <v>1557.0539933910113</v>
      </c>
      <c r="H177" s="230">
        <f t="shared" si="58"/>
        <v>1072.5763486022333</v>
      </c>
      <c r="I177" s="230">
        <f t="shared" si="58"/>
        <v>-937.59158010187093</v>
      </c>
      <c r="J177" s="230">
        <f t="shared" si="58"/>
        <v>55.438618390558986</v>
      </c>
      <c r="K177" s="230">
        <f t="shared" si="58"/>
        <v>5497.9295894072711</v>
      </c>
      <c r="L177" s="230">
        <f t="shared" si="58"/>
        <v>4511.7308099773363</v>
      </c>
      <c r="M177" s="230">
        <f t="shared" si="58"/>
        <v>5014.6838606252277</v>
      </c>
      <c r="N177" s="230">
        <f t="shared" si="58"/>
        <v>5247.1003976308857</v>
      </c>
      <c r="O177" s="230">
        <f t="shared" si="58"/>
        <v>1919.9844910817483</v>
      </c>
      <c r="P177" s="230">
        <f t="shared" si="58"/>
        <v>1225.1521034383622</v>
      </c>
      <c r="Q177" s="230">
        <f t="shared" si="58"/>
        <v>78.338869535393314</v>
      </c>
      <c r="R177" s="230">
        <f t="shared" si="58"/>
        <v>-408.10683486974449</v>
      </c>
      <c r="S177" s="230">
        <f t="shared" si="58"/>
        <v>-477.53680878874729</v>
      </c>
      <c r="T177" s="230">
        <f t="shared" si="58"/>
        <v>-201.3679038139453</v>
      </c>
      <c r="U177" s="230">
        <f t="shared" si="58"/>
        <v>264.93030863941385</v>
      </c>
      <c r="V177" s="230">
        <f t="shared" si="58"/>
        <v>-975.359506308032</v>
      </c>
      <c r="W177" s="230">
        <f t="shared" si="58"/>
        <v>99.101799512103753</v>
      </c>
      <c r="X177" s="230">
        <f t="shared" si="58"/>
        <v>-401.03808947404286</v>
      </c>
      <c r="Y177" s="230">
        <f t="shared" si="58"/>
        <v>1266.0874686182797</v>
      </c>
      <c r="Z177" s="230">
        <f t="shared" si="58"/>
        <v>932.41666673068539</v>
      </c>
      <c r="AA177" s="230">
        <f t="shared" si="58"/>
        <v>-1282.9084825469181</v>
      </c>
      <c r="AB177" s="230">
        <f t="shared" si="58"/>
        <v>231.33473470190074</v>
      </c>
      <c r="AC177" s="230">
        <f t="shared" si="58"/>
        <v>5701.0142091213056</v>
      </c>
      <c r="AD177" s="230">
        <f t="shared" si="58"/>
        <v>2789.343005364819</v>
      </c>
      <c r="AE177" s="230">
        <f t="shared" si="58"/>
        <v>5591.4640151834756</v>
      </c>
      <c r="AF177" s="230">
        <f t="shared" si="58"/>
        <v>4925.9069174729811</v>
      </c>
      <c r="AG177" s="230">
        <f t="shared" si="58"/>
        <v>758.95123680290999</v>
      </c>
      <c r="AH177" s="230">
        <f t="shared" si="58"/>
        <v>953.42583408844075</v>
      </c>
      <c r="AI177" s="230">
        <f t="shared" si="58"/>
        <v>662.18159138795454</v>
      </c>
      <c r="AJ177" s="230">
        <f t="shared" si="58"/>
        <v>109.3233368654619</v>
      </c>
      <c r="AK177" s="230">
        <f t="shared" si="58"/>
        <v>-372.70538589706121</v>
      </c>
      <c r="AL177" s="230">
        <f t="shared" si="58"/>
        <v>-128.71184048634314</v>
      </c>
      <c r="AM177" s="230">
        <f t="shared" si="58"/>
        <v>308.91237770981388</v>
      </c>
      <c r="AN177" s="230">
        <f t="shared" si="58"/>
        <v>-790.27679061831805</v>
      </c>
      <c r="AO177" s="230">
        <f t="shared" si="58"/>
        <v>-130.06853826258885</v>
      </c>
      <c r="AP177" s="230">
        <f t="shared" si="58"/>
        <v>-312.43004560470217</v>
      </c>
    </row>
    <row r="178" spans="1:42">
      <c r="A178" s="236" t="s">
        <v>12</v>
      </c>
      <c r="B178" s="236" t="s">
        <v>72</v>
      </c>
      <c r="C178" s="9">
        <f t="shared" si="31"/>
        <v>0</v>
      </c>
      <c r="D178" s="230">
        <f t="shared" ref="D178:AP178" si="59">(D62-D120)</f>
        <v>-622.62818542448804</v>
      </c>
      <c r="E178" s="230">
        <f t="shared" si="59"/>
        <v>1529.4478985400638</v>
      </c>
      <c r="F178" s="240">
        <f t="shared" si="59"/>
        <v>906.819713113131</v>
      </c>
      <c r="G178" s="230">
        <f t="shared" si="59"/>
        <v>-163.32348757069849</v>
      </c>
      <c r="H178" s="230">
        <f t="shared" si="59"/>
        <v>417.26780482002505</v>
      </c>
      <c r="I178" s="230">
        <f t="shared" si="59"/>
        <v>-657.63801416287606</v>
      </c>
      <c r="J178" s="230">
        <f t="shared" si="59"/>
        <v>-773.78131995719741</v>
      </c>
      <c r="K178" s="230">
        <f t="shared" si="59"/>
        <v>1185.7643934996959</v>
      </c>
      <c r="L178" s="230">
        <f t="shared" si="59"/>
        <v>220.98060407463345</v>
      </c>
      <c r="M178" s="230">
        <f t="shared" si="59"/>
        <v>1139.995267256716</v>
      </c>
      <c r="N178" s="230">
        <f t="shared" si="59"/>
        <v>45.415373170937528</v>
      </c>
      <c r="O178" s="230">
        <f t="shared" si="59"/>
        <v>-417.21277713839663</v>
      </c>
      <c r="P178" s="230">
        <f t="shared" si="59"/>
        <v>-18.265569707626128</v>
      </c>
      <c r="Q178" s="230">
        <f t="shared" si="59"/>
        <v>112.5086694808997</v>
      </c>
      <c r="R178" s="230">
        <f t="shared" si="59"/>
        <v>-483.18359779869206</v>
      </c>
      <c r="S178" s="230">
        <f t="shared" si="59"/>
        <v>-457.44400725451123</v>
      </c>
      <c r="T178" s="230">
        <f t="shared" si="59"/>
        <v>-533.96569237532822</v>
      </c>
      <c r="U178" s="230">
        <f t="shared" si="59"/>
        <v>618.58273668770562</v>
      </c>
      <c r="V178" s="230">
        <f t="shared" si="59"/>
        <v>-825.51249140672007</v>
      </c>
      <c r="W178" s="230">
        <f t="shared" si="59"/>
        <v>31.44929857110219</v>
      </c>
      <c r="X178" s="230">
        <f t="shared" si="59"/>
        <v>-64.265375614160803</v>
      </c>
      <c r="Y178" s="230">
        <f t="shared" si="59"/>
        <v>-28.942295268971066</v>
      </c>
      <c r="Z178" s="230">
        <f t="shared" si="59"/>
        <v>409.13108184242446</v>
      </c>
      <c r="AA178" s="230">
        <f t="shared" si="59"/>
        <v>-698.31004938523256</v>
      </c>
      <c r="AB178" s="230">
        <f t="shared" si="59"/>
        <v>-575.73903491411329</v>
      </c>
      <c r="AC178" s="230">
        <f t="shared" si="59"/>
        <v>1871.7997758826459</v>
      </c>
      <c r="AD178" s="230">
        <f t="shared" si="59"/>
        <v>515.96149222414533</v>
      </c>
      <c r="AE178" s="230">
        <f t="shared" si="59"/>
        <v>1293.4549492375518</v>
      </c>
      <c r="AF178" s="230">
        <f t="shared" si="59"/>
        <v>-610.43587045288587</v>
      </c>
      <c r="AG178" s="230">
        <f t="shared" si="59"/>
        <v>191.68038515689841</v>
      </c>
      <c r="AH178" s="230">
        <f t="shared" si="59"/>
        <v>-137.97112833775464</v>
      </c>
      <c r="AI178" s="230">
        <f t="shared" si="59"/>
        <v>763.55010500607023</v>
      </c>
      <c r="AJ178" s="230">
        <f t="shared" si="59"/>
        <v>-127.53746909747133</v>
      </c>
      <c r="AK178" s="230">
        <f t="shared" si="59"/>
        <v>-577.77190941375011</v>
      </c>
      <c r="AL178" s="230">
        <f t="shared" si="59"/>
        <v>-587.81458154553548</v>
      </c>
      <c r="AM178" s="230">
        <f t="shared" si="59"/>
        <v>590.30667010545221</v>
      </c>
      <c r="AN178" s="230">
        <f t="shared" si="59"/>
        <v>-867.97059340369742</v>
      </c>
      <c r="AO178" s="230">
        <f t="shared" si="59"/>
        <v>105.97161325889829</v>
      </c>
      <c r="AP178" s="230">
        <f t="shared" si="59"/>
        <v>8.4757645934587345E-2</v>
      </c>
    </row>
    <row r="179" spans="1:42">
      <c r="A179" s="236" t="s">
        <v>37</v>
      </c>
      <c r="B179" s="236" t="s">
        <v>73</v>
      </c>
      <c r="C179" s="9">
        <f t="shared" si="31"/>
        <v>-1</v>
      </c>
      <c r="D179" s="230">
        <f t="shared" ref="D179:AP179" si="60">(D63-D121)</f>
        <v>2177.413050351548</v>
      </c>
      <c r="E179" s="230">
        <f t="shared" si="60"/>
        <v>1723.8269600594649</v>
      </c>
      <c r="F179" s="240">
        <f t="shared" si="60"/>
        <v>3901.2400104105473</v>
      </c>
      <c r="G179" s="230">
        <f t="shared" si="60"/>
        <v>329.23636640627228</v>
      </c>
      <c r="H179" s="230">
        <f t="shared" si="60"/>
        <v>659.49007539240847</v>
      </c>
      <c r="I179" s="230">
        <f t="shared" si="60"/>
        <v>-393.39480082528462</v>
      </c>
      <c r="J179" s="230">
        <f t="shared" si="60"/>
        <v>-880.98802340969996</v>
      </c>
      <c r="K179" s="230">
        <f t="shared" si="60"/>
        <v>1071.4392444865589</v>
      </c>
      <c r="L179" s="230">
        <f t="shared" si="60"/>
        <v>129.86419998979545</v>
      </c>
      <c r="M179" s="230">
        <f t="shared" si="60"/>
        <v>658.91777142060164</v>
      </c>
      <c r="N179" s="230">
        <f t="shared" si="60"/>
        <v>1388.0545100840245</v>
      </c>
      <c r="O179" s="230">
        <f t="shared" si="60"/>
        <v>-43.800850649902713</v>
      </c>
      <c r="P179" s="230">
        <f t="shared" si="60"/>
        <v>607.1351008018537</v>
      </c>
      <c r="Q179" s="230">
        <f t="shared" si="60"/>
        <v>206.32582924660528</v>
      </c>
      <c r="R179" s="230">
        <f t="shared" si="60"/>
        <v>-351.53488463253598</v>
      </c>
      <c r="S179" s="230">
        <f t="shared" si="60"/>
        <v>-471.93758978967526</v>
      </c>
      <c r="T179" s="230">
        <f t="shared" si="60"/>
        <v>-306.14730458653139</v>
      </c>
      <c r="U179" s="230">
        <f t="shared" si="60"/>
        <v>556.55345339579071</v>
      </c>
      <c r="V179" s="230">
        <f t="shared" si="60"/>
        <v>-839.09291460667009</v>
      </c>
      <c r="W179" s="230">
        <f t="shared" si="60"/>
        <v>79.787925727490801</v>
      </c>
      <c r="X179" s="230">
        <f t="shared" si="60"/>
        <v>-222.49505809942821</v>
      </c>
      <c r="Y179" s="230">
        <f t="shared" si="60"/>
        <v>339.24323708725569</v>
      </c>
      <c r="Z179" s="230">
        <f t="shared" si="60"/>
        <v>403.79232626406883</v>
      </c>
      <c r="AA179" s="230">
        <f t="shared" si="60"/>
        <v>-444.58131040680746</v>
      </c>
      <c r="AB179" s="230">
        <f t="shared" si="60"/>
        <v>-591.20252486573736</v>
      </c>
      <c r="AC179" s="230">
        <f t="shared" si="60"/>
        <v>495.36601001361123</v>
      </c>
      <c r="AD179" s="230">
        <f t="shared" si="60"/>
        <v>293.97437266324414</v>
      </c>
      <c r="AE179" s="230">
        <f t="shared" si="60"/>
        <v>1349.9672399327683</v>
      </c>
      <c r="AF179" s="230">
        <f t="shared" si="60"/>
        <v>1493.1487301054876</v>
      </c>
      <c r="AG179" s="230">
        <f t="shared" si="60"/>
        <v>-910.05238140240544</v>
      </c>
      <c r="AH179" s="230">
        <f t="shared" si="60"/>
        <v>314.19647156712745</v>
      </c>
      <c r="AI179" s="230">
        <f t="shared" si="60"/>
        <v>162.5762627938384</v>
      </c>
      <c r="AJ179" s="230">
        <f t="shared" si="60"/>
        <v>-261.85345631784003</v>
      </c>
      <c r="AK179" s="230">
        <f t="shared" si="60"/>
        <v>-509.02857186480105</v>
      </c>
      <c r="AL179" s="230">
        <f t="shared" si="60"/>
        <v>-55.583675988971663</v>
      </c>
      <c r="AM179" s="230">
        <f t="shared" si="60"/>
        <v>478.21298455170472</v>
      </c>
      <c r="AN179" s="230">
        <f t="shared" si="60"/>
        <v>-848.65265321024708</v>
      </c>
      <c r="AO179" s="230">
        <f t="shared" si="60"/>
        <v>66.295337963167185</v>
      </c>
      <c r="AP179" s="230">
        <f t="shared" si="60"/>
        <v>-51.991438825927617</v>
      </c>
    </row>
    <row r="180" spans="1:42">
      <c r="A180" s="236" t="s">
        <v>32</v>
      </c>
      <c r="B180" s="236" t="s">
        <v>74</v>
      </c>
      <c r="C180" s="9">
        <f t="shared" si="31"/>
        <v>0</v>
      </c>
      <c r="D180" s="230">
        <f t="shared" ref="D180:AP180" si="61">(D64-D122)</f>
        <v>4221.2685619744007</v>
      </c>
      <c r="E180" s="230">
        <f t="shared" si="61"/>
        <v>4451.3262807381107</v>
      </c>
      <c r="F180" s="240">
        <f t="shared" si="61"/>
        <v>8672.5948427123949</v>
      </c>
      <c r="G180" s="230">
        <f t="shared" si="61"/>
        <v>747.63060620141914</v>
      </c>
      <c r="H180" s="230">
        <f t="shared" si="61"/>
        <v>675.90343434456008</v>
      </c>
      <c r="I180" s="230">
        <f t="shared" si="61"/>
        <v>-332.79748671554989</v>
      </c>
      <c r="J180" s="230">
        <f t="shared" si="61"/>
        <v>-967.40169590961887</v>
      </c>
      <c r="K180" s="230">
        <f t="shared" si="61"/>
        <v>924.00884068570303</v>
      </c>
      <c r="L180" s="230">
        <f t="shared" si="61"/>
        <v>744.82702275473275</v>
      </c>
      <c r="M180" s="230">
        <f t="shared" si="61"/>
        <v>-51.673257893780828</v>
      </c>
      <c r="N180" s="230">
        <f t="shared" si="61"/>
        <v>1977.3623098462849</v>
      </c>
      <c r="O180" s="230">
        <f t="shared" si="61"/>
        <v>1111.6993940454413</v>
      </c>
      <c r="P180" s="230">
        <f t="shared" si="61"/>
        <v>1029.3114944725821</v>
      </c>
      <c r="Q180" s="230">
        <f t="shared" si="61"/>
        <v>129.94669494942355</v>
      </c>
      <c r="R180" s="230">
        <f t="shared" si="61"/>
        <v>-108.28290959385049</v>
      </c>
      <c r="S180" s="230">
        <f t="shared" si="61"/>
        <v>-478.72107402284746</v>
      </c>
      <c r="T180" s="230">
        <f t="shared" si="61"/>
        <v>-376.13164729052369</v>
      </c>
      <c r="U180" s="230">
        <f t="shared" si="61"/>
        <v>1046.4028027616732</v>
      </c>
      <c r="V180" s="230">
        <f t="shared" si="61"/>
        <v>-1238.117315611049</v>
      </c>
      <c r="W180" s="230">
        <f t="shared" si="61"/>
        <v>-170.6578255240529</v>
      </c>
      <c r="X180" s="230">
        <f t="shared" si="61"/>
        <v>-442.04082552592445</v>
      </c>
      <c r="Y180" s="230">
        <f t="shared" si="61"/>
        <v>742.97288917384139</v>
      </c>
      <c r="Z180" s="230">
        <f t="shared" si="61"/>
        <v>781.60863590524968</v>
      </c>
      <c r="AA180" s="230">
        <f t="shared" si="61"/>
        <v>-174.08058539494959</v>
      </c>
      <c r="AB180" s="230">
        <f t="shared" si="61"/>
        <v>-1512.9985307054812</v>
      </c>
      <c r="AC180" s="230">
        <f t="shared" si="61"/>
        <v>1012.4378212198208</v>
      </c>
      <c r="AD180" s="230">
        <f t="shared" si="61"/>
        <v>621.22057270845107</v>
      </c>
      <c r="AE180" s="230">
        <f t="shared" si="61"/>
        <v>1028.2537134476006</v>
      </c>
      <c r="AF180" s="230">
        <f t="shared" si="61"/>
        <v>1900.1067032762076</v>
      </c>
      <c r="AG180" s="230">
        <f t="shared" si="61"/>
        <v>347.05509695169167</v>
      </c>
      <c r="AH180" s="230">
        <f t="shared" si="61"/>
        <v>770.63192741021339</v>
      </c>
      <c r="AI180" s="230">
        <f t="shared" si="61"/>
        <v>731.58110699411918</v>
      </c>
      <c r="AJ180" s="230">
        <f t="shared" si="61"/>
        <v>-317.9603089954835</v>
      </c>
      <c r="AK180" s="230">
        <f t="shared" si="61"/>
        <v>-459.58544659901236</v>
      </c>
      <c r="AL180" s="230">
        <f t="shared" si="61"/>
        <v>-300.17183524568827</v>
      </c>
      <c r="AM180" s="230">
        <f t="shared" si="61"/>
        <v>971.99942442236352</v>
      </c>
      <c r="AN180" s="230">
        <f t="shared" si="61"/>
        <v>-1214.6049360398829</v>
      </c>
      <c r="AO180" s="230">
        <f t="shared" si="61"/>
        <v>-136.62440032922314</v>
      </c>
      <c r="AP180" s="230">
        <f t="shared" si="61"/>
        <v>-340.51556746164351</v>
      </c>
    </row>
    <row r="181" spans="1:42">
      <c r="A181" s="236" t="s">
        <v>19</v>
      </c>
      <c r="B181" s="236" t="s">
        <v>75</v>
      </c>
      <c r="C181" s="9">
        <f t="shared" si="31"/>
        <v>0</v>
      </c>
      <c r="D181" s="230">
        <f t="shared" ref="D181:AP181" si="62">(D65-D123)</f>
        <v>2104.5743450839655</v>
      </c>
      <c r="E181" s="230">
        <f t="shared" si="62"/>
        <v>2272.0314627007465</v>
      </c>
      <c r="F181" s="240">
        <f t="shared" si="62"/>
        <v>4376.6058077845955</v>
      </c>
      <c r="G181" s="230">
        <f t="shared" si="62"/>
        <v>489.88946028220016</v>
      </c>
      <c r="H181" s="230">
        <f t="shared" si="62"/>
        <v>296.06731503874107</v>
      </c>
      <c r="I181" s="230">
        <f t="shared" si="62"/>
        <v>-169.92336944865019</v>
      </c>
      <c r="J181" s="230">
        <f t="shared" si="62"/>
        <v>-280.12885460707548</v>
      </c>
      <c r="K181" s="230">
        <f t="shared" si="62"/>
        <v>757.27713960926485</v>
      </c>
      <c r="L181" s="230">
        <f t="shared" si="62"/>
        <v>-138.08950330098378</v>
      </c>
      <c r="M181" s="230">
        <f t="shared" si="62"/>
        <v>506.698476140813</v>
      </c>
      <c r="N181" s="230">
        <f t="shared" si="62"/>
        <v>663.50460847963041</v>
      </c>
      <c r="O181" s="230">
        <f t="shared" si="62"/>
        <v>307.19993244848592</v>
      </c>
      <c r="P181" s="230">
        <f t="shared" si="62"/>
        <v>348.01369027102919</v>
      </c>
      <c r="Q181" s="230">
        <f t="shared" si="62"/>
        <v>112.0343910753254</v>
      </c>
      <c r="R181" s="230">
        <f t="shared" si="62"/>
        <v>-10.747022876803385</v>
      </c>
      <c r="S181" s="230">
        <f t="shared" si="62"/>
        <v>-407.27218656588229</v>
      </c>
      <c r="T181" s="230">
        <f t="shared" si="62"/>
        <v>-112.19653242633649</v>
      </c>
      <c r="U181" s="230">
        <f t="shared" si="62"/>
        <v>380.56606089767229</v>
      </c>
      <c r="V181" s="230">
        <f t="shared" si="62"/>
        <v>-509.443951662568</v>
      </c>
      <c r="W181" s="230">
        <f t="shared" si="62"/>
        <v>61.362944527635591</v>
      </c>
      <c r="X181" s="230">
        <f t="shared" si="62"/>
        <v>-190.23825279871562</v>
      </c>
      <c r="Y181" s="230">
        <f t="shared" si="62"/>
        <v>518.80665689301895</v>
      </c>
      <c r="Z181" s="230">
        <f t="shared" si="62"/>
        <v>322.74747703503817</v>
      </c>
      <c r="AA181" s="230">
        <f t="shared" si="62"/>
        <v>-14.338254405778571</v>
      </c>
      <c r="AB181" s="230">
        <f t="shared" si="62"/>
        <v>-332.46302075402855</v>
      </c>
      <c r="AC181" s="230">
        <f t="shared" si="62"/>
        <v>421.46514411015232</v>
      </c>
      <c r="AD181" s="230">
        <f t="shared" si="62"/>
        <v>-130.1640718838571</v>
      </c>
      <c r="AE181" s="230">
        <f t="shared" si="62"/>
        <v>659.75896060636296</v>
      </c>
      <c r="AF181" s="230">
        <f t="shared" si="62"/>
        <v>727.04702034151705</v>
      </c>
      <c r="AG181" s="230">
        <f t="shared" si="62"/>
        <v>97.589940282839962</v>
      </c>
      <c r="AH181" s="230">
        <f t="shared" si="62"/>
        <v>283.58730623828524</v>
      </c>
      <c r="AI181" s="230">
        <f t="shared" si="62"/>
        <v>111.01299680286684</v>
      </c>
      <c r="AJ181" s="230">
        <f t="shared" si="62"/>
        <v>-56.064082282809977</v>
      </c>
      <c r="AK181" s="230">
        <f t="shared" si="62"/>
        <v>-148.56722342587818</v>
      </c>
      <c r="AL181" s="230">
        <f t="shared" si="62"/>
        <v>74.827526222132292</v>
      </c>
      <c r="AM181" s="230">
        <f t="shared" si="62"/>
        <v>410.61758219574767</v>
      </c>
      <c r="AN181" s="230">
        <f t="shared" si="62"/>
        <v>-564.5937473382437</v>
      </c>
      <c r="AO181" s="230">
        <f t="shared" si="62"/>
        <v>28.707615830400755</v>
      </c>
      <c r="AP181" s="230">
        <f t="shared" si="62"/>
        <v>-137.94636376698691</v>
      </c>
    </row>
    <row r="182" spans="1:42">
      <c r="A182" s="236" t="s">
        <v>27</v>
      </c>
      <c r="B182" s="236" t="s">
        <v>76</v>
      </c>
      <c r="C182" s="9">
        <f t="shared" si="31"/>
        <v>-2</v>
      </c>
      <c r="D182" s="230">
        <f t="shared" ref="D182:AP182" si="63">(D66-D124)</f>
        <v>2273.2177018327639</v>
      </c>
      <c r="E182" s="230">
        <f t="shared" si="63"/>
        <v>2450.6539945334662</v>
      </c>
      <c r="F182" s="240">
        <f t="shared" si="63"/>
        <v>4723.8716963659972</v>
      </c>
      <c r="G182" s="230">
        <f t="shared" si="63"/>
        <v>223.30944630408339</v>
      </c>
      <c r="H182" s="230">
        <f t="shared" si="63"/>
        <v>553.15104139667528</v>
      </c>
      <c r="I182" s="230">
        <f t="shared" si="63"/>
        <v>50.348778047853557</v>
      </c>
      <c r="J182" s="230">
        <f t="shared" si="63"/>
        <v>-462.36632058176474</v>
      </c>
      <c r="K182" s="230">
        <f t="shared" si="63"/>
        <v>1258.7599716788754</v>
      </c>
      <c r="L182" s="230">
        <f t="shared" si="63"/>
        <v>1283.0280690310246</v>
      </c>
      <c r="M182" s="230">
        <f t="shared" si="63"/>
        <v>-423.1746586933732</v>
      </c>
      <c r="N182" s="230">
        <f t="shared" si="63"/>
        <v>578.04157889048656</v>
      </c>
      <c r="O182" s="230">
        <f t="shared" si="63"/>
        <v>277.03599046301679</v>
      </c>
      <c r="P182" s="230">
        <f t="shared" si="63"/>
        <v>1173.4612232830477</v>
      </c>
      <c r="Q182" s="230">
        <f t="shared" si="63"/>
        <v>482.74461033753323</v>
      </c>
      <c r="R182" s="230">
        <f t="shared" si="63"/>
        <v>-104.13471627088438</v>
      </c>
      <c r="S182" s="230">
        <f t="shared" si="63"/>
        <v>-562.72378165338887</v>
      </c>
      <c r="T182" s="230">
        <f t="shared" si="63"/>
        <v>-377.16277763948892</v>
      </c>
      <c r="U182" s="230">
        <f t="shared" si="63"/>
        <v>1142.6501046528865</v>
      </c>
      <c r="V182" s="230">
        <f t="shared" si="63"/>
        <v>-2072.9347834010186</v>
      </c>
      <c r="W182" s="230">
        <f t="shared" si="63"/>
        <v>-235.22304435536353</v>
      </c>
      <c r="X182" s="230">
        <f t="shared" si="63"/>
        <v>-511.59302965800089</v>
      </c>
      <c r="Y182" s="230">
        <f t="shared" si="63"/>
        <v>312.72815043989976</v>
      </c>
      <c r="Z182" s="230">
        <f t="shared" si="63"/>
        <v>508.59732361223723</v>
      </c>
      <c r="AA182" s="230">
        <f t="shared" si="63"/>
        <v>-200.62658263448247</v>
      </c>
      <c r="AB182" s="230">
        <f t="shared" si="63"/>
        <v>-331.69056340864336</v>
      </c>
      <c r="AC182" s="230">
        <f t="shared" si="63"/>
        <v>1642.385536038295</v>
      </c>
      <c r="AD182" s="230">
        <f t="shared" si="63"/>
        <v>1142.3485996836389</v>
      </c>
      <c r="AE182" s="230">
        <f t="shared" si="63"/>
        <v>62.338635375897866</v>
      </c>
      <c r="AF182" s="230">
        <f t="shared" si="63"/>
        <v>896.9569112463796</v>
      </c>
      <c r="AG182" s="230">
        <f t="shared" si="63"/>
        <v>-287.43774179332831</v>
      </c>
      <c r="AH182" s="230">
        <f t="shared" si="63"/>
        <v>1111.1652654804784</v>
      </c>
      <c r="AI182" s="230">
        <f t="shared" si="63"/>
        <v>380.40380553089199</v>
      </c>
      <c r="AJ182" s="230">
        <f t="shared" si="63"/>
        <v>-372.22095760730735</v>
      </c>
      <c r="AK182" s="230">
        <f t="shared" si="63"/>
        <v>-661.77729806444404</v>
      </c>
      <c r="AL182" s="230">
        <f t="shared" si="63"/>
        <v>-442.63523391267518</v>
      </c>
      <c r="AM182" s="230">
        <f t="shared" si="63"/>
        <v>1237.0413807554869</v>
      </c>
      <c r="AN182" s="230">
        <f t="shared" si="63"/>
        <v>-1936.4486041651835</v>
      </c>
      <c r="AO182" s="230">
        <f t="shared" si="63"/>
        <v>-348.08253584156773</v>
      </c>
      <c r="AP182" s="230">
        <f t="shared" si="63"/>
        <v>-262.39209620158363</v>
      </c>
    </row>
    <row r="183" spans="1:42">
      <c r="A183" s="236" t="s">
        <v>13</v>
      </c>
      <c r="B183" s="236" t="s">
        <v>77</v>
      </c>
      <c r="C183" s="9">
        <f t="shared" ref="C183:C202" si="64">C67-C125</f>
        <v>-1</v>
      </c>
      <c r="D183" s="230">
        <f t="shared" ref="D183:AP183" si="65">(D67-D125)</f>
        <v>-276.9852947051404</v>
      </c>
      <c r="E183" s="230">
        <f t="shared" si="65"/>
        <v>-322.09460203628987</v>
      </c>
      <c r="F183" s="240">
        <f t="shared" si="65"/>
        <v>-599.07989674061537</v>
      </c>
      <c r="G183" s="230">
        <f t="shared" si="65"/>
        <v>580.74497779264493</v>
      </c>
      <c r="H183" s="230">
        <f t="shared" si="65"/>
        <v>279.31179556380812</v>
      </c>
      <c r="I183" s="230">
        <f t="shared" si="65"/>
        <v>-410.81552586954786</v>
      </c>
      <c r="J183" s="230">
        <f t="shared" si="65"/>
        <v>-641.42667356711172</v>
      </c>
      <c r="K183" s="230">
        <f t="shared" si="65"/>
        <v>891.200782165899</v>
      </c>
      <c r="L183" s="230">
        <f t="shared" si="65"/>
        <v>1312.801432746106</v>
      </c>
      <c r="M183" s="230">
        <f t="shared" si="65"/>
        <v>-301.62640453867061</v>
      </c>
      <c r="N183" s="230">
        <f t="shared" si="65"/>
        <v>204.48664023442689</v>
      </c>
      <c r="O183" s="230">
        <f t="shared" si="65"/>
        <v>-401.43029255246802</v>
      </c>
      <c r="P183" s="230">
        <f t="shared" si="65"/>
        <v>1023.0897939592542</v>
      </c>
      <c r="Q183" s="230">
        <f t="shared" si="65"/>
        <v>550.05488810260431</v>
      </c>
      <c r="R183" s="230">
        <f t="shared" si="65"/>
        <v>-555.92799814887985</v>
      </c>
      <c r="S183" s="230">
        <f t="shared" si="65"/>
        <v>-1008.1633509374224</v>
      </c>
      <c r="T183" s="230">
        <f t="shared" si="65"/>
        <v>-483.83327993587591</v>
      </c>
      <c r="U183" s="230">
        <f t="shared" si="65"/>
        <v>1124.793876440599</v>
      </c>
      <c r="V183" s="230">
        <f t="shared" si="65"/>
        <v>-1910.8748038253034</v>
      </c>
      <c r="W183" s="230">
        <f t="shared" si="65"/>
        <v>-195.50742921570418</v>
      </c>
      <c r="X183" s="230">
        <f t="shared" si="65"/>
        <v>-333.863723119106</v>
      </c>
      <c r="Y183" s="230">
        <f t="shared" si="65"/>
        <v>431.30497341549199</v>
      </c>
      <c r="Z183" s="230">
        <f t="shared" si="65"/>
        <v>430.37234831090609</v>
      </c>
      <c r="AA183" s="230">
        <f t="shared" si="65"/>
        <v>-489.19817985278496</v>
      </c>
      <c r="AB183" s="230">
        <f t="shared" si="65"/>
        <v>-575.66288612064091</v>
      </c>
      <c r="AC183" s="230">
        <f t="shared" si="65"/>
        <v>595.47169777382078</v>
      </c>
      <c r="AD183" s="230">
        <f t="shared" si="65"/>
        <v>1005.4696963972965</v>
      </c>
      <c r="AE183" s="230">
        <f t="shared" si="65"/>
        <v>-131.87545643362682</v>
      </c>
      <c r="AF183" s="230">
        <f t="shared" si="65"/>
        <v>495.15539681666996</v>
      </c>
      <c r="AG183" s="230">
        <f t="shared" si="65"/>
        <v>-673.89852672195411</v>
      </c>
      <c r="AH183" s="230">
        <f t="shared" si="65"/>
        <v>889.11085679023381</v>
      </c>
      <c r="AI183" s="230">
        <f t="shared" si="65"/>
        <v>552.50774641947646</v>
      </c>
      <c r="AJ183" s="230">
        <f t="shared" si="65"/>
        <v>-624.22848105225421</v>
      </c>
      <c r="AK183" s="230">
        <f t="shared" si="65"/>
        <v>-688.54207413786207</v>
      </c>
      <c r="AL183" s="230">
        <f t="shared" si="65"/>
        <v>-388.02411188484257</v>
      </c>
      <c r="AM183" s="230">
        <f t="shared" si="65"/>
        <v>1211.0176825690505</v>
      </c>
      <c r="AN183" s="230">
        <f t="shared" si="65"/>
        <v>-1989.698737002167</v>
      </c>
      <c r="AO183" s="230">
        <f t="shared" si="65"/>
        <v>-166.78923049220975</v>
      </c>
      <c r="AP183" s="230">
        <f t="shared" si="65"/>
        <v>-204.58731683094084</v>
      </c>
    </row>
    <row r="184" spans="1:42">
      <c r="A184" s="236" t="s">
        <v>40</v>
      </c>
      <c r="B184" s="236" t="s">
        <v>78</v>
      </c>
      <c r="C184" s="9">
        <f t="shared" si="64"/>
        <v>0</v>
      </c>
      <c r="D184" s="230">
        <f t="shared" ref="D184:AP184" si="66">(D68-D126)</f>
        <v>1527.9148348942399</v>
      </c>
      <c r="E184" s="230">
        <f t="shared" si="66"/>
        <v>1328.7009203903144</v>
      </c>
      <c r="F184" s="240">
        <f t="shared" si="66"/>
        <v>2856.6157552846707</v>
      </c>
      <c r="G184" s="230">
        <f t="shared" si="66"/>
        <v>382.15296311082056</v>
      </c>
      <c r="H184" s="230">
        <f t="shared" si="66"/>
        <v>255.67079528286558</v>
      </c>
      <c r="I184" s="230">
        <f t="shared" si="66"/>
        <v>-159.49036831952981</v>
      </c>
      <c r="J184" s="230">
        <f t="shared" si="66"/>
        <v>-538.96833705571044</v>
      </c>
      <c r="K184" s="230">
        <f t="shared" si="66"/>
        <v>847.1025710557733</v>
      </c>
      <c r="L184" s="230">
        <f t="shared" si="66"/>
        <v>-72.342228703117144</v>
      </c>
      <c r="M184" s="230">
        <f t="shared" si="66"/>
        <v>282.84095898494706</v>
      </c>
      <c r="N184" s="230">
        <f t="shared" si="66"/>
        <v>756.91607500065584</v>
      </c>
      <c r="O184" s="230">
        <f t="shared" si="66"/>
        <v>617.64957336671068</v>
      </c>
      <c r="P184" s="230">
        <f t="shared" si="66"/>
        <v>305.88065886164986</v>
      </c>
      <c r="Q184" s="230">
        <f t="shared" si="66"/>
        <v>157.56107981628884</v>
      </c>
      <c r="R184" s="230">
        <f t="shared" si="66"/>
        <v>-157.96419990751019</v>
      </c>
      <c r="S184" s="230">
        <f t="shared" si="66"/>
        <v>-506.56375667788234</v>
      </c>
      <c r="T184" s="230">
        <f t="shared" si="66"/>
        <v>-164.86709409337709</v>
      </c>
      <c r="U184" s="230">
        <f t="shared" si="66"/>
        <v>535.38584341617388</v>
      </c>
      <c r="V184" s="230">
        <f t="shared" si="66"/>
        <v>-801.66935795991958</v>
      </c>
      <c r="W184" s="230">
        <f t="shared" si="66"/>
        <v>-1.4834337962547579</v>
      </c>
      <c r="X184" s="230">
        <f t="shared" si="66"/>
        <v>-209.89690748850808</v>
      </c>
      <c r="Y184" s="230">
        <f t="shared" si="66"/>
        <v>336.60760130603376</v>
      </c>
      <c r="Z184" s="230">
        <f t="shared" si="66"/>
        <v>412.14558974934698</v>
      </c>
      <c r="AA184" s="230">
        <f t="shared" si="66"/>
        <v>-343.41214433615824</v>
      </c>
      <c r="AB184" s="230">
        <f t="shared" si="66"/>
        <v>-382.19426906855006</v>
      </c>
      <c r="AC184" s="230">
        <f t="shared" si="66"/>
        <v>271.46263300198916</v>
      </c>
      <c r="AD184" s="230">
        <f t="shared" si="66"/>
        <v>152.90027196034498</v>
      </c>
      <c r="AE184" s="230">
        <f t="shared" si="66"/>
        <v>350.83842361827556</v>
      </c>
      <c r="AF184" s="230">
        <f t="shared" si="66"/>
        <v>1035.2409311707379</v>
      </c>
      <c r="AG184" s="230">
        <f t="shared" si="66"/>
        <v>-141.26668107117439</v>
      </c>
      <c r="AH184" s="230">
        <f t="shared" si="66"/>
        <v>220.06102589489456</v>
      </c>
      <c r="AI184" s="230">
        <f t="shared" si="66"/>
        <v>336.05423948827229</v>
      </c>
      <c r="AJ184" s="230">
        <f t="shared" si="66"/>
        <v>-47.135642980181728</v>
      </c>
      <c r="AK184" s="230">
        <f t="shared" si="66"/>
        <v>-466.16515972821799</v>
      </c>
      <c r="AL184" s="230">
        <f t="shared" si="66"/>
        <v>7.9178598756589054</v>
      </c>
      <c r="AM184" s="230">
        <f t="shared" si="66"/>
        <v>677.42457993697826</v>
      </c>
      <c r="AN184" s="230">
        <f t="shared" si="66"/>
        <v>-979.845322126057</v>
      </c>
      <c r="AO184" s="230">
        <f t="shared" si="66"/>
        <v>14.769034542972804</v>
      </c>
      <c r="AP184" s="230">
        <f t="shared" si="66"/>
        <v>-126.70205084481859</v>
      </c>
    </row>
    <row r="185" spans="1:42">
      <c r="A185" s="236" t="s">
        <v>20</v>
      </c>
      <c r="B185" s="236" t="s">
        <v>79</v>
      </c>
      <c r="C185" s="9">
        <f t="shared" si="64"/>
        <v>0</v>
      </c>
      <c r="D185" s="230">
        <f t="shared" ref="D185:AP185" si="67">(D69-D127)</f>
        <v>-61.491369538125582</v>
      </c>
      <c r="E185" s="230">
        <f t="shared" si="67"/>
        <v>-59.110930191352963</v>
      </c>
      <c r="F185" s="240">
        <f t="shared" si="67"/>
        <v>-120.60229973099194</v>
      </c>
      <c r="G185" s="230">
        <f t="shared" si="67"/>
        <v>442.72120627358527</v>
      </c>
      <c r="H185" s="230">
        <f t="shared" si="67"/>
        <v>546.65272217887832</v>
      </c>
      <c r="I185" s="230">
        <f t="shared" si="67"/>
        <v>-359.86054245827108</v>
      </c>
      <c r="J185" s="230">
        <f t="shared" si="67"/>
        <v>-157.85909507457109</v>
      </c>
      <c r="K185" s="230">
        <f t="shared" si="67"/>
        <v>1112.0325644751647</v>
      </c>
      <c r="L185" s="230">
        <f t="shared" si="67"/>
        <v>-216.3934492606495</v>
      </c>
      <c r="M185" s="230">
        <f t="shared" si="67"/>
        <v>-189.18720093576849</v>
      </c>
      <c r="N185" s="230">
        <f t="shared" si="67"/>
        <v>1286.8542311439378</v>
      </c>
      <c r="O185" s="230">
        <f t="shared" si="67"/>
        <v>-527.79120182430051</v>
      </c>
      <c r="P185" s="230">
        <f t="shared" si="67"/>
        <v>1169.3495502742589</v>
      </c>
      <c r="Q185" s="230">
        <f t="shared" si="67"/>
        <v>391.26487719227589</v>
      </c>
      <c r="R185" s="230">
        <f t="shared" si="67"/>
        <v>-669.43363924357982</v>
      </c>
      <c r="S185" s="230">
        <f t="shared" si="67"/>
        <v>-1121.6808423185721</v>
      </c>
      <c r="T185" s="230">
        <f t="shared" si="67"/>
        <v>-378.99566834994766</v>
      </c>
      <c r="U185" s="230">
        <f t="shared" si="67"/>
        <v>1139.910361183589</v>
      </c>
      <c r="V185" s="230">
        <f t="shared" si="67"/>
        <v>-1971.4255432382706</v>
      </c>
      <c r="W185" s="230">
        <f t="shared" si="67"/>
        <v>-152.64528424233868</v>
      </c>
      <c r="X185" s="230">
        <f t="shared" si="67"/>
        <v>-405.00441531340402</v>
      </c>
      <c r="Y185" s="230">
        <f t="shared" si="67"/>
        <v>257.68624362318224</v>
      </c>
      <c r="Z185" s="230">
        <f t="shared" si="67"/>
        <v>552.76579833414871</v>
      </c>
      <c r="AA185" s="230">
        <f t="shared" si="67"/>
        <v>-462.26397616431495</v>
      </c>
      <c r="AB185" s="230">
        <f t="shared" si="67"/>
        <v>-47.27367100356787</v>
      </c>
      <c r="AC185" s="230">
        <f t="shared" si="67"/>
        <v>314.36169689844974</v>
      </c>
      <c r="AD185" s="230">
        <f t="shared" si="67"/>
        <v>484.49743853920518</v>
      </c>
      <c r="AE185" s="230">
        <f t="shared" si="67"/>
        <v>252.73326658486621</v>
      </c>
      <c r="AF185" s="230">
        <f t="shared" si="67"/>
        <v>841.57754891782679</v>
      </c>
      <c r="AG185" s="230">
        <f t="shared" si="67"/>
        <v>-277.38564423360367</v>
      </c>
      <c r="AH185" s="230">
        <f t="shared" si="67"/>
        <v>885.32848597318662</v>
      </c>
      <c r="AI185" s="230">
        <f t="shared" si="67"/>
        <v>368.05097637128347</v>
      </c>
      <c r="AJ185" s="230">
        <f t="shared" si="67"/>
        <v>-589.37746028071706</v>
      </c>
      <c r="AK185" s="230">
        <f t="shared" si="67"/>
        <v>-814.61519010866323</v>
      </c>
      <c r="AL185" s="230">
        <f t="shared" si="67"/>
        <v>-512.7094072720065</v>
      </c>
      <c r="AM185" s="230">
        <f t="shared" si="67"/>
        <v>1141.0918172804741</v>
      </c>
      <c r="AN185" s="230">
        <f t="shared" si="67"/>
        <v>-2261.1425155232209</v>
      </c>
      <c r="AO185" s="230">
        <f t="shared" si="67"/>
        <v>-62.746254942408996</v>
      </c>
      <c r="AP185" s="230">
        <f t="shared" si="67"/>
        <v>-129.69008318583656</v>
      </c>
    </row>
    <row r="186" spans="1:42">
      <c r="A186" s="236" t="s">
        <v>24</v>
      </c>
      <c r="B186" s="236" t="s">
        <v>80</v>
      </c>
      <c r="C186" s="9">
        <f t="shared" si="64"/>
        <v>0</v>
      </c>
      <c r="D186" s="230">
        <f t="shared" ref="D186:AP186" si="68">(D70-D128)</f>
        <v>300.32811112765921</v>
      </c>
      <c r="E186" s="230">
        <f t="shared" si="68"/>
        <v>372.43701290234458</v>
      </c>
      <c r="F186" s="240">
        <f t="shared" si="68"/>
        <v>672.76512403041124</v>
      </c>
      <c r="G186" s="230">
        <f t="shared" si="68"/>
        <v>113.10550886317651</v>
      </c>
      <c r="H186" s="230">
        <f t="shared" si="68"/>
        <v>280.26546526893435</v>
      </c>
      <c r="I186" s="230">
        <f t="shared" si="68"/>
        <v>-284.45484088852027</v>
      </c>
      <c r="J186" s="230">
        <f t="shared" si="68"/>
        <v>-91.981746243924135</v>
      </c>
      <c r="K186" s="230">
        <f t="shared" si="68"/>
        <v>272.29669140608166</v>
      </c>
      <c r="L186" s="230">
        <f t="shared" si="68"/>
        <v>381.60264415520942</v>
      </c>
      <c r="M186" s="230">
        <f t="shared" si="68"/>
        <v>-26.061377656926197</v>
      </c>
      <c r="N186" s="230">
        <f t="shared" si="68"/>
        <v>430.42312825877161</v>
      </c>
      <c r="O186" s="230">
        <f t="shared" si="68"/>
        <v>-72.744361421067879</v>
      </c>
      <c r="P186" s="230">
        <f t="shared" si="68"/>
        <v>672.84083187918804</v>
      </c>
      <c r="Q186" s="230">
        <f t="shared" si="68"/>
        <v>202.76874163749744</v>
      </c>
      <c r="R186" s="230">
        <f t="shared" si="68"/>
        <v>-242.57896520101349</v>
      </c>
      <c r="S186" s="230">
        <f t="shared" si="68"/>
        <v>-417.44959765273234</v>
      </c>
      <c r="T186" s="230">
        <f t="shared" si="68"/>
        <v>-223.37973961180614</v>
      </c>
      <c r="U186" s="230">
        <f t="shared" si="68"/>
        <v>476.14544230994579</v>
      </c>
      <c r="V186" s="230">
        <f t="shared" si="68"/>
        <v>-848.91747902288262</v>
      </c>
      <c r="W186" s="230">
        <f t="shared" si="68"/>
        <v>-144.06630931723885</v>
      </c>
      <c r="X186" s="230">
        <f t="shared" si="68"/>
        <v>-177.48592563470265</v>
      </c>
      <c r="Y186" s="230">
        <f t="shared" si="68"/>
        <v>140.54892586314236</v>
      </c>
      <c r="Z186" s="230">
        <f t="shared" si="68"/>
        <v>165.00864466739586</v>
      </c>
      <c r="AA186" s="230">
        <f t="shared" si="68"/>
        <v>-165.68387411079675</v>
      </c>
      <c r="AB186" s="230">
        <f t="shared" si="68"/>
        <v>-49.833085363254213</v>
      </c>
      <c r="AC186" s="230">
        <f t="shared" si="68"/>
        <v>492.99478174243632</v>
      </c>
      <c r="AD186" s="230">
        <f t="shared" si="68"/>
        <v>351.01902258658447</v>
      </c>
      <c r="AE186" s="230">
        <f t="shared" si="68"/>
        <v>367.15420380555952</v>
      </c>
      <c r="AF186" s="230">
        <f t="shared" si="68"/>
        <v>69.3842410032521</v>
      </c>
      <c r="AG186" s="230">
        <f t="shared" si="68"/>
        <v>-236.92339120592442</v>
      </c>
      <c r="AH186" s="230">
        <f t="shared" si="68"/>
        <v>739.15276407774581</v>
      </c>
      <c r="AI186" s="230">
        <f t="shared" si="68"/>
        <v>6.4094531678274507</v>
      </c>
      <c r="AJ186" s="230">
        <f t="shared" si="68"/>
        <v>-208.47740983391122</v>
      </c>
      <c r="AK186" s="230">
        <f t="shared" si="68"/>
        <v>-379.21759065547303</v>
      </c>
      <c r="AL186" s="230">
        <f t="shared" si="68"/>
        <v>-187.010193152375</v>
      </c>
      <c r="AM186" s="230">
        <f t="shared" si="68"/>
        <v>495.48819490870301</v>
      </c>
      <c r="AN186" s="230">
        <f t="shared" si="68"/>
        <v>-885.26730535101888</v>
      </c>
      <c r="AO186" s="230">
        <f t="shared" si="68"/>
        <v>-161.18182507586789</v>
      </c>
      <c r="AP186" s="230">
        <f t="shared" si="68"/>
        <v>-181.12854417165363</v>
      </c>
    </row>
    <row r="187" spans="1:42">
      <c r="A187" s="236" t="s">
        <v>35</v>
      </c>
      <c r="B187" s="236" t="s">
        <v>81</v>
      </c>
      <c r="C187" s="9">
        <f t="shared" si="64"/>
        <v>0</v>
      </c>
      <c r="D187" s="230">
        <f t="shared" ref="D187:AP187" si="69">(D71-D129)</f>
        <v>1251.5624210746028</v>
      </c>
      <c r="E187" s="230">
        <f t="shared" si="69"/>
        <v>686.53202523791697</v>
      </c>
      <c r="F187" s="240">
        <f t="shared" si="69"/>
        <v>1938.0944463119376</v>
      </c>
      <c r="G187" s="230">
        <f t="shared" si="69"/>
        <v>-262.80090775227654</v>
      </c>
      <c r="H187" s="230">
        <f t="shared" si="69"/>
        <v>209.31683738148786</v>
      </c>
      <c r="I187" s="230">
        <f t="shared" si="69"/>
        <v>-92.272234985146497</v>
      </c>
      <c r="J187" s="230">
        <f t="shared" si="69"/>
        <v>118.66129324166832</v>
      </c>
      <c r="K187" s="230">
        <f t="shared" si="69"/>
        <v>1185.4589272796802</v>
      </c>
      <c r="L187" s="230">
        <f t="shared" si="69"/>
        <v>354.9836487173161</v>
      </c>
      <c r="M187" s="230">
        <f t="shared" si="69"/>
        <v>-143.94252239495108</v>
      </c>
      <c r="N187" s="230">
        <f t="shared" si="69"/>
        <v>-202.99897474004683</v>
      </c>
      <c r="O187" s="230">
        <f t="shared" si="69"/>
        <v>36.281676855614933</v>
      </c>
      <c r="P187" s="230">
        <f t="shared" si="69"/>
        <v>388.98372581812146</v>
      </c>
      <c r="Q187" s="230">
        <f t="shared" si="69"/>
        <v>427.86405416532216</v>
      </c>
      <c r="R187" s="230">
        <f t="shared" si="69"/>
        <v>-27.016590462706517</v>
      </c>
      <c r="S187" s="230">
        <f t="shared" si="69"/>
        <v>-284.22615016551208</v>
      </c>
      <c r="T187" s="230">
        <f t="shared" si="69"/>
        <v>-155.06399561085345</v>
      </c>
      <c r="U187" s="230">
        <f t="shared" si="69"/>
        <v>535.93767369352645</v>
      </c>
      <c r="V187" s="230">
        <f t="shared" si="69"/>
        <v>-644.81614742916281</v>
      </c>
      <c r="W187" s="230">
        <f t="shared" si="69"/>
        <v>-60.088760254089721</v>
      </c>
      <c r="X187" s="230">
        <f t="shared" si="69"/>
        <v>-132.69913228352925</v>
      </c>
      <c r="Y187" s="230">
        <f t="shared" si="69"/>
        <v>-370.67828802108488</v>
      </c>
      <c r="Z187" s="230">
        <f t="shared" si="69"/>
        <v>365.96921213810856</v>
      </c>
      <c r="AA187" s="230">
        <f t="shared" si="69"/>
        <v>-180.99920914329778</v>
      </c>
      <c r="AB187" s="230">
        <f t="shared" si="69"/>
        <v>157.91610224971373</v>
      </c>
      <c r="AC187" s="230">
        <f t="shared" si="69"/>
        <v>1136.9378841308353</v>
      </c>
      <c r="AD187" s="230">
        <f t="shared" si="69"/>
        <v>311.69488741331588</v>
      </c>
      <c r="AE187" s="230">
        <f t="shared" si="69"/>
        <v>-624.02187290282745</v>
      </c>
      <c r="AF187" s="230">
        <f t="shared" si="69"/>
        <v>-14.705395504701301</v>
      </c>
      <c r="AG187" s="230">
        <f t="shared" si="69"/>
        <v>-227.48866952706885</v>
      </c>
      <c r="AH187" s="230">
        <f t="shared" si="69"/>
        <v>485.99224651128679</v>
      </c>
      <c r="AI187" s="230">
        <f t="shared" si="69"/>
        <v>408.18066722135336</v>
      </c>
      <c r="AJ187" s="230">
        <f t="shared" si="69"/>
        <v>-218.7195376420641</v>
      </c>
      <c r="AK187" s="230">
        <f t="shared" si="69"/>
        <v>-228.48907242985297</v>
      </c>
      <c r="AL187" s="230">
        <f t="shared" si="69"/>
        <v>-57.535346640746866</v>
      </c>
      <c r="AM187" s="230">
        <f t="shared" si="69"/>
        <v>430.4846878807366</v>
      </c>
      <c r="AN187" s="230">
        <f t="shared" si="69"/>
        <v>-557.50783613866588</v>
      </c>
      <c r="AO187" s="230">
        <f t="shared" si="69"/>
        <v>-110.26275155180701</v>
      </c>
      <c r="AP187" s="230">
        <f t="shared" si="69"/>
        <v>-20.2356828053762</v>
      </c>
    </row>
    <row r="188" spans="1:42">
      <c r="A188" s="236" t="s">
        <v>31</v>
      </c>
      <c r="B188" s="236" t="s">
        <v>82</v>
      </c>
      <c r="C188" s="9">
        <f t="shared" si="64"/>
        <v>0</v>
      </c>
      <c r="D188" s="230">
        <f t="shared" ref="D188:AP188" si="70">(D72-D130)</f>
        <v>-1844.4091517723282</v>
      </c>
      <c r="E188" s="230">
        <f t="shared" si="70"/>
        <v>-1961.0340155861923</v>
      </c>
      <c r="F188" s="240">
        <f t="shared" si="70"/>
        <v>-3805.443167358404</v>
      </c>
      <c r="G188" s="230">
        <f t="shared" si="70"/>
        <v>27.092597672790362</v>
      </c>
      <c r="H188" s="230">
        <f t="shared" si="70"/>
        <v>60.995721247780239</v>
      </c>
      <c r="I188" s="230">
        <f t="shared" si="70"/>
        <v>-275.05968380861304</v>
      </c>
      <c r="J188" s="230">
        <f t="shared" si="70"/>
        <v>-238.15555929135189</v>
      </c>
      <c r="K188" s="230">
        <f t="shared" si="70"/>
        <v>2.3330780426440469</v>
      </c>
      <c r="L188" s="230">
        <f t="shared" si="70"/>
        <v>-29.23359639633054</v>
      </c>
      <c r="M188" s="230">
        <f t="shared" si="70"/>
        <v>-332.42640961225698</v>
      </c>
      <c r="N188" s="230">
        <f t="shared" si="70"/>
        <v>74.674238501218497</v>
      </c>
      <c r="O188" s="230">
        <f t="shared" si="70"/>
        <v>65.361003756497666</v>
      </c>
      <c r="P188" s="230">
        <f t="shared" si="70"/>
        <v>318.62516116180268</v>
      </c>
      <c r="Q188" s="230">
        <f t="shared" si="70"/>
        <v>34.018725904868916</v>
      </c>
      <c r="R188" s="230">
        <f t="shared" si="70"/>
        <v>-233.59709125220616</v>
      </c>
      <c r="S188" s="230">
        <f t="shared" si="70"/>
        <v>-369.02652774208036</v>
      </c>
      <c r="T188" s="230">
        <f t="shared" si="70"/>
        <v>-227.12006186212966</v>
      </c>
      <c r="U188" s="230">
        <f t="shared" si="70"/>
        <v>411.10770923266682</v>
      </c>
      <c r="V188" s="230">
        <f t="shared" si="70"/>
        <v>-836.44080765818217</v>
      </c>
      <c r="W188" s="230">
        <f t="shared" si="70"/>
        <v>-154.92390701911609</v>
      </c>
      <c r="X188" s="230">
        <f t="shared" si="70"/>
        <v>-142.63374265034963</v>
      </c>
      <c r="Y188" s="230">
        <f t="shared" si="70"/>
        <v>-12.470727338930374</v>
      </c>
      <c r="Z188" s="230">
        <f t="shared" si="70"/>
        <v>61.712434460092481</v>
      </c>
      <c r="AA188" s="230">
        <f t="shared" si="70"/>
        <v>-188.51919186152554</v>
      </c>
      <c r="AB188" s="230">
        <f t="shared" si="70"/>
        <v>-317.16740947818471</v>
      </c>
      <c r="AC188" s="230">
        <f t="shared" si="70"/>
        <v>-49.841847004894589</v>
      </c>
      <c r="AD188" s="230">
        <f t="shared" si="70"/>
        <v>54.361839943532686</v>
      </c>
      <c r="AE188" s="230">
        <f t="shared" si="70"/>
        <v>-163.75206442984199</v>
      </c>
      <c r="AF188" s="230">
        <f t="shared" si="70"/>
        <v>145.72182231938496</v>
      </c>
      <c r="AG188" s="230">
        <f t="shared" si="70"/>
        <v>-264.8732940660957</v>
      </c>
      <c r="AH188" s="230">
        <f t="shared" si="70"/>
        <v>253.1509235806916</v>
      </c>
      <c r="AI188" s="230">
        <f t="shared" si="70"/>
        <v>140.71172644279795</v>
      </c>
      <c r="AJ188" s="230">
        <f t="shared" si="70"/>
        <v>-347.69409419740623</v>
      </c>
      <c r="AK188" s="230">
        <f t="shared" si="70"/>
        <v>-200.23910726872418</v>
      </c>
      <c r="AL188" s="230">
        <f t="shared" si="70"/>
        <v>-281.62844919242343</v>
      </c>
      <c r="AM188" s="230">
        <f t="shared" si="70"/>
        <v>414.22325979164452</v>
      </c>
      <c r="AN188" s="230">
        <f t="shared" si="70"/>
        <v>-889.66625566542643</v>
      </c>
      <c r="AO188" s="230">
        <f t="shared" si="70"/>
        <v>-71.005424017961559</v>
      </c>
      <c r="AP188" s="230">
        <f t="shared" si="70"/>
        <v>-244.05815760294536</v>
      </c>
    </row>
    <row r="189" spans="1:42">
      <c r="A189" s="236" t="s">
        <v>9</v>
      </c>
      <c r="B189" s="236" t="s">
        <v>83</v>
      </c>
      <c r="C189" s="9">
        <f t="shared" si="64"/>
        <v>0</v>
      </c>
      <c r="D189" s="230">
        <f t="shared" ref="D189:AP189" si="71">(D73-D131)</f>
        <v>-1009.0093938861974</v>
      </c>
      <c r="E189" s="230">
        <f t="shared" si="71"/>
        <v>-802.12977950531058</v>
      </c>
      <c r="F189" s="240">
        <f t="shared" si="71"/>
        <v>-1811.1391733924393</v>
      </c>
      <c r="G189" s="230">
        <f t="shared" si="71"/>
        <v>71.959998227415781</v>
      </c>
      <c r="H189" s="230">
        <f t="shared" si="71"/>
        <v>359.70508472169604</v>
      </c>
      <c r="I189" s="230">
        <f t="shared" si="71"/>
        <v>-325.2724949948024</v>
      </c>
      <c r="J189" s="230">
        <f t="shared" si="71"/>
        <v>-625.5055783171847</v>
      </c>
      <c r="K189" s="230">
        <f t="shared" si="71"/>
        <v>746.01084861925483</v>
      </c>
      <c r="L189" s="230">
        <f t="shared" si="71"/>
        <v>1154.7194413059624</v>
      </c>
      <c r="M189" s="230">
        <f t="shared" si="71"/>
        <v>-323.94206007698085</v>
      </c>
      <c r="N189" s="230">
        <f t="shared" si="71"/>
        <v>274.54201964020467</v>
      </c>
      <c r="O189" s="230">
        <f t="shared" si="71"/>
        <v>-394.19007408015023</v>
      </c>
      <c r="P189" s="230">
        <f t="shared" si="71"/>
        <v>560.2554055081855</v>
      </c>
      <c r="Q189" s="230">
        <f t="shared" si="71"/>
        <v>225.81894464257493</v>
      </c>
      <c r="R189" s="230">
        <f t="shared" si="71"/>
        <v>-274.69954224533285</v>
      </c>
      <c r="S189" s="230">
        <f t="shared" si="71"/>
        <v>-562.34842585570732</v>
      </c>
      <c r="T189" s="230">
        <f t="shared" si="71"/>
        <v>-460.32059370545176</v>
      </c>
      <c r="U189" s="230">
        <f t="shared" si="71"/>
        <v>640.56339305818256</v>
      </c>
      <c r="V189" s="230">
        <f t="shared" si="71"/>
        <v>-1526.9021070263771</v>
      </c>
      <c r="W189" s="230">
        <f t="shared" si="71"/>
        <v>-194.89734808977664</v>
      </c>
      <c r="X189" s="230">
        <f t="shared" si="71"/>
        <v>-354.50630521773746</v>
      </c>
      <c r="Y189" s="230">
        <f t="shared" si="71"/>
        <v>-76.2654677781793</v>
      </c>
      <c r="Z189" s="230">
        <f t="shared" si="71"/>
        <v>365.88067384457099</v>
      </c>
      <c r="AA189" s="230">
        <f t="shared" si="71"/>
        <v>-492.69673575211345</v>
      </c>
      <c r="AB189" s="230">
        <f t="shared" si="71"/>
        <v>-652.14383980654384</v>
      </c>
      <c r="AC189" s="230">
        <f t="shared" si="71"/>
        <v>770.99314811292425</v>
      </c>
      <c r="AD189" s="230">
        <f t="shared" si="71"/>
        <v>1166.7525705551088</v>
      </c>
      <c r="AE189" s="230">
        <f t="shared" si="71"/>
        <v>109.72937033649941</v>
      </c>
      <c r="AF189" s="230">
        <f t="shared" si="71"/>
        <v>156.72435165862407</v>
      </c>
      <c r="AG189" s="230">
        <f t="shared" si="71"/>
        <v>-338.18055166118575</v>
      </c>
      <c r="AH189" s="230">
        <f t="shared" si="71"/>
        <v>515.08631986349792</v>
      </c>
      <c r="AI189" s="230">
        <f t="shared" si="71"/>
        <v>404.03591900191532</v>
      </c>
      <c r="AJ189" s="230">
        <f t="shared" si="71"/>
        <v>-283.29200812859926</v>
      </c>
      <c r="AK189" s="230">
        <f t="shared" si="71"/>
        <v>-681.2853193527335</v>
      </c>
      <c r="AL189" s="230">
        <f t="shared" si="71"/>
        <v>-425.43086353631952</v>
      </c>
      <c r="AM189" s="230">
        <f t="shared" si="71"/>
        <v>740.28186122627812</v>
      </c>
      <c r="AN189" s="230">
        <f t="shared" si="71"/>
        <v>-1631.2183914218258</v>
      </c>
      <c r="AO189" s="230">
        <f t="shared" si="71"/>
        <v>-194.77801460064074</v>
      </c>
      <c r="AP189" s="230">
        <f t="shared" si="71"/>
        <v>-256.32280206680662</v>
      </c>
    </row>
    <row r="190" spans="1:42">
      <c r="A190" s="236" t="s">
        <v>36</v>
      </c>
      <c r="B190" s="236" t="s">
        <v>84</v>
      </c>
      <c r="C190" s="9">
        <f t="shared" si="64"/>
        <v>0</v>
      </c>
      <c r="D190" s="230">
        <f t="shared" ref="D190:AP190" si="72">(D74-D132)</f>
        <v>513.64670632884372</v>
      </c>
      <c r="E190" s="230">
        <f t="shared" si="72"/>
        <v>530.49578172265319</v>
      </c>
      <c r="F190" s="240">
        <f t="shared" si="72"/>
        <v>1044.1424880515551</v>
      </c>
      <c r="G190" s="230">
        <f t="shared" si="72"/>
        <v>239.3836289595929</v>
      </c>
      <c r="H190" s="230">
        <f t="shared" si="72"/>
        <v>372.45012229249551</v>
      </c>
      <c r="I190" s="230">
        <f t="shared" si="72"/>
        <v>-312.90538245418429</v>
      </c>
      <c r="J190" s="230">
        <f t="shared" si="72"/>
        <v>-514.52460322338084</v>
      </c>
      <c r="K190" s="230">
        <f t="shared" si="72"/>
        <v>439.82570841085544</v>
      </c>
      <c r="L190" s="230">
        <f t="shared" si="72"/>
        <v>570.79956184979528</v>
      </c>
      <c r="M190" s="230">
        <f t="shared" si="72"/>
        <v>417.43747454851109</v>
      </c>
      <c r="N190" s="230">
        <f t="shared" si="72"/>
        <v>159.2160004935904</v>
      </c>
      <c r="O190" s="230">
        <f t="shared" si="72"/>
        <v>111.37328941929081</v>
      </c>
      <c r="P190" s="230">
        <f t="shared" si="72"/>
        <v>505.22894009584707</v>
      </c>
      <c r="Q190" s="230">
        <f t="shared" si="72"/>
        <v>199.0562483851063</v>
      </c>
      <c r="R190" s="230">
        <f t="shared" si="72"/>
        <v>-163.27837828786141</v>
      </c>
      <c r="S190" s="230">
        <f t="shared" si="72"/>
        <v>-471.40094878460877</v>
      </c>
      <c r="T190" s="230">
        <f t="shared" si="72"/>
        <v>-147.22335221684989</v>
      </c>
      <c r="U190" s="230">
        <f t="shared" si="72"/>
        <v>497.65265071661634</v>
      </c>
      <c r="V190" s="230">
        <f t="shared" si="72"/>
        <v>-971.2979140364223</v>
      </c>
      <c r="W190" s="230">
        <f t="shared" si="72"/>
        <v>-204.90753406862132</v>
      </c>
      <c r="X190" s="230">
        <f t="shared" si="72"/>
        <v>-213.2388057708722</v>
      </c>
      <c r="Y190" s="230">
        <f t="shared" si="72"/>
        <v>141.08988347622471</v>
      </c>
      <c r="Z190" s="230">
        <f t="shared" si="72"/>
        <v>395.1764248769432</v>
      </c>
      <c r="AA190" s="230">
        <f t="shared" si="72"/>
        <v>-256.35759341264929</v>
      </c>
      <c r="AB190" s="230">
        <f t="shared" si="72"/>
        <v>-490.49833900027443</v>
      </c>
      <c r="AC190" s="230">
        <f t="shared" si="72"/>
        <v>479.97967184527442</v>
      </c>
      <c r="AD190" s="230">
        <f t="shared" si="72"/>
        <v>514.71041321516168</v>
      </c>
      <c r="AE190" s="230">
        <f t="shared" si="72"/>
        <v>430.39061999519981</v>
      </c>
      <c r="AF190" s="230">
        <f t="shared" si="72"/>
        <v>440.24412328942344</v>
      </c>
      <c r="AG190" s="230">
        <f t="shared" si="72"/>
        <v>-118.41716483642085</v>
      </c>
      <c r="AH190" s="230">
        <f t="shared" si="72"/>
        <v>336.53537961819529</v>
      </c>
      <c r="AI190" s="230">
        <f t="shared" si="72"/>
        <v>114.50584249290114</v>
      </c>
      <c r="AJ190" s="230">
        <f t="shared" si="72"/>
        <v>-108.64218836843065</v>
      </c>
      <c r="AK190" s="230">
        <f t="shared" si="72"/>
        <v>-406.72846575345102</v>
      </c>
      <c r="AL190" s="230">
        <f t="shared" si="72"/>
        <v>-212.82796182700986</v>
      </c>
      <c r="AM190" s="230">
        <f t="shared" si="72"/>
        <v>554.23252019131178</v>
      </c>
      <c r="AN190" s="230">
        <f t="shared" si="72"/>
        <v>-1023.8021866455383</v>
      </c>
      <c r="AO190" s="230">
        <f t="shared" si="72"/>
        <v>-234.16801237556683</v>
      </c>
      <c r="AP190" s="230">
        <f t="shared" si="72"/>
        <v>-24.92718505859375</v>
      </c>
    </row>
    <row r="191" spans="1:42">
      <c r="A191" s="236" t="s">
        <v>26</v>
      </c>
      <c r="B191" s="236" t="s">
        <v>85</v>
      </c>
      <c r="C191" s="9">
        <f t="shared" si="64"/>
        <v>0</v>
      </c>
      <c r="D191" s="230">
        <f t="shared" ref="D191:AP191" si="73">(D75-D133)</f>
        <v>-693.50829565507593</v>
      </c>
      <c r="E191" s="230">
        <f t="shared" si="73"/>
        <v>-719.34985354484525</v>
      </c>
      <c r="F191" s="240">
        <f t="shared" si="73"/>
        <v>-1412.8581492000958</v>
      </c>
      <c r="G191" s="230">
        <f t="shared" si="73"/>
        <v>123.36694442777298</v>
      </c>
      <c r="H191" s="230">
        <f t="shared" si="73"/>
        <v>80.872398050069023</v>
      </c>
      <c r="I191" s="230">
        <f t="shared" si="73"/>
        <v>-58.254104471590836</v>
      </c>
      <c r="J191" s="230">
        <f t="shared" si="73"/>
        <v>-386.31943215042702</v>
      </c>
      <c r="K191" s="230">
        <f t="shared" si="73"/>
        <v>17.958819301034964</v>
      </c>
      <c r="L191" s="230">
        <f t="shared" si="73"/>
        <v>-64.225060085704172</v>
      </c>
      <c r="M191" s="230">
        <f t="shared" si="73"/>
        <v>195.22587030751311</v>
      </c>
      <c r="N191" s="230">
        <f t="shared" si="73"/>
        <v>431.1418808702183</v>
      </c>
      <c r="O191" s="230">
        <f t="shared" si="73"/>
        <v>-186.36926817162384</v>
      </c>
      <c r="P191" s="230">
        <f t="shared" si="73"/>
        <v>573.37214334501186</v>
      </c>
      <c r="Q191" s="230">
        <f t="shared" si="73"/>
        <v>144.4734852797701</v>
      </c>
      <c r="R191" s="230">
        <f t="shared" si="73"/>
        <v>-352.99307917295664</v>
      </c>
      <c r="S191" s="230">
        <f t="shared" si="73"/>
        <v>-333.14587233963903</v>
      </c>
      <c r="T191" s="230">
        <f t="shared" si="73"/>
        <v>-56.246214095539472</v>
      </c>
      <c r="U191" s="230">
        <f t="shared" si="73"/>
        <v>151.45320397198157</v>
      </c>
      <c r="V191" s="230">
        <f t="shared" si="73"/>
        <v>-614.94398458005708</v>
      </c>
      <c r="W191" s="230">
        <f t="shared" si="73"/>
        <v>-89.434864667526199</v>
      </c>
      <c r="X191" s="230">
        <f t="shared" si="73"/>
        <v>-269.44116147359091</v>
      </c>
      <c r="Y191" s="230">
        <f t="shared" si="73"/>
        <v>-1.2971744425631186</v>
      </c>
      <c r="Z191" s="230">
        <f t="shared" si="73"/>
        <v>273.04616598169741</v>
      </c>
      <c r="AA191" s="230">
        <f t="shared" si="73"/>
        <v>-284.6263515095161</v>
      </c>
      <c r="AB191" s="230">
        <f t="shared" si="73"/>
        <v>-134.50582614736049</v>
      </c>
      <c r="AC191" s="230">
        <f t="shared" si="73"/>
        <v>-105.77833994412504</v>
      </c>
      <c r="AD191" s="230">
        <f t="shared" si="73"/>
        <v>54.40737995317977</v>
      </c>
      <c r="AE191" s="230">
        <f t="shared" si="73"/>
        <v>222.39354526095849</v>
      </c>
      <c r="AF191" s="230">
        <f t="shared" si="73"/>
        <v>-5.5964785505238979</v>
      </c>
      <c r="AG191" s="230">
        <f t="shared" si="73"/>
        <v>-108.0247249965978</v>
      </c>
      <c r="AH191" s="230">
        <f t="shared" si="73"/>
        <v>515.47406636517917</v>
      </c>
      <c r="AI191" s="230">
        <f t="shared" si="73"/>
        <v>45.313140570760879</v>
      </c>
      <c r="AJ191" s="230">
        <f t="shared" si="73"/>
        <v>-8.0731097468924418</v>
      </c>
      <c r="AK191" s="230">
        <f t="shared" si="73"/>
        <v>-436.10662463301924</v>
      </c>
      <c r="AL191" s="230">
        <f t="shared" si="73"/>
        <v>-64.052697839881148</v>
      </c>
      <c r="AM191" s="230">
        <f t="shared" si="73"/>
        <v>231.82074856825784</v>
      </c>
      <c r="AN191" s="230">
        <f t="shared" si="73"/>
        <v>-622.11948380794092</v>
      </c>
      <c r="AO191" s="230">
        <f t="shared" si="73"/>
        <v>-163.66014133023418</v>
      </c>
      <c r="AP191" s="230">
        <f t="shared" si="73"/>
        <v>-127.96394729613894</v>
      </c>
    </row>
    <row r="192" spans="1:42">
      <c r="A192" s="236" t="s">
        <v>29</v>
      </c>
      <c r="B192" s="236" t="s">
        <v>86</v>
      </c>
      <c r="C192" s="9">
        <f t="shared" si="64"/>
        <v>0</v>
      </c>
      <c r="D192" s="230">
        <f t="shared" ref="D192:AP192" si="74">(D76-D134)</f>
        <v>-655.09874832024798</v>
      </c>
      <c r="E192" s="230">
        <f t="shared" si="74"/>
        <v>-974.71733327844413</v>
      </c>
      <c r="F192" s="240">
        <f t="shared" si="74"/>
        <v>-1629.8160815990996</v>
      </c>
      <c r="G192" s="230">
        <f t="shared" si="74"/>
        <v>118.24512885930017</v>
      </c>
      <c r="H192" s="230">
        <f t="shared" si="74"/>
        <v>70.930561672214026</v>
      </c>
      <c r="I192" s="230">
        <f t="shared" si="74"/>
        <v>-150.68731626114095</v>
      </c>
      <c r="J192" s="230">
        <f t="shared" si="74"/>
        <v>-370.92128119553308</v>
      </c>
      <c r="K192" s="230">
        <f t="shared" si="74"/>
        <v>253.07492651259781</v>
      </c>
      <c r="L192" s="230">
        <f t="shared" si="74"/>
        <v>25.469915998242868</v>
      </c>
      <c r="M192" s="230">
        <f t="shared" si="74"/>
        <v>81.391630641501251</v>
      </c>
      <c r="N192" s="230">
        <f t="shared" si="74"/>
        <v>182.47875867817856</v>
      </c>
      <c r="O192" s="230">
        <f t="shared" si="74"/>
        <v>-161.3329802591943</v>
      </c>
      <c r="P192" s="230">
        <f t="shared" si="74"/>
        <v>408.30342304602527</v>
      </c>
      <c r="Q192" s="230">
        <f t="shared" si="74"/>
        <v>199.42317718514823</v>
      </c>
      <c r="R192" s="230">
        <f t="shared" si="74"/>
        <v>-191.22610507961872</v>
      </c>
      <c r="S192" s="230">
        <f t="shared" si="74"/>
        <v>-154.8390781180351</v>
      </c>
      <c r="T192" s="230">
        <f t="shared" si="74"/>
        <v>-110.26496501227666</v>
      </c>
      <c r="U192" s="230">
        <f t="shared" si="74"/>
        <v>140.52441742923838</v>
      </c>
      <c r="V192" s="230">
        <f t="shared" si="74"/>
        <v>-675.36393357954512</v>
      </c>
      <c r="W192" s="230">
        <f t="shared" si="74"/>
        <v>-130.34006873905673</v>
      </c>
      <c r="X192" s="230">
        <f t="shared" si="74"/>
        <v>-189.9649600982666</v>
      </c>
      <c r="Y192" s="230">
        <f t="shared" si="74"/>
        <v>67.235524817802798</v>
      </c>
      <c r="Z192" s="230">
        <f t="shared" si="74"/>
        <v>98.553096792835277</v>
      </c>
      <c r="AA192" s="230">
        <f t="shared" si="74"/>
        <v>-191.17087256215382</v>
      </c>
      <c r="AB192" s="230">
        <f t="shared" si="74"/>
        <v>-101.50657377469179</v>
      </c>
      <c r="AC192" s="230">
        <f t="shared" si="74"/>
        <v>197.72031431938922</v>
      </c>
      <c r="AD192" s="230">
        <f t="shared" si="74"/>
        <v>7.9908030671958841</v>
      </c>
      <c r="AE192" s="230">
        <f t="shared" si="74"/>
        <v>263.52579543649335</v>
      </c>
      <c r="AF192" s="230">
        <f t="shared" si="74"/>
        <v>-140.62128094250147</v>
      </c>
      <c r="AG192" s="230">
        <f t="shared" si="74"/>
        <v>-91.300894562027679</v>
      </c>
      <c r="AH192" s="230">
        <f t="shared" si="74"/>
        <v>359.88092519558631</v>
      </c>
      <c r="AI192" s="230">
        <f t="shared" si="74"/>
        <v>114.19956072522473</v>
      </c>
      <c r="AJ192" s="230">
        <f t="shared" si="74"/>
        <v>-252.30222347433664</v>
      </c>
      <c r="AK192" s="230">
        <f t="shared" si="74"/>
        <v>-272.79266623248623</v>
      </c>
      <c r="AL192" s="230">
        <f t="shared" si="74"/>
        <v>-73.59320886072237</v>
      </c>
      <c r="AM192" s="230">
        <f t="shared" si="74"/>
        <v>160.02819922153867</v>
      </c>
      <c r="AN192" s="230">
        <f t="shared" si="74"/>
        <v>-713.98031107171118</v>
      </c>
      <c r="AO192" s="230">
        <f t="shared" si="74"/>
        <v>-168.81911326257796</v>
      </c>
      <c r="AP192" s="230">
        <f t="shared" si="74"/>
        <v>-237.76440811157045</v>
      </c>
    </row>
    <row r="193" spans="1:42">
      <c r="C193" s="9">
        <f t="shared" si="64"/>
        <v>0</v>
      </c>
      <c r="G193" s="9"/>
      <c r="H193" s="9"/>
      <c r="AA193" s="9"/>
      <c r="AB193" s="9"/>
    </row>
    <row r="194" spans="1:42">
      <c r="A194" s="235"/>
      <c r="B194" s="235" t="s">
        <v>44</v>
      </c>
      <c r="C194" s="9">
        <f t="shared" si="64"/>
        <v>-1</v>
      </c>
      <c r="D194" s="230">
        <f t="shared" ref="D194:AP194" si="75">(D78-D136)</f>
        <v>72159.324179798365</v>
      </c>
      <c r="E194" s="230">
        <f t="shared" si="75"/>
        <v>68476.471419598907</v>
      </c>
      <c r="F194" s="240">
        <f t="shared" si="75"/>
        <v>140635.79559940845</v>
      </c>
      <c r="G194" s="230">
        <f t="shared" si="75"/>
        <v>13246.343104759231</v>
      </c>
      <c r="H194" s="230">
        <f t="shared" si="75"/>
        <v>13790.725775591331</v>
      </c>
      <c r="I194" s="230">
        <f t="shared" si="75"/>
        <v>-13603.093829469522</v>
      </c>
      <c r="J194" s="230">
        <f t="shared" si="75"/>
        <v>-16999.558435732266</v>
      </c>
      <c r="K194" s="230">
        <f t="shared" si="75"/>
        <v>46818.203823894495</v>
      </c>
      <c r="L194" s="230">
        <f t="shared" si="75"/>
        <v>31167.548064327799</v>
      </c>
      <c r="M194" s="230">
        <f t="shared" si="75"/>
        <v>2874.351463529747</v>
      </c>
      <c r="N194" s="230">
        <f t="shared" si="75"/>
        <v>26518.019146500155</v>
      </c>
      <c r="O194" s="230">
        <f t="shared" si="75"/>
        <v>-4065.0374903627671</v>
      </c>
      <c r="P194" s="230">
        <f t="shared" si="75"/>
        <v>34539.965885529993</v>
      </c>
      <c r="Q194" s="230">
        <f t="shared" si="75"/>
        <v>13866.330405411776</v>
      </c>
      <c r="R194" s="230">
        <f t="shared" si="75"/>
        <v>-7671.7263881657273</v>
      </c>
      <c r="S194" s="230">
        <f t="shared" si="75"/>
        <v>-21383.472703082487</v>
      </c>
      <c r="T194" s="230">
        <f t="shared" si="75"/>
        <v>-10417.949288204778</v>
      </c>
      <c r="U194" s="230">
        <f t="shared" si="75"/>
        <v>25405.242916074349</v>
      </c>
      <c r="V194" s="230">
        <f t="shared" si="75"/>
        <v>-47015.098283112282</v>
      </c>
      <c r="W194" s="230">
        <f t="shared" si="75"/>
        <v>-3881.3968525542878</v>
      </c>
      <c r="X194" s="230">
        <f t="shared" si="75"/>
        <v>-11030.073135137558</v>
      </c>
      <c r="Y194" s="230">
        <f t="shared" si="75"/>
        <v>12399.119664202444</v>
      </c>
      <c r="Z194" s="230">
        <f t="shared" si="75"/>
        <v>13981.81078661466</v>
      </c>
      <c r="AA194" s="230">
        <f t="shared" si="75"/>
        <v>-14818.114226475125</v>
      </c>
      <c r="AB194" s="230">
        <f t="shared" si="75"/>
        <v>-17544.326578295557</v>
      </c>
      <c r="AC194" s="230">
        <f t="shared" si="75"/>
        <v>41787.691060399869</v>
      </c>
      <c r="AD194" s="230">
        <f t="shared" si="75"/>
        <v>32386.200749021024</v>
      </c>
      <c r="AE194" s="230">
        <f t="shared" si="75"/>
        <v>13749.171805740334</v>
      </c>
      <c r="AF194" s="230">
        <f t="shared" si="75"/>
        <v>22558.150993301999</v>
      </c>
      <c r="AG194" s="230">
        <f t="shared" si="75"/>
        <v>-12015.699931124924</v>
      </c>
      <c r="AH194" s="230">
        <f t="shared" si="75"/>
        <v>30894.112045518123</v>
      </c>
      <c r="AI194" s="230">
        <f t="shared" si="75"/>
        <v>13729.750925750006</v>
      </c>
      <c r="AJ194" s="230">
        <f t="shared" si="75"/>
        <v>-6364.192671068944</v>
      </c>
      <c r="AK194" s="230">
        <f t="shared" si="75"/>
        <v>-20823.986625041813</v>
      </c>
      <c r="AL194" s="230">
        <f t="shared" si="75"/>
        <v>-9443.4039801198523</v>
      </c>
      <c r="AM194" s="230">
        <f t="shared" si="75"/>
        <v>26712.700800676597</v>
      </c>
      <c r="AN194" s="230">
        <f t="shared" si="75"/>
        <v>-48201.664912920212</v>
      </c>
      <c r="AO194" s="230">
        <f t="shared" si="75"/>
        <v>-3600.350895495154</v>
      </c>
      <c r="AP194" s="230">
        <f t="shared" si="75"/>
        <v>-6910.497591078165</v>
      </c>
    </row>
    <row r="195" spans="1:42">
      <c r="A195" s="234" t="s">
        <v>285</v>
      </c>
      <c r="B195" s="234" t="s">
        <v>286</v>
      </c>
      <c r="C195" s="9">
        <f t="shared" si="64"/>
        <v>0</v>
      </c>
      <c r="E195" s="230"/>
      <c r="F195" s="24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c r="AH195" s="230"/>
      <c r="AI195" s="230"/>
      <c r="AJ195" s="230"/>
      <c r="AK195" s="230"/>
      <c r="AL195" s="230"/>
      <c r="AM195" s="230"/>
      <c r="AN195" s="230"/>
      <c r="AO195" s="230"/>
      <c r="AP195" s="230"/>
    </row>
    <row r="196" spans="1:42">
      <c r="A196" s="233" t="s">
        <v>174</v>
      </c>
      <c r="B196" s="233" t="s">
        <v>173</v>
      </c>
      <c r="C196" s="9">
        <f t="shared" si="64"/>
        <v>0</v>
      </c>
      <c r="D196" s="230">
        <f t="shared" ref="D196:AP196" si="76">(D80-D138)</f>
        <v>8682.7610060805455</v>
      </c>
      <c r="E196" s="230">
        <f t="shared" si="76"/>
        <v>7744.8369425116107</v>
      </c>
      <c r="F196" s="240">
        <f t="shared" si="76"/>
        <v>16427.597948599607</v>
      </c>
      <c r="G196" s="230">
        <f t="shared" si="76"/>
        <v>2213.5834167620342</v>
      </c>
      <c r="H196" s="230">
        <f t="shared" si="76"/>
        <v>2031.0083247522707</v>
      </c>
      <c r="I196" s="230">
        <f t="shared" si="76"/>
        <v>-1562.8506717692944</v>
      </c>
      <c r="J196" s="230">
        <f t="shared" si="76"/>
        <v>-2070.12268244609</v>
      </c>
      <c r="K196" s="230">
        <f t="shared" si="76"/>
        <v>5680.4525820201379</v>
      </c>
      <c r="L196" s="230">
        <f t="shared" si="76"/>
        <v>5929.9563729822985</v>
      </c>
      <c r="M196" s="230">
        <f t="shared" si="76"/>
        <v>-4068.5801740498282</v>
      </c>
      <c r="N196" s="230">
        <f t="shared" si="76"/>
        <v>2681.6289664783399</v>
      </c>
      <c r="O196" s="230">
        <f t="shared" si="76"/>
        <v>-812.88240536605008</v>
      </c>
      <c r="P196" s="230">
        <f t="shared" si="76"/>
        <v>6736.1808839915902</v>
      </c>
      <c r="Q196" s="230">
        <f t="shared" si="76"/>
        <v>3007.7004318878753</v>
      </c>
      <c r="R196" s="230">
        <f t="shared" si="76"/>
        <v>-298.51710793911479</v>
      </c>
      <c r="S196" s="230">
        <f t="shared" si="76"/>
        <v>-2594.2043925034814</v>
      </c>
      <c r="T196" s="230">
        <f t="shared" si="76"/>
        <v>-2373.8760958045605</v>
      </c>
      <c r="U196" s="230">
        <f t="shared" si="76"/>
        <v>3985.4730550676177</v>
      </c>
      <c r="V196" s="230">
        <f t="shared" si="76"/>
        <v>-7702.9169776133785</v>
      </c>
      <c r="W196" s="230">
        <f t="shared" si="76"/>
        <v>-462.82233384018764</v>
      </c>
      <c r="X196" s="230">
        <f t="shared" si="76"/>
        <v>-1636.450186530783</v>
      </c>
      <c r="Y196" s="230">
        <f t="shared" si="76"/>
        <v>2235.3300530927954</v>
      </c>
      <c r="Z196" s="230">
        <f t="shared" si="76"/>
        <v>1581.0639660406741</v>
      </c>
      <c r="AA196" s="230">
        <f t="shared" si="76"/>
        <v>-1533.1719677617366</v>
      </c>
      <c r="AB196" s="230">
        <f t="shared" si="76"/>
        <v>-2770.0551747975405</v>
      </c>
      <c r="AC196" s="230">
        <f t="shared" si="76"/>
        <v>5228.9161359576974</v>
      </c>
      <c r="AD196" s="230">
        <f t="shared" si="76"/>
        <v>6582.8193096161704</v>
      </c>
      <c r="AE196" s="230">
        <f t="shared" si="76"/>
        <v>-1678.2486258338904</v>
      </c>
      <c r="AF196" s="230">
        <f t="shared" si="76"/>
        <v>2520.0008037742227</v>
      </c>
      <c r="AG196" s="230">
        <f t="shared" si="76"/>
        <v>-2992.045221676759</v>
      </c>
      <c r="AH196" s="230">
        <f t="shared" si="76"/>
        <v>6294.1260284438322</v>
      </c>
      <c r="AI196" s="230">
        <f t="shared" si="76"/>
        <v>2060.2680670736008</v>
      </c>
      <c r="AJ196" s="230">
        <f t="shared" si="76"/>
        <v>-233.59839575452497</v>
      </c>
      <c r="AK196" s="230">
        <f t="shared" si="76"/>
        <v>-3017.5718179927208</v>
      </c>
      <c r="AL196" s="230">
        <f t="shared" si="76"/>
        <v>-1906.4568676181079</v>
      </c>
      <c r="AM196" s="230">
        <f t="shared" si="76"/>
        <v>4092.885748996865</v>
      </c>
      <c r="AN196" s="230">
        <f t="shared" si="76"/>
        <v>-7438.5971520203748</v>
      </c>
      <c r="AO196" s="230">
        <f t="shared" si="76"/>
        <v>-171.01100163384399</v>
      </c>
      <c r="AP196" s="230">
        <f t="shared" si="76"/>
        <v>-1109.8169453938899</v>
      </c>
    </row>
    <row r="197" spans="1:42">
      <c r="A197" s="233" t="s">
        <v>200</v>
      </c>
      <c r="B197" s="233" t="s">
        <v>199</v>
      </c>
      <c r="C197" s="9">
        <f t="shared" si="64"/>
        <v>-1</v>
      </c>
      <c r="D197" s="230">
        <f t="shared" ref="D197:AP197" si="77">(D81-D139)</f>
        <v>11241.178697524592</v>
      </c>
      <c r="E197" s="230">
        <f t="shared" si="77"/>
        <v>11211.524851168506</v>
      </c>
      <c r="F197" s="240">
        <f t="shared" si="77"/>
        <v>22452.703548694029</v>
      </c>
      <c r="G197" s="230">
        <f t="shared" si="77"/>
        <v>1621.8319910263817</v>
      </c>
      <c r="H197" s="230">
        <f t="shared" si="77"/>
        <v>1364.2617274711374</v>
      </c>
      <c r="I197" s="230">
        <f t="shared" si="77"/>
        <v>-1219.4001178096805</v>
      </c>
      <c r="J197" s="230">
        <f t="shared" si="77"/>
        <v>-1034.7610690604779</v>
      </c>
      <c r="K197" s="230">
        <f t="shared" si="77"/>
        <v>6526.4482835127274</v>
      </c>
      <c r="L197" s="230">
        <f t="shared" si="77"/>
        <v>4308.6720422333456</v>
      </c>
      <c r="M197" s="230">
        <f t="shared" si="77"/>
        <v>-1499.4767929521622</v>
      </c>
      <c r="N197" s="230">
        <f t="shared" si="77"/>
        <v>2258.7664092706982</v>
      </c>
      <c r="O197" s="230">
        <f t="shared" si="77"/>
        <v>-1474.3981281603337</v>
      </c>
      <c r="P197" s="230">
        <f t="shared" si="77"/>
        <v>5518.5319254490896</v>
      </c>
      <c r="Q197" s="230">
        <f t="shared" si="77"/>
        <v>2510.1509797740728</v>
      </c>
      <c r="R197" s="230">
        <f t="shared" si="77"/>
        <v>-98.768934389285278</v>
      </c>
      <c r="S197" s="230">
        <f t="shared" si="77"/>
        <v>-2625.8756319034437</v>
      </c>
      <c r="T197" s="230">
        <f t="shared" si="77"/>
        <v>-929.63742062446545</v>
      </c>
      <c r="U197" s="230">
        <f t="shared" si="77"/>
        <v>3491.0299704245699</v>
      </c>
      <c r="V197" s="230">
        <f t="shared" si="77"/>
        <v>-5717.2733389920904</v>
      </c>
      <c r="W197" s="230">
        <f t="shared" si="77"/>
        <v>-555.85091678211757</v>
      </c>
      <c r="X197" s="230">
        <f t="shared" si="77"/>
        <v>-1203.0722809631843</v>
      </c>
      <c r="Y197" s="230">
        <f t="shared" si="77"/>
        <v>1643.4355789447145</v>
      </c>
      <c r="Z197" s="230">
        <f t="shared" si="77"/>
        <v>1419.203882313217</v>
      </c>
      <c r="AA197" s="230">
        <f t="shared" si="77"/>
        <v>-1285.5864938820596</v>
      </c>
      <c r="AB197" s="230">
        <f t="shared" si="77"/>
        <v>-1847.8543222765438</v>
      </c>
      <c r="AC197" s="230">
        <f t="shared" si="77"/>
        <v>6709.3094517000427</v>
      </c>
      <c r="AD197" s="230">
        <f t="shared" si="77"/>
        <v>5522.1891740713909</v>
      </c>
      <c r="AE197" s="230">
        <f t="shared" si="77"/>
        <v>-896.25981747830519</v>
      </c>
      <c r="AF197" s="230">
        <f t="shared" si="77"/>
        <v>1930.207454387215</v>
      </c>
      <c r="AG197" s="230">
        <f t="shared" si="77"/>
        <v>-2033.6050104174647</v>
      </c>
      <c r="AH197" s="230">
        <f t="shared" si="77"/>
        <v>5666.6008460716403</v>
      </c>
      <c r="AI197" s="230">
        <f t="shared" si="77"/>
        <v>1770.439903747174</v>
      </c>
      <c r="AJ197" s="230">
        <f t="shared" si="77"/>
        <v>187.01792375647346</v>
      </c>
      <c r="AK197" s="230">
        <f t="shared" si="77"/>
        <v>-2899.0542939287552</v>
      </c>
      <c r="AL197" s="230">
        <f t="shared" si="77"/>
        <v>-1813.6483641325322</v>
      </c>
      <c r="AM197" s="230">
        <f t="shared" si="77"/>
        <v>3905.3839751301857</v>
      </c>
      <c r="AN197" s="230">
        <f t="shared" si="77"/>
        <v>-5675.1853655074374</v>
      </c>
      <c r="AO197" s="230">
        <f t="shared" si="77"/>
        <v>-444.90940248807601</v>
      </c>
      <c r="AP197" s="230">
        <f t="shared" si="77"/>
        <v>-646.16026884314488</v>
      </c>
    </row>
    <row r="198" spans="1:42">
      <c r="A198" s="233" t="s">
        <v>177</v>
      </c>
      <c r="B198" s="233" t="s">
        <v>176</v>
      </c>
      <c r="C198" s="9">
        <f t="shared" si="64"/>
        <v>1</v>
      </c>
      <c r="D198" s="230">
        <f t="shared" ref="D198:AP198" si="78">(D82-D140)</f>
        <v>-149.60596621409059</v>
      </c>
      <c r="E198" s="230">
        <f t="shared" si="78"/>
        <v>-362.90029376652092</v>
      </c>
      <c r="F198" s="240">
        <f t="shared" si="78"/>
        <v>-512.50625997968018</v>
      </c>
      <c r="G198" s="230">
        <f t="shared" si="78"/>
        <v>1638.7573867203319</v>
      </c>
      <c r="H198" s="230">
        <f t="shared" si="78"/>
        <v>1936.1837754878798</v>
      </c>
      <c r="I198" s="230">
        <f t="shared" si="78"/>
        <v>-2833.7819484628853</v>
      </c>
      <c r="J198" s="230">
        <f t="shared" si="78"/>
        <v>-4902.2960483662901</v>
      </c>
      <c r="K198" s="230">
        <f t="shared" si="78"/>
        <v>7734.9902898198925</v>
      </c>
      <c r="L198" s="230">
        <f t="shared" si="78"/>
        <v>4349.0447223290685</v>
      </c>
      <c r="M198" s="230">
        <f t="shared" si="78"/>
        <v>-4016.5166090650018</v>
      </c>
      <c r="N198" s="230">
        <f t="shared" si="78"/>
        <v>2751.9778219175059</v>
      </c>
      <c r="O198" s="230">
        <f t="shared" si="78"/>
        <v>-2243.1683104896219</v>
      </c>
      <c r="P198" s="230">
        <f t="shared" si="78"/>
        <v>8262.9826194709749</v>
      </c>
      <c r="Q198" s="230">
        <f t="shared" si="78"/>
        <v>1886.5323361672927</v>
      </c>
      <c r="R198" s="230">
        <f t="shared" si="78"/>
        <v>-474.2077437096159</v>
      </c>
      <c r="S198" s="230">
        <f t="shared" si="78"/>
        <v>-5284.319539471704</v>
      </c>
      <c r="T198" s="230">
        <f t="shared" si="78"/>
        <v>-1027.9416202849243</v>
      </c>
      <c r="U198" s="230">
        <f t="shared" si="78"/>
        <v>4422.5278576918354</v>
      </c>
      <c r="V198" s="230">
        <f t="shared" si="78"/>
        <v>-8919.4661913183227</v>
      </c>
      <c r="W198" s="230">
        <f t="shared" si="78"/>
        <v>-1170.1070615039498</v>
      </c>
      <c r="X198" s="230">
        <f t="shared" si="78"/>
        <v>-2260.79770314692</v>
      </c>
      <c r="Y198" s="230">
        <f t="shared" si="78"/>
        <v>1526.9868798197713</v>
      </c>
      <c r="Z198" s="230">
        <f t="shared" si="78"/>
        <v>2091.3140188597026</v>
      </c>
      <c r="AA198" s="230">
        <f t="shared" si="78"/>
        <v>-2257.6672568666982</v>
      </c>
      <c r="AB198" s="230">
        <f t="shared" si="78"/>
        <v>-5492.9553270155448</v>
      </c>
      <c r="AC198" s="230">
        <f t="shared" si="78"/>
        <v>5550.1182221798808</v>
      </c>
      <c r="AD198" s="230">
        <f t="shared" si="78"/>
        <v>5424.5405574758188</v>
      </c>
      <c r="AE198" s="230">
        <f t="shared" si="78"/>
        <v>-1952.2340293416055</v>
      </c>
      <c r="AF198" s="230">
        <f t="shared" si="78"/>
        <v>1412.6493387912051</v>
      </c>
      <c r="AG198" s="230">
        <f t="shared" si="78"/>
        <v>-2372.0257058045827</v>
      </c>
      <c r="AH198" s="230">
        <f t="shared" si="78"/>
        <v>7151.5385778711061</v>
      </c>
      <c r="AI198" s="230">
        <f t="shared" si="78"/>
        <v>2300.6262399551924</v>
      </c>
      <c r="AJ198" s="230">
        <f t="shared" si="78"/>
        <v>-1299.3569583458011</v>
      </c>
      <c r="AK198" s="230">
        <f t="shared" si="78"/>
        <v>-4524.041969366488</v>
      </c>
      <c r="AL198" s="230">
        <f t="shared" si="78"/>
        <v>-1200.3770550992922</v>
      </c>
      <c r="AM198" s="230">
        <f t="shared" si="78"/>
        <v>4255.3714284587186</v>
      </c>
      <c r="AN198" s="230">
        <f t="shared" si="78"/>
        <v>-8613.807183644356</v>
      </c>
      <c r="AO198" s="230">
        <f t="shared" si="78"/>
        <v>-972.00297058030264</v>
      </c>
      <c r="AP198" s="230">
        <f t="shared" si="78"/>
        <v>-1391.577101111412</v>
      </c>
    </row>
    <row r="199" spans="1:42">
      <c r="A199" s="233" t="s">
        <v>180</v>
      </c>
      <c r="B199" s="233" t="s">
        <v>179</v>
      </c>
      <c r="C199" s="9">
        <f t="shared" si="64"/>
        <v>3</v>
      </c>
      <c r="D199" s="230">
        <f t="shared" ref="D199:AP199" si="79">(D83-D141)</f>
        <v>4278.3930940302089</v>
      </c>
      <c r="E199" s="230">
        <f t="shared" si="79"/>
        <v>2585.2469688444398</v>
      </c>
      <c r="F199" s="240">
        <f t="shared" si="79"/>
        <v>6863.6400628732517</v>
      </c>
      <c r="G199" s="230">
        <f t="shared" si="79"/>
        <v>1938.7939784333284</v>
      </c>
      <c r="H199" s="230">
        <f t="shared" si="79"/>
        <v>1423.2347708968737</v>
      </c>
      <c r="I199" s="230">
        <f t="shared" si="79"/>
        <v>-1633.4412141607609</v>
      </c>
      <c r="J199" s="230">
        <f t="shared" si="79"/>
        <v>-2402.170651497785</v>
      </c>
      <c r="K199" s="230">
        <f t="shared" si="79"/>
        <v>3645.447186927835</v>
      </c>
      <c r="L199" s="230">
        <f t="shared" si="79"/>
        <v>1204.9252095418342</v>
      </c>
      <c r="M199" s="230">
        <f t="shared" si="79"/>
        <v>2559.2688508484571</v>
      </c>
      <c r="N199" s="230">
        <f t="shared" si="79"/>
        <v>2518.7537870545639</v>
      </c>
      <c r="O199" s="230">
        <f t="shared" si="79"/>
        <v>-956.82782636521733</v>
      </c>
      <c r="P199" s="230">
        <f t="shared" si="79"/>
        <v>3309.356572272518</v>
      </c>
      <c r="Q199" s="230">
        <f t="shared" si="79"/>
        <v>2043.7026671985514</v>
      </c>
      <c r="R199" s="230">
        <f t="shared" si="79"/>
        <v>-1415.2567395697697</v>
      </c>
      <c r="S199" s="230">
        <f t="shared" si="79"/>
        <v>-2332.2141154142446</v>
      </c>
      <c r="T199" s="230">
        <f t="shared" si="79"/>
        <v>-1068.5550799185876</v>
      </c>
      <c r="U199" s="230">
        <f t="shared" si="79"/>
        <v>3324.3847054471262</v>
      </c>
      <c r="V199" s="230">
        <f t="shared" si="79"/>
        <v>-6306.4831488803029</v>
      </c>
      <c r="W199" s="230">
        <f t="shared" si="79"/>
        <v>-207.84819414708181</v>
      </c>
      <c r="X199" s="230">
        <f t="shared" si="79"/>
        <v>-1366.6776646375656</v>
      </c>
      <c r="Y199" s="230">
        <f t="shared" si="79"/>
        <v>1943.1282952498586</v>
      </c>
      <c r="Z199" s="230">
        <f t="shared" si="79"/>
        <v>1502.8442746794026</v>
      </c>
      <c r="AA199" s="230">
        <f t="shared" si="79"/>
        <v>-1943.394662114064</v>
      </c>
      <c r="AB199" s="230">
        <f t="shared" si="79"/>
        <v>-2353.795632218651</v>
      </c>
      <c r="AC199" s="230">
        <f t="shared" si="79"/>
        <v>2338.3340187201102</v>
      </c>
      <c r="AD199" s="230">
        <f t="shared" si="79"/>
        <v>1098.9607086196484</v>
      </c>
      <c r="AE199" s="230">
        <f t="shared" si="79"/>
        <v>3974.9278225390881</v>
      </c>
      <c r="AF199" s="230">
        <f t="shared" si="79"/>
        <v>1959.1928088449931</v>
      </c>
      <c r="AG199" s="230">
        <f t="shared" si="79"/>
        <v>-1862.8292512884946</v>
      </c>
      <c r="AH199" s="230">
        <f t="shared" si="79"/>
        <v>2886.9790274234256</v>
      </c>
      <c r="AI199" s="230">
        <f t="shared" si="79"/>
        <v>1371.5295057424519</v>
      </c>
      <c r="AJ199" s="230">
        <f t="shared" si="79"/>
        <v>-910.39024632802466</v>
      </c>
      <c r="AK199" s="230">
        <f t="shared" si="79"/>
        <v>-2263.1193641873542</v>
      </c>
      <c r="AL199" s="230">
        <f t="shared" si="79"/>
        <v>-686.23998071518145</v>
      </c>
      <c r="AM199" s="230">
        <f t="shared" si="79"/>
        <v>4172.7923355902312</v>
      </c>
      <c r="AN199" s="230">
        <f t="shared" si="79"/>
        <v>-7520.9774751518562</v>
      </c>
      <c r="AO199" s="230">
        <f t="shared" si="79"/>
        <v>-218.06704515758611</v>
      </c>
      <c r="AP199" s="230">
        <f t="shared" si="79"/>
        <v>-904.62817140421248</v>
      </c>
    </row>
    <row r="200" spans="1:42">
      <c r="A200" s="233" t="s">
        <v>183</v>
      </c>
      <c r="B200" s="233" t="s">
        <v>182</v>
      </c>
      <c r="C200" s="9">
        <f t="shared" si="64"/>
        <v>-1</v>
      </c>
      <c r="D200" s="230">
        <f t="shared" ref="D200:AP200" si="80">(D84-D142)</f>
        <v>40454.586919938214</v>
      </c>
      <c r="E200" s="230">
        <f t="shared" si="80"/>
        <v>40044.021986758336</v>
      </c>
      <c r="F200" s="240">
        <f t="shared" si="80"/>
        <v>80498.608906695619</v>
      </c>
      <c r="G200" s="230">
        <f t="shared" si="80"/>
        <v>2536.5747725945548</v>
      </c>
      <c r="H200" s="230">
        <f t="shared" si="80"/>
        <v>2994.7438825431163</v>
      </c>
      <c r="I200" s="230">
        <f t="shared" si="80"/>
        <v>-3472.1753046390368</v>
      </c>
      <c r="J200" s="230">
        <f t="shared" si="80"/>
        <v>-1433.3101003859774</v>
      </c>
      <c r="K200" s="230">
        <f t="shared" si="80"/>
        <v>14523.524612371053</v>
      </c>
      <c r="L200" s="230">
        <f t="shared" si="80"/>
        <v>10067.00181842962</v>
      </c>
      <c r="M200" s="230">
        <f t="shared" si="80"/>
        <v>10208.095669927658</v>
      </c>
      <c r="N200" s="230">
        <f t="shared" si="80"/>
        <v>9490.2496664818027</v>
      </c>
      <c r="O200" s="230">
        <f t="shared" si="80"/>
        <v>639.49649797240272</v>
      </c>
      <c r="P200" s="230">
        <f t="shared" si="80"/>
        <v>2236.1978423697874</v>
      </c>
      <c r="Q200" s="230">
        <f t="shared" si="80"/>
        <v>1161.2140717101283</v>
      </c>
      <c r="R200" s="230">
        <f t="shared" si="80"/>
        <v>-2293.0956248147413</v>
      </c>
      <c r="S200" s="230">
        <f t="shared" si="80"/>
        <v>-1869.2974309553101</v>
      </c>
      <c r="T200" s="230">
        <f t="shared" si="80"/>
        <v>-1745.1331497217761</v>
      </c>
      <c r="U200" s="230">
        <f t="shared" si="80"/>
        <v>1958.7337876786769</v>
      </c>
      <c r="V200" s="230">
        <f t="shared" si="80"/>
        <v>-3745.8104972775909</v>
      </c>
      <c r="W200" s="230">
        <f t="shared" si="80"/>
        <v>188.04451848068857</v>
      </c>
      <c r="X200" s="230">
        <f t="shared" si="80"/>
        <v>-990.4681128263328</v>
      </c>
      <c r="Y200" s="230">
        <f t="shared" si="80"/>
        <v>2561.9696656674496</v>
      </c>
      <c r="Z200" s="230">
        <f t="shared" si="80"/>
        <v>2653.8008190128603</v>
      </c>
      <c r="AA200" s="230">
        <f t="shared" si="80"/>
        <v>-4354.3202947100508</v>
      </c>
      <c r="AB200" s="230">
        <f t="shared" si="80"/>
        <v>-309.64420960587449</v>
      </c>
      <c r="AC200" s="230">
        <f t="shared" si="80"/>
        <v>14780.423089597432</v>
      </c>
      <c r="AD200" s="230">
        <f t="shared" si="80"/>
        <v>8020.481575098529</v>
      </c>
      <c r="AE200" s="230">
        <f t="shared" si="80"/>
        <v>11473.51931515371</v>
      </c>
      <c r="AF200" s="230">
        <f t="shared" si="80"/>
        <v>8188.8646924622008</v>
      </c>
      <c r="AG200" s="230">
        <f t="shared" si="80"/>
        <v>-434.64249449671479</v>
      </c>
      <c r="AH200" s="230">
        <f t="shared" si="80"/>
        <v>1529.7100727084326</v>
      </c>
      <c r="AI200" s="230">
        <f t="shared" si="80"/>
        <v>2513.9200280018849</v>
      </c>
      <c r="AJ200" s="230">
        <f t="shared" si="80"/>
        <v>-673.67748980730539</v>
      </c>
      <c r="AK200" s="230">
        <f t="shared" si="80"/>
        <v>-2276.08794117652</v>
      </c>
      <c r="AL200" s="230">
        <f t="shared" si="80"/>
        <v>-973.80778928752989</v>
      </c>
      <c r="AM200" s="230">
        <f t="shared" si="80"/>
        <v>1610.5153735522763</v>
      </c>
      <c r="AN200" s="230">
        <f t="shared" si="80"/>
        <v>-3683.2021042992856</v>
      </c>
      <c r="AO200" s="230">
        <f t="shared" si="80"/>
        <v>-19.719422188747558</v>
      </c>
      <c r="AP200" s="230">
        <f t="shared" si="80"/>
        <v>-564.08089892068529</v>
      </c>
    </row>
    <row r="201" spans="1:42">
      <c r="A201" s="233" t="s">
        <v>187</v>
      </c>
      <c r="B201" s="233" t="s">
        <v>186</v>
      </c>
      <c r="C201" s="9">
        <f t="shared" si="64"/>
        <v>-3</v>
      </c>
      <c r="D201" s="230">
        <f t="shared" ref="D201:AP201" si="81">(D85-D143)</f>
        <v>9788.4987795418128</v>
      </c>
      <c r="E201" s="230">
        <f t="shared" si="81"/>
        <v>10121.507126133889</v>
      </c>
      <c r="F201" s="240">
        <f t="shared" si="81"/>
        <v>19910.005905676633</v>
      </c>
      <c r="G201" s="230">
        <f t="shared" si="81"/>
        <v>2866.4486599647207</v>
      </c>
      <c r="H201" s="230">
        <f t="shared" si="81"/>
        <v>2606.7571038054884</v>
      </c>
      <c r="I201" s="230">
        <f t="shared" si="81"/>
        <v>-1382.5385147636989</v>
      </c>
      <c r="J201" s="230">
        <f t="shared" si="81"/>
        <v>-3048.1509767958196</v>
      </c>
      <c r="K201" s="230">
        <f t="shared" si="81"/>
        <v>5790.3818696707021</v>
      </c>
      <c r="L201" s="230">
        <f t="shared" si="81"/>
        <v>2913.831343267113</v>
      </c>
      <c r="M201" s="230">
        <f t="shared" si="81"/>
        <v>-176.12208693579305</v>
      </c>
      <c r="N201" s="230">
        <f t="shared" si="81"/>
        <v>5467.1654435953824</v>
      </c>
      <c r="O201" s="230">
        <f t="shared" si="81"/>
        <v>1384.3633959469153</v>
      </c>
      <c r="P201" s="230">
        <f t="shared" si="81"/>
        <v>5049.1064111218438</v>
      </c>
      <c r="Q201" s="230">
        <f t="shared" si="81"/>
        <v>1823.6065414734767</v>
      </c>
      <c r="R201" s="230">
        <f t="shared" si="81"/>
        <v>-1606.4904860415263</v>
      </c>
      <c r="S201" s="230">
        <f t="shared" si="81"/>
        <v>-4085.1249921759591</v>
      </c>
      <c r="T201" s="230">
        <f t="shared" si="81"/>
        <v>-1893.1869997355097</v>
      </c>
      <c r="U201" s="230">
        <f t="shared" si="81"/>
        <v>5369.7090493525611</v>
      </c>
      <c r="V201" s="230">
        <f t="shared" si="81"/>
        <v>-8504.4657556980965</v>
      </c>
      <c r="W201" s="230">
        <f t="shared" si="81"/>
        <v>-694.15407260607753</v>
      </c>
      <c r="X201" s="230">
        <f t="shared" si="81"/>
        <v>-2092.6371539036627</v>
      </c>
      <c r="Y201" s="230">
        <f t="shared" si="81"/>
        <v>2600.1065148514754</v>
      </c>
      <c r="Z201" s="230">
        <f t="shared" si="81"/>
        <v>3008.237172946916</v>
      </c>
      <c r="AA201" s="230">
        <f t="shared" si="81"/>
        <v>-1683.9197227884433</v>
      </c>
      <c r="AB201" s="230">
        <f t="shared" si="81"/>
        <v>-3182.2829410608974</v>
      </c>
      <c r="AC201" s="230">
        <f t="shared" si="81"/>
        <v>4257.584529042535</v>
      </c>
      <c r="AD201" s="230">
        <f t="shared" si="81"/>
        <v>3276.2725074050832</v>
      </c>
      <c r="AE201" s="230">
        <f t="shared" si="81"/>
        <v>2222.0475431993254</v>
      </c>
      <c r="AF201" s="230">
        <f t="shared" si="81"/>
        <v>5896.0845117692952</v>
      </c>
      <c r="AG201" s="230">
        <f t="shared" si="81"/>
        <v>-935.34355658554705</v>
      </c>
      <c r="AH201" s="230">
        <f t="shared" si="81"/>
        <v>4159.8848677873029</v>
      </c>
      <c r="AI201" s="230">
        <f t="shared" si="81"/>
        <v>2479.6108716069139</v>
      </c>
      <c r="AJ201" s="230">
        <f t="shared" si="81"/>
        <v>-2006.9869331986993</v>
      </c>
      <c r="AK201" s="230">
        <f t="shared" si="81"/>
        <v>-3239.2523920640815</v>
      </c>
      <c r="AL201" s="230">
        <f t="shared" si="81"/>
        <v>-1560.7952022174431</v>
      </c>
      <c r="AM201" s="230">
        <f t="shared" si="81"/>
        <v>5649.1924671601155</v>
      </c>
      <c r="AN201" s="230">
        <f t="shared" si="81"/>
        <v>-8946.3338621947623</v>
      </c>
      <c r="AO201" s="230">
        <f t="shared" si="81"/>
        <v>-670.76577123202151</v>
      </c>
      <c r="AP201" s="230">
        <f t="shared" si="81"/>
        <v>-1201.83347829181</v>
      </c>
    </row>
    <row r="202" spans="1:42">
      <c r="A202" s="233" t="s">
        <v>208</v>
      </c>
      <c r="B202" s="233" t="s">
        <v>207</v>
      </c>
      <c r="C202" s="9">
        <f t="shared" si="64"/>
        <v>0</v>
      </c>
      <c r="D202" s="230">
        <f t="shared" ref="D202:AP202" si="82">(D86-D144)</f>
        <v>-2136.4883511024527</v>
      </c>
      <c r="E202" s="230">
        <f t="shared" si="82"/>
        <v>-2867.7661620522849</v>
      </c>
      <c r="F202" s="240">
        <f t="shared" si="82"/>
        <v>-5004.254513155669</v>
      </c>
      <c r="G202" s="230">
        <f t="shared" si="82"/>
        <v>430.35289925773395</v>
      </c>
      <c r="H202" s="230">
        <f t="shared" si="82"/>
        <v>1434.5361906346807</v>
      </c>
      <c r="I202" s="230">
        <f t="shared" si="82"/>
        <v>-1498.906057863991</v>
      </c>
      <c r="J202" s="230">
        <f t="shared" si="82"/>
        <v>-2108.7469071801461</v>
      </c>
      <c r="K202" s="230">
        <f t="shared" si="82"/>
        <v>2916.9589995721471</v>
      </c>
      <c r="L202" s="230">
        <f t="shared" si="82"/>
        <v>2394.1165555444604</v>
      </c>
      <c r="M202" s="230">
        <f t="shared" si="82"/>
        <v>-132.31739424358238</v>
      </c>
      <c r="N202" s="230">
        <f t="shared" si="82"/>
        <v>1349.4770517021243</v>
      </c>
      <c r="O202" s="230">
        <f t="shared" si="82"/>
        <v>-601.6207139006292</v>
      </c>
      <c r="P202" s="230">
        <f t="shared" si="82"/>
        <v>3427.6096308541892</v>
      </c>
      <c r="Q202" s="230">
        <f t="shared" si="82"/>
        <v>1433.4233772003208</v>
      </c>
      <c r="R202" s="230">
        <f t="shared" si="82"/>
        <v>-1485.3897517017031</v>
      </c>
      <c r="S202" s="230">
        <f t="shared" si="82"/>
        <v>-2592.436600658315</v>
      </c>
      <c r="T202" s="230">
        <f t="shared" si="82"/>
        <v>-1379.6189221149252</v>
      </c>
      <c r="U202" s="230">
        <f t="shared" si="82"/>
        <v>2853.3844904121652</v>
      </c>
      <c r="V202" s="230">
        <f t="shared" si="82"/>
        <v>-6118.6823733326455</v>
      </c>
      <c r="W202" s="230">
        <f t="shared" si="82"/>
        <v>-978.65879215541645</v>
      </c>
      <c r="X202" s="230">
        <f t="shared" si="82"/>
        <v>-1479.9700331290514</v>
      </c>
      <c r="Y202" s="230">
        <f t="shared" si="82"/>
        <v>-111.83732342357689</v>
      </c>
      <c r="Z202" s="230">
        <f t="shared" si="82"/>
        <v>1725.3466527616256</v>
      </c>
      <c r="AA202" s="230">
        <f t="shared" si="82"/>
        <v>-1760.0538283520436</v>
      </c>
      <c r="AB202" s="230">
        <f t="shared" si="82"/>
        <v>-1587.738971320563</v>
      </c>
      <c r="AC202" s="230">
        <f t="shared" si="82"/>
        <v>2923.0056132018799</v>
      </c>
      <c r="AD202" s="230">
        <f t="shared" si="82"/>
        <v>2460.9369167340337</v>
      </c>
      <c r="AE202" s="230">
        <f t="shared" si="82"/>
        <v>605.41959750201204</v>
      </c>
      <c r="AF202" s="230">
        <f t="shared" si="82"/>
        <v>651.15138327295426</v>
      </c>
      <c r="AG202" s="230">
        <f t="shared" si="82"/>
        <v>-1385.208690855332</v>
      </c>
      <c r="AH202" s="230">
        <f t="shared" si="82"/>
        <v>3205.2726252121793</v>
      </c>
      <c r="AI202" s="230">
        <f t="shared" si="82"/>
        <v>1233.356309622759</v>
      </c>
      <c r="AJ202" s="230">
        <f t="shared" si="82"/>
        <v>-1427.2005713916151</v>
      </c>
      <c r="AK202" s="230">
        <f t="shared" si="82"/>
        <v>-2604.8588463257183</v>
      </c>
      <c r="AL202" s="230">
        <f t="shared" si="82"/>
        <v>-1302.0787210495037</v>
      </c>
      <c r="AM202" s="230">
        <f t="shared" si="82"/>
        <v>3026.559471788496</v>
      </c>
      <c r="AN202" s="230">
        <f t="shared" si="82"/>
        <v>-6323.5617701021547</v>
      </c>
      <c r="AO202" s="230">
        <f t="shared" si="82"/>
        <v>-1103.8752822146489</v>
      </c>
      <c r="AP202" s="230">
        <f t="shared" si="82"/>
        <v>-1092.4007271130831</v>
      </c>
    </row>
    <row r="203" spans="1:42">
      <c r="G203" s="9"/>
      <c r="H203" s="9"/>
      <c r="AA203" s="9"/>
      <c r="AB203" s="9"/>
    </row>
    <row r="204" spans="1:42" ht="25.5">
      <c r="A204" s="239" t="s">
        <v>350</v>
      </c>
      <c r="B204" s="239"/>
      <c r="G204" s="9"/>
      <c r="H204" s="9"/>
      <c r="AA204" s="9"/>
      <c r="AB204" s="9"/>
    </row>
    <row r="205" spans="1:42">
      <c r="A205" s="233"/>
      <c r="B205" s="233"/>
      <c r="G205" s="9"/>
      <c r="H205" s="9"/>
      <c r="AA205" s="9"/>
      <c r="AB205" s="9"/>
    </row>
    <row r="206" spans="1:42">
      <c r="A206" s="5" t="s">
        <v>165</v>
      </c>
      <c r="B206" s="5" t="s">
        <v>43</v>
      </c>
      <c r="C206" s="238" t="s">
        <v>349</v>
      </c>
      <c r="D206" s="237" t="s">
        <v>234</v>
      </c>
      <c r="E206" s="237" t="s">
        <v>233</v>
      </c>
      <c r="F206" s="237" t="s">
        <v>348</v>
      </c>
      <c r="G206" s="237" t="s">
        <v>347</v>
      </c>
      <c r="H206" s="237" t="s">
        <v>346</v>
      </c>
      <c r="I206" s="237" t="s">
        <v>345</v>
      </c>
      <c r="J206" s="237" t="s">
        <v>344</v>
      </c>
      <c r="K206" s="237" t="s">
        <v>343</v>
      </c>
      <c r="L206" s="237" t="s">
        <v>342</v>
      </c>
      <c r="M206" s="237" t="s">
        <v>341</v>
      </c>
      <c r="N206" s="237" t="s">
        <v>340</v>
      </c>
      <c r="O206" s="237" t="s">
        <v>339</v>
      </c>
      <c r="P206" s="237" t="s">
        <v>338</v>
      </c>
      <c r="Q206" s="237" t="s">
        <v>337</v>
      </c>
      <c r="R206" s="237" t="s">
        <v>336</v>
      </c>
      <c r="S206" s="237" t="s">
        <v>335</v>
      </c>
      <c r="T206" s="237" t="s">
        <v>334</v>
      </c>
      <c r="U206" s="237" t="s">
        <v>333</v>
      </c>
      <c r="V206" s="237" t="s">
        <v>332</v>
      </c>
      <c r="W206" s="237" t="s">
        <v>331</v>
      </c>
      <c r="X206" s="237" t="s">
        <v>330</v>
      </c>
      <c r="Y206" s="237" t="s">
        <v>329</v>
      </c>
      <c r="Z206" s="237" t="s">
        <v>328</v>
      </c>
      <c r="AA206" s="237" t="s">
        <v>327</v>
      </c>
      <c r="AB206" s="237" t="s">
        <v>326</v>
      </c>
      <c r="AC206" s="237" t="s">
        <v>325</v>
      </c>
      <c r="AD206" s="237" t="s">
        <v>324</v>
      </c>
      <c r="AE206" s="237" t="s">
        <v>323</v>
      </c>
      <c r="AF206" s="237" t="s">
        <v>322</v>
      </c>
      <c r="AG206" s="237" t="s">
        <v>321</v>
      </c>
      <c r="AH206" s="237" t="s">
        <v>320</v>
      </c>
      <c r="AI206" s="237" t="s">
        <v>319</v>
      </c>
      <c r="AJ206" s="237" t="s">
        <v>318</v>
      </c>
      <c r="AK206" s="237" t="s">
        <v>317</v>
      </c>
      <c r="AL206" s="237" t="s">
        <v>316</v>
      </c>
      <c r="AM206" s="237" t="s">
        <v>315</v>
      </c>
      <c r="AN206" s="237" t="s">
        <v>314</v>
      </c>
      <c r="AO206" s="237" t="s">
        <v>313</v>
      </c>
      <c r="AP206" s="237" t="s">
        <v>312</v>
      </c>
    </row>
    <row r="207" spans="1:42">
      <c r="A207" s="236" t="s">
        <v>23</v>
      </c>
      <c r="B207" s="236" t="s">
        <v>45</v>
      </c>
      <c r="C207" s="9">
        <f t="shared" ref="C207:C248" si="83">C35-C93</f>
        <v>0</v>
      </c>
      <c r="D207" s="231">
        <f t="shared" ref="D207:AP207" si="84">(D35-D93)/D93</f>
        <v>2.2809761160630447E-3</v>
      </c>
      <c r="E207" s="231">
        <f t="shared" si="84"/>
        <v>2.8250064556364788E-3</v>
      </c>
      <c r="F207" s="232">
        <f t="shared" si="84"/>
        <v>2.5545853827471342E-3</v>
      </c>
      <c r="G207" s="231">
        <f t="shared" si="84"/>
        <v>1.621482654203054E-2</v>
      </c>
      <c r="H207" s="231">
        <f t="shared" si="84"/>
        <v>7.3355869856958685E-3</v>
      </c>
      <c r="I207" s="231">
        <f t="shared" si="84"/>
        <v>3.8378144482575973E-5</v>
      </c>
      <c r="J207" s="231">
        <f t="shared" si="84"/>
        <v>-9.5690349294897219E-3</v>
      </c>
      <c r="K207" s="231">
        <f t="shared" si="84"/>
        <v>2.2632394260632141E-2</v>
      </c>
      <c r="L207" s="231">
        <f t="shared" si="84"/>
        <v>1.382885890183303E-2</v>
      </c>
      <c r="M207" s="231">
        <f t="shared" si="84"/>
        <v>1.7075392473924933E-3</v>
      </c>
      <c r="N207" s="231">
        <f t="shared" si="84"/>
        <v>5.5483940369125415E-3</v>
      </c>
      <c r="O207" s="231">
        <f t="shared" si="84"/>
        <v>-1.2815177488525505E-3</v>
      </c>
      <c r="P207" s="231">
        <f t="shared" si="84"/>
        <v>2.8349999883019755E-2</v>
      </c>
      <c r="Q207" s="231">
        <f t="shared" si="84"/>
        <v>9.8775644022614482E-3</v>
      </c>
      <c r="R207" s="231">
        <f t="shared" si="84"/>
        <v>1.1348771150486842E-3</v>
      </c>
      <c r="S207" s="231">
        <f t="shared" si="84"/>
        <v>-1.3855584682073848E-2</v>
      </c>
      <c r="T207" s="231">
        <f t="shared" si="84"/>
        <v>-9.1559766446456525E-3</v>
      </c>
      <c r="U207" s="231">
        <f t="shared" si="84"/>
        <v>2.3274853025816521E-2</v>
      </c>
      <c r="V207" s="231">
        <f t="shared" si="84"/>
        <v>-5.0855916659099686E-2</v>
      </c>
      <c r="W207" s="231">
        <f t="shared" si="84"/>
        <v>-2.9169227222765304E-3</v>
      </c>
      <c r="X207" s="231">
        <f t="shared" si="84"/>
        <v>-2.3826939712378398E-2</v>
      </c>
      <c r="Y207" s="231">
        <f t="shared" si="84"/>
        <v>1.5967140241753358E-2</v>
      </c>
      <c r="Z207" s="231">
        <f t="shared" si="84"/>
        <v>8.652827992378976E-3</v>
      </c>
      <c r="AA207" s="231">
        <f t="shared" si="84"/>
        <v>-5.3981514896280242E-3</v>
      </c>
      <c r="AB207" s="231">
        <f t="shared" si="84"/>
        <v>2.3484570595025712E-3</v>
      </c>
      <c r="AC207" s="231">
        <f t="shared" si="84"/>
        <v>2.2402298459294975E-2</v>
      </c>
      <c r="AD207" s="231">
        <f t="shared" si="84"/>
        <v>1.7565551246512243E-2</v>
      </c>
      <c r="AE207" s="231">
        <f t="shared" si="84"/>
        <v>2.9835695003214563E-3</v>
      </c>
      <c r="AF207" s="231">
        <f t="shared" si="84"/>
        <v>5.8770614387150177E-3</v>
      </c>
      <c r="AG207" s="231">
        <f t="shared" si="84"/>
        <v>-8.5065768739320136E-3</v>
      </c>
      <c r="AH207" s="231">
        <f t="shared" si="84"/>
        <v>3.0392028651157768E-2</v>
      </c>
      <c r="AI207" s="231">
        <f t="shared" si="84"/>
        <v>8.2974448060229803E-3</v>
      </c>
      <c r="AJ207" s="231">
        <f t="shared" si="84"/>
        <v>-7.535007474379833E-4</v>
      </c>
      <c r="AK207" s="231">
        <f t="shared" si="84"/>
        <v>-1.2003739756311966E-2</v>
      </c>
      <c r="AL207" s="231">
        <f t="shared" si="84"/>
        <v>-5.6627201145841421E-3</v>
      </c>
      <c r="AM207" s="231">
        <f t="shared" si="84"/>
        <v>1.7480676800972289E-2</v>
      </c>
      <c r="AN207" s="231">
        <f t="shared" si="84"/>
        <v>-3.9107642879162088E-2</v>
      </c>
      <c r="AO207" s="231">
        <f t="shared" si="84"/>
        <v>-2.6769915032630532E-4</v>
      </c>
      <c r="AP207" s="231">
        <f t="shared" si="84"/>
        <v>-1.4297388557553402E-2</v>
      </c>
    </row>
    <row r="208" spans="1:42">
      <c r="A208" s="236" t="s">
        <v>6</v>
      </c>
      <c r="B208" s="236" t="s">
        <v>46</v>
      </c>
      <c r="C208" s="9">
        <f t="shared" si="83"/>
        <v>0</v>
      </c>
      <c r="D208" s="231">
        <f t="shared" ref="D208:AP208" si="85">(D36-D94)/D94</f>
        <v>4.0689385465875185E-3</v>
      </c>
      <c r="E208" s="231">
        <f t="shared" si="85"/>
        <v>2.8391987211154484E-3</v>
      </c>
      <c r="F208" s="232">
        <f t="shared" si="85"/>
        <v>3.4542064787724067E-3</v>
      </c>
      <c r="G208" s="231">
        <f t="shared" si="85"/>
        <v>1.1897351450241548E-2</v>
      </c>
      <c r="H208" s="231">
        <f t="shared" si="85"/>
        <v>9.8665333992696315E-3</v>
      </c>
      <c r="I208" s="231">
        <f t="shared" si="85"/>
        <v>-4.47436895225566E-3</v>
      </c>
      <c r="J208" s="231">
        <f t="shared" si="85"/>
        <v>-8.5714322766445878E-4</v>
      </c>
      <c r="K208" s="231">
        <f t="shared" si="85"/>
        <v>2.1972926434156E-2</v>
      </c>
      <c r="L208" s="231">
        <f t="shared" si="85"/>
        <v>2.9178383723861959E-2</v>
      </c>
      <c r="M208" s="231">
        <f t="shared" si="85"/>
        <v>-7.7133894844535894E-3</v>
      </c>
      <c r="N208" s="231">
        <f t="shared" si="85"/>
        <v>1.0105026508643245E-2</v>
      </c>
      <c r="O208" s="231">
        <f t="shared" si="85"/>
        <v>-3.0480348090848814E-3</v>
      </c>
      <c r="P208" s="231">
        <f t="shared" si="85"/>
        <v>2.4832998506560237E-2</v>
      </c>
      <c r="Q208" s="231">
        <f t="shared" si="85"/>
        <v>1.250526493555053E-2</v>
      </c>
      <c r="R208" s="231">
        <f t="shared" si="85"/>
        <v>2.4890550325666169E-3</v>
      </c>
      <c r="S208" s="231">
        <f t="shared" si="85"/>
        <v>-7.652982987693604E-3</v>
      </c>
      <c r="T208" s="231">
        <f t="shared" si="85"/>
        <v>-1.1856699510302925E-2</v>
      </c>
      <c r="U208" s="231">
        <f t="shared" si="85"/>
        <v>1.9709372118622556E-2</v>
      </c>
      <c r="V208" s="231">
        <f t="shared" si="85"/>
        <v>-4.1135269088598179E-2</v>
      </c>
      <c r="W208" s="231">
        <f t="shared" si="85"/>
        <v>-7.3312573934498013E-3</v>
      </c>
      <c r="X208" s="231">
        <f t="shared" si="85"/>
        <v>-1.8143603835581053E-2</v>
      </c>
      <c r="Y208" s="231">
        <f t="shared" si="85"/>
        <v>1.1914544840082402E-2</v>
      </c>
      <c r="Z208" s="231">
        <f t="shared" si="85"/>
        <v>6.5108736509681218E-3</v>
      </c>
      <c r="AA208" s="231">
        <f t="shared" si="85"/>
        <v>-5.4066191937018615E-3</v>
      </c>
      <c r="AB208" s="231">
        <f t="shared" si="85"/>
        <v>-7.1909134011739484E-3</v>
      </c>
      <c r="AC208" s="231">
        <f t="shared" si="85"/>
        <v>2.4773946104262864E-2</v>
      </c>
      <c r="AD208" s="231">
        <f t="shared" si="85"/>
        <v>3.0000773745591458E-2</v>
      </c>
      <c r="AE208" s="231">
        <f t="shared" si="85"/>
        <v>-8.7937990185019254E-3</v>
      </c>
      <c r="AF208" s="231">
        <f t="shared" si="85"/>
        <v>9.4519131152291554E-3</v>
      </c>
      <c r="AG208" s="231">
        <f t="shared" si="85"/>
        <v>-1.0642886465085955E-2</v>
      </c>
      <c r="AH208" s="231">
        <f t="shared" si="85"/>
        <v>2.5272839351992323E-2</v>
      </c>
      <c r="AI208" s="231">
        <f t="shared" si="85"/>
        <v>1.0295586179655493E-2</v>
      </c>
      <c r="AJ208" s="231">
        <f t="shared" si="85"/>
        <v>2.4088263716651871E-3</v>
      </c>
      <c r="AK208" s="231">
        <f t="shared" si="85"/>
        <v>-1.2325865173768354E-2</v>
      </c>
      <c r="AL208" s="231">
        <f t="shared" si="85"/>
        <v>-8.2808178458525696E-3</v>
      </c>
      <c r="AM208" s="231">
        <f t="shared" si="85"/>
        <v>1.7605082876747887E-2</v>
      </c>
      <c r="AN208" s="231">
        <f t="shared" si="85"/>
        <v>-3.6899378658381984E-2</v>
      </c>
      <c r="AO208" s="231">
        <f t="shared" si="85"/>
        <v>-2.6813944022066249E-3</v>
      </c>
      <c r="AP208" s="231">
        <f t="shared" si="85"/>
        <v>-5.7546015120190173E-3</v>
      </c>
    </row>
    <row r="209" spans="1:42">
      <c r="A209" s="236" t="s">
        <v>1</v>
      </c>
      <c r="B209" s="236" t="s">
        <v>47</v>
      </c>
      <c r="C209" s="9">
        <f t="shared" si="83"/>
        <v>-1</v>
      </c>
      <c r="D209" s="231">
        <f t="shared" ref="D209:AP209" si="86">(D37-D95)/D95</f>
        <v>-2.7454551860229808E-3</v>
      </c>
      <c r="E209" s="231">
        <f t="shared" si="86"/>
        <v>-1.1414026399385207E-3</v>
      </c>
      <c r="F209" s="232">
        <f t="shared" si="86"/>
        <v>-1.9518927673729241E-3</v>
      </c>
      <c r="G209" s="231">
        <f t="shared" si="86"/>
        <v>4.9220078762710288E-3</v>
      </c>
      <c r="H209" s="231">
        <f t="shared" si="86"/>
        <v>7.800986664217688E-3</v>
      </c>
      <c r="I209" s="231">
        <f t="shared" si="86"/>
        <v>-4.7613148037067964E-3</v>
      </c>
      <c r="J209" s="231">
        <f t="shared" si="86"/>
        <v>-2.0520702332759364E-2</v>
      </c>
      <c r="K209" s="231">
        <f t="shared" si="86"/>
        <v>9.2916420420921225E-3</v>
      </c>
      <c r="L209" s="231">
        <f t="shared" si="86"/>
        <v>1.3617121413845922E-2</v>
      </c>
      <c r="M209" s="231">
        <f t="shared" si="86"/>
        <v>-3.2850271800770367E-2</v>
      </c>
      <c r="N209" s="231">
        <f t="shared" si="86"/>
        <v>7.3861685319044602E-4</v>
      </c>
      <c r="O209" s="231">
        <f t="shared" si="86"/>
        <v>-5.9612101126049824E-3</v>
      </c>
      <c r="P209" s="231">
        <f t="shared" si="86"/>
        <v>2.1939719069416986E-2</v>
      </c>
      <c r="Q209" s="231">
        <f t="shared" si="86"/>
        <v>8.6524780784717602E-3</v>
      </c>
      <c r="R209" s="231">
        <f t="shared" si="86"/>
        <v>-5.3153105843157739E-3</v>
      </c>
      <c r="S209" s="231">
        <f t="shared" si="86"/>
        <v>-7.0863816584536103E-3</v>
      </c>
      <c r="T209" s="231">
        <f t="shared" si="86"/>
        <v>-1.2268493680743059E-2</v>
      </c>
      <c r="U209" s="231">
        <f t="shared" si="86"/>
        <v>1.2917978485038744E-2</v>
      </c>
      <c r="V209" s="231">
        <f t="shared" si="86"/>
        <v>-3.3972568527438747E-2</v>
      </c>
      <c r="W209" s="231">
        <f t="shared" si="86"/>
        <v>-1.5637139982399798E-2</v>
      </c>
      <c r="X209" s="231">
        <f t="shared" si="86"/>
        <v>-1.4258326450807724E-2</v>
      </c>
      <c r="Y209" s="231">
        <f t="shared" si="86"/>
        <v>8.8414560514624447E-3</v>
      </c>
      <c r="Z209" s="231">
        <f t="shared" si="86"/>
        <v>5.1666619267322347E-3</v>
      </c>
      <c r="AA209" s="231">
        <f t="shared" si="86"/>
        <v>-5.4758736382842814E-3</v>
      </c>
      <c r="AB209" s="231">
        <f t="shared" si="86"/>
        <v>-2.4613425897889406E-2</v>
      </c>
      <c r="AC209" s="231">
        <f t="shared" si="86"/>
        <v>8.2720039732401274E-3</v>
      </c>
      <c r="AD209" s="231">
        <f t="shared" si="86"/>
        <v>2.4046597284948939E-2</v>
      </c>
      <c r="AE209" s="231">
        <f t="shared" si="86"/>
        <v>-1.3922520032712306E-2</v>
      </c>
      <c r="AF209" s="231">
        <f t="shared" si="86"/>
        <v>5.5197886060973141E-3</v>
      </c>
      <c r="AG209" s="231">
        <f t="shared" si="86"/>
        <v>-1.1302568842553377E-2</v>
      </c>
      <c r="AH209" s="231">
        <f t="shared" si="86"/>
        <v>2.4254618768907363E-2</v>
      </c>
      <c r="AI209" s="231">
        <f t="shared" si="86"/>
        <v>3.9695350495808565E-3</v>
      </c>
      <c r="AJ209" s="231">
        <f t="shared" si="86"/>
        <v>-5.7717458361186795E-3</v>
      </c>
      <c r="AK209" s="231">
        <f t="shared" si="86"/>
        <v>-1.1318077778621358E-2</v>
      </c>
      <c r="AL209" s="231">
        <f t="shared" si="86"/>
        <v>-1.1008468516628445E-2</v>
      </c>
      <c r="AM209" s="231">
        <f t="shared" si="86"/>
        <v>1.7718414781287148E-2</v>
      </c>
      <c r="AN209" s="231">
        <f t="shared" si="86"/>
        <v>-3.7647504904422369E-2</v>
      </c>
      <c r="AO209" s="231">
        <f t="shared" si="86"/>
        <v>-3.1153152437811676E-4</v>
      </c>
      <c r="AP209" s="231">
        <f t="shared" si="86"/>
        <v>-7.4785154187422629E-3</v>
      </c>
    </row>
    <row r="210" spans="1:42">
      <c r="A210" s="236" t="s">
        <v>38</v>
      </c>
      <c r="B210" s="236" t="s">
        <v>48</v>
      </c>
      <c r="C210" s="9">
        <f t="shared" si="83"/>
        <v>1</v>
      </c>
      <c r="D210" s="231">
        <f t="shared" ref="D210:AP210" si="87">(D38-D96)/D96</f>
        <v>1.7823167618231542E-3</v>
      </c>
      <c r="E210" s="231">
        <f t="shared" si="87"/>
        <v>1.2364283360400362E-3</v>
      </c>
      <c r="F210" s="232">
        <f t="shared" si="87"/>
        <v>1.5107108229711914E-3</v>
      </c>
      <c r="G210" s="231">
        <f t="shared" si="87"/>
        <v>7.2237501732683096E-3</v>
      </c>
      <c r="H210" s="231">
        <f t="shared" si="87"/>
        <v>5.8540416408527293E-3</v>
      </c>
      <c r="I210" s="231">
        <f t="shared" si="87"/>
        <v>-1.0782115326811715E-2</v>
      </c>
      <c r="J210" s="231">
        <f t="shared" si="87"/>
        <v>-7.9865970847461058E-3</v>
      </c>
      <c r="K210" s="231">
        <f t="shared" si="87"/>
        <v>2.4248616060288164E-2</v>
      </c>
      <c r="L210" s="231">
        <f t="shared" si="87"/>
        <v>1.4396994804770509E-2</v>
      </c>
      <c r="M210" s="231">
        <f t="shared" si="87"/>
        <v>-1.3284606376494902E-2</v>
      </c>
      <c r="N210" s="231">
        <f t="shared" si="87"/>
        <v>1.291886541466564E-2</v>
      </c>
      <c r="O210" s="231">
        <f t="shared" si="87"/>
        <v>-1.7359937223298198E-3</v>
      </c>
      <c r="P210" s="231">
        <f t="shared" si="87"/>
        <v>2.5384036702673397E-2</v>
      </c>
      <c r="Q210" s="231">
        <f t="shared" si="87"/>
        <v>6.895755138417896E-3</v>
      </c>
      <c r="R210" s="231">
        <f t="shared" si="87"/>
        <v>-4.5586898947036093E-3</v>
      </c>
      <c r="S210" s="231">
        <f t="shared" si="87"/>
        <v>-8.8798000078476984E-3</v>
      </c>
      <c r="T210" s="231">
        <f t="shared" si="87"/>
        <v>-6.9248063352201185E-3</v>
      </c>
      <c r="U210" s="231">
        <f t="shared" si="87"/>
        <v>1.7569732345694811E-2</v>
      </c>
      <c r="V210" s="231">
        <f t="shared" si="87"/>
        <v>-4.8849947234862884E-2</v>
      </c>
      <c r="W210" s="231">
        <f t="shared" si="87"/>
        <v>5.1621271368977664E-3</v>
      </c>
      <c r="X210" s="231">
        <f t="shared" si="87"/>
        <v>-2.1443244629496431E-2</v>
      </c>
      <c r="Y210" s="231">
        <f t="shared" si="87"/>
        <v>7.1694396357463667E-3</v>
      </c>
      <c r="Z210" s="231">
        <f t="shared" si="87"/>
        <v>5.5543694526951574E-3</v>
      </c>
      <c r="AA210" s="231">
        <f t="shared" si="87"/>
        <v>-6.7140079700347358E-3</v>
      </c>
      <c r="AB210" s="231">
        <f t="shared" si="87"/>
        <v>-1.5699779688676793E-2</v>
      </c>
      <c r="AC210" s="231">
        <f t="shared" si="87"/>
        <v>1.592375532856051E-2</v>
      </c>
      <c r="AD210" s="231">
        <f t="shared" si="87"/>
        <v>1.7281500171063134E-2</v>
      </c>
      <c r="AE210" s="231">
        <f t="shared" si="87"/>
        <v>-1.7873576951317103E-3</v>
      </c>
      <c r="AF210" s="231">
        <f t="shared" si="87"/>
        <v>1.0783624306421477E-2</v>
      </c>
      <c r="AG210" s="231">
        <f t="shared" si="87"/>
        <v>-1.2278746290540524E-2</v>
      </c>
      <c r="AH210" s="231">
        <f t="shared" si="87"/>
        <v>2.1290407811266142E-2</v>
      </c>
      <c r="AI210" s="231">
        <f t="shared" si="87"/>
        <v>3.0977217818993772E-3</v>
      </c>
      <c r="AJ210" s="231">
        <f t="shared" si="87"/>
        <v>-2.14704277362177E-3</v>
      </c>
      <c r="AK210" s="231">
        <f t="shared" si="87"/>
        <v>-6.717798422218607E-3</v>
      </c>
      <c r="AL210" s="231">
        <f t="shared" si="87"/>
        <v>-7.4983522772885522E-3</v>
      </c>
      <c r="AM210" s="231">
        <f t="shared" si="87"/>
        <v>1.9940839281471924E-2</v>
      </c>
      <c r="AN210" s="231">
        <f t="shared" si="87"/>
        <v>-3.9495824655575391E-2</v>
      </c>
      <c r="AO210" s="231">
        <f t="shared" si="87"/>
        <v>-9.9160789635474155E-4</v>
      </c>
      <c r="AP210" s="231">
        <f t="shared" si="87"/>
        <v>-6.3339106725337178E-3</v>
      </c>
    </row>
    <row r="211" spans="1:42">
      <c r="A211" s="236" t="s">
        <v>41</v>
      </c>
      <c r="B211" s="236" t="s">
        <v>49</v>
      </c>
      <c r="C211" s="9">
        <f t="shared" si="83"/>
        <v>0</v>
      </c>
      <c r="D211" s="231">
        <f t="shared" ref="D211:AP211" si="88">(D39-D97)/D97</f>
        <v>1.4403567026980645E-3</v>
      </c>
      <c r="E211" s="231">
        <f t="shared" si="88"/>
        <v>9.4463764243524076E-4</v>
      </c>
      <c r="F211" s="232">
        <f t="shared" si="88"/>
        <v>1.1921212595752866E-3</v>
      </c>
      <c r="G211" s="231">
        <f t="shared" si="88"/>
        <v>7.581726800913232E-3</v>
      </c>
      <c r="H211" s="231">
        <f t="shared" si="88"/>
        <v>4.6940710507502132E-3</v>
      </c>
      <c r="I211" s="231">
        <f t="shared" si="88"/>
        <v>-7.7882744547992351E-3</v>
      </c>
      <c r="J211" s="231">
        <f t="shared" si="88"/>
        <v>-1.1261525323715925E-2</v>
      </c>
      <c r="K211" s="231">
        <f t="shared" si="88"/>
        <v>2.4513378251840419E-2</v>
      </c>
      <c r="L211" s="231">
        <f t="shared" si="88"/>
        <v>1.3636185876566653E-2</v>
      </c>
      <c r="M211" s="231">
        <f t="shared" si="88"/>
        <v>-5.2922230686023664E-3</v>
      </c>
      <c r="N211" s="231">
        <f t="shared" si="88"/>
        <v>1.2460204538850302E-2</v>
      </c>
      <c r="O211" s="231">
        <f t="shared" si="88"/>
        <v>-7.2272602223878027E-3</v>
      </c>
      <c r="P211" s="231">
        <f t="shared" si="88"/>
        <v>2.4640487933141952E-2</v>
      </c>
      <c r="Q211" s="231">
        <f t="shared" si="88"/>
        <v>6.7882724632417598E-3</v>
      </c>
      <c r="R211" s="231">
        <f t="shared" si="88"/>
        <v>1.1056417599930011E-3</v>
      </c>
      <c r="S211" s="231">
        <f t="shared" si="88"/>
        <v>-1.2378080982962588E-2</v>
      </c>
      <c r="T211" s="231">
        <f t="shared" si="88"/>
        <v>-6.3751061838384507E-3</v>
      </c>
      <c r="U211" s="231">
        <f t="shared" si="88"/>
        <v>1.9594811332614828E-2</v>
      </c>
      <c r="V211" s="231">
        <f t="shared" si="88"/>
        <v>-4.4461940496741265E-2</v>
      </c>
      <c r="W211" s="231">
        <f t="shared" si="88"/>
        <v>-6.2769896896662765E-3</v>
      </c>
      <c r="X211" s="231">
        <f t="shared" si="88"/>
        <v>-2.0481328851316712E-2</v>
      </c>
      <c r="Y211" s="231">
        <f t="shared" si="88"/>
        <v>5.1116906020900691E-3</v>
      </c>
      <c r="Z211" s="231">
        <f t="shared" si="88"/>
        <v>7.2572633326701431E-3</v>
      </c>
      <c r="AA211" s="231">
        <f t="shared" si="88"/>
        <v>-8.6260369309211684E-3</v>
      </c>
      <c r="AB211" s="231">
        <f t="shared" si="88"/>
        <v>-1.1517041103880745E-2</v>
      </c>
      <c r="AC211" s="231">
        <f t="shared" si="88"/>
        <v>1.8663654963528446E-2</v>
      </c>
      <c r="AD211" s="231">
        <f t="shared" si="88"/>
        <v>2.3519017684843244E-2</v>
      </c>
      <c r="AE211" s="231">
        <f t="shared" si="88"/>
        <v>-6.014636641595494E-3</v>
      </c>
      <c r="AF211" s="231">
        <f t="shared" si="88"/>
        <v>3.0637364999367019E-3</v>
      </c>
      <c r="AG211" s="231">
        <f t="shared" si="88"/>
        <v>-6.5263751760020802E-3</v>
      </c>
      <c r="AH211" s="231">
        <f t="shared" si="88"/>
        <v>2.5152341715495397E-2</v>
      </c>
      <c r="AI211" s="231">
        <f t="shared" si="88"/>
        <v>7.08834382412004E-3</v>
      </c>
      <c r="AJ211" s="231">
        <f t="shared" si="88"/>
        <v>1.8614193346798236E-3</v>
      </c>
      <c r="AK211" s="231">
        <f t="shared" si="88"/>
        <v>-1.1775474396353267E-2</v>
      </c>
      <c r="AL211" s="231">
        <f t="shared" si="88"/>
        <v>-1.3282884549401335E-2</v>
      </c>
      <c r="AM211" s="231">
        <f t="shared" si="88"/>
        <v>1.8816124836666545E-2</v>
      </c>
      <c r="AN211" s="231">
        <f t="shared" si="88"/>
        <v>-3.8175515082676942E-2</v>
      </c>
      <c r="AO211" s="231">
        <f t="shared" si="88"/>
        <v>-4.1056502269612612E-3</v>
      </c>
      <c r="AP211" s="231">
        <f t="shared" si="88"/>
        <v>-7.8596105385540359E-3</v>
      </c>
    </row>
    <row r="212" spans="1:42">
      <c r="A212" s="236" t="s">
        <v>22</v>
      </c>
      <c r="B212" s="236" t="s">
        <v>50</v>
      </c>
      <c r="C212" s="9">
        <f t="shared" si="83"/>
        <v>-1</v>
      </c>
      <c r="D212" s="231">
        <f t="shared" ref="D212:AP212" si="89">(D40-D98)/D98</f>
        <v>4.1280684865619231E-3</v>
      </c>
      <c r="E212" s="231">
        <f t="shared" si="89"/>
        <v>4.5481720252221851E-3</v>
      </c>
      <c r="F212" s="232">
        <f t="shared" si="89"/>
        <v>4.335542686811902E-3</v>
      </c>
      <c r="G212" s="231">
        <f t="shared" si="89"/>
        <v>8.7387892680824072E-3</v>
      </c>
      <c r="H212" s="231">
        <f t="shared" si="89"/>
        <v>6.1949835433929012E-3</v>
      </c>
      <c r="I212" s="231">
        <f t="shared" si="89"/>
        <v>-2.2211785500996315E-3</v>
      </c>
      <c r="J212" s="231">
        <f t="shared" si="89"/>
        <v>-2.6208365416462999E-3</v>
      </c>
      <c r="K212" s="231">
        <f t="shared" si="89"/>
        <v>3.1107179190028866E-2</v>
      </c>
      <c r="L212" s="231">
        <f t="shared" si="89"/>
        <v>1.626040035274404E-2</v>
      </c>
      <c r="M212" s="231">
        <f t="shared" si="89"/>
        <v>-1.0893524715656457E-3</v>
      </c>
      <c r="N212" s="231">
        <f t="shared" si="89"/>
        <v>4.6004546309252169E-3</v>
      </c>
      <c r="O212" s="231">
        <f t="shared" si="89"/>
        <v>-5.5214720313907792E-3</v>
      </c>
      <c r="P212" s="231">
        <f t="shared" si="89"/>
        <v>1.9596929717628813E-2</v>
      </c>
      <c r="Q212" s="231">
        <f t="shared" si="89"/>
        <v>1.0698591800444539E-2</v>
      </c>
      <c r="R212" s="231">
        <f t="shared" si="89"/>
        <v>-2.2819794224580216E-3</v>
      </c>
      <c r="S212" s="231">
        <f t="shared" si="89"/>
        <v>-7.8475360523394926E-3</v>
      </c>
      <c r="T212" s="231">
        <f t="shared" si="89"/>
        <v>-3.1766121965801767E-3</v>
      </c>
      <c r="U212" s="231">
        <f t="shared" si="89"/>
        <v>2.0186254791020191E-2</v>
      </c>
      <c r="V212" s="231">
        <f t="shared" si="89"/>
        <v>-3.7401379849711376E-2</v>
      </c>
      <c r="W212" s="231">
        <f t="shared" si="89"/>
        <v>-7.5912085680166132E-3</v>
      </c>
      <c r="X212" s="231">
        <f t="shared" si="89"/>
        <v>-1.5195098409708162E-2</v>
      </c>
      <c r="Y212" s="231">
        <f t="shared" si="89"/>
        <v>1.0875482816904189E-2</v>
      </c>
      <c r="Z212" s="231">
        <f t="shared" si="89"/>
        <v>6.3769599483325954E-3</v>
      </c>
      <c r="AA212" s="231">
        <f t="shared" si="89"/>
        <v>-5.4512751501253629E-3</v>
      </c>
      <c r="AB212" s="231">
        <f t="shared" si="89"/>
        <v>-9.020648683659007E-3</v>
      </c>
      <c r="AC212" s="231">
        <f t="shared" si="89"/>
        <v>3.6842335338213322E-2</v>
      </c>
      <c r="AD212" s="231">
        <f t="shared" si="89"/>
        <v>2.0712326945743688E-2</v>
      </c>
      <c r="AE212" s="231">
        <f t="shared" si="89"/>
        <v>-1.3529785010073619E-4</v>
      </c>
      <c r="AF212" s="231">
        <f t="shared" si="89"/>
        <v>9.2750238512608659E-3</v>
      </c>
      <c r="AG212" s="231">
        <f t="shared" si="89"/>
        <v>-9.7973542869764507E-3</v>
      </c>
      <c r="AH212" s="231">
        <f t="shared" si="89"/>
        <v>2.5238664923103473E-2</v>
      </c>
      <c r="AI212" s="231">
        <f t="shared" si="89"/>
        <v>7.1553849615093599E-3</v>
      </c>
      <c r="AJ212" s="231">
        <f t="shared" si="89"/>
        <v>5.2630028016006935E-4</v>
      </c>
      <c r="AK212" s="231">
        <f t="shared" si="89"/>
        <v>-1.423887828220082E-2</v>
      </c>
      <c r="AL212" s="231">
        <f t="shared" si="89"/>
        <v>-6.1089659230913109E-3</v>
      </c>
      <c r="AM212" s="231">
        <f t="shared" si="89"/>
        <v>2.4916121302679093E-2</v>
      </c>
      <c r="AN212" s="231">
        <f t="shared" si="89"/>
        <v>-3.465582499776082E-2</v>
      </c>
      <c r="AO212" s="231">
        <f t="shared" si="89"/>
        <v>-3.0471565824035994E-3</v>
      </c>
      <c r="AP212" s="231">
        <f t="shared" si="89"/>
        <v>-5.0966324508325183E-3</v>
      </c>
    </row>
    <row r="213" spans="1:42">
      <c r="A213" s="236" t="s">
        <v>0</v>
      </c>
      <c r="B213" s="236" t="s">
        <v>51</v>
      </c>
      <c r="C213" s="9">
        <f t="shared" si="83"/>
        <v>0</v>
      </c>
      <c r="D213" s="231">
        <f t="shared" ref="D213:AP213" si="90">(D41-D99)/D99</f>
        <v>2.9892614547380411E-3</v>
      </c>
      <c r="E213" s="231">
        <f t="shared" si="90"/>
        <v>3.1697362761293011E-3</v>
      </c>
      <c r="F213" s="232">
        <f t="shared" si="90"/>
        <v>3.0791967877599621E-3</v>
      </c>
      <c r="G213" s="231">
        <f t="shared" si="90"/>
        <v>8.087791599770449E-3</v>
      </c>
      <c r="H213" s="231">
        <f t="shared" si="90"/>
        <v>7.1219335139390445E-3</v>
      </c>
      <c r="I213" s="231">
        <f t="shared" si="90"/>
        <v>-6.4116155896444633E-3</v>
      </c>
      <c r="J213" s="231">
        <f t="shared" si="90"/>
        <v>1.0574119498779531E-3</v>
      </c>
      <c r="K213" s="231">
        <f t="shared" si="90"/>
        <v>2.8284418069949045E-2</v>
      </c>
      <c r="L213" s="231">
        <f t="shared" si="90"/>
        <v>2.1008334319857627E-2</v>
      </c>
      <c r="M213" s="231">
        <f t="shared" si="90"/>
        <v>-1.335483760308076E-2</v>
      </c>
      <c r="N213" s="231">
        <f t="shared" si="90"/>
        <v>8.8153440003130475E-3</v>
      </c>
      <c r="O213" s="231">
        <f t="shared" si="90"/>
        <v>-3.6035114098998612E-3</v>
      </c>
      <c r="P213" s="231">
        <f t="shared" si="90"/>
        <v>2.8527300427828178E-2</v>
      </c>
      <c r="Q213" s="231">
        <f t="shared" si="90"/>
        <v>1.1164734124954759E-2</v>
      </c>
      <c r="R213" s="231">
        <f t="shared" si="90"/>
        <v>4.1615464676307318E-4</v>
      </c>
      <c r="S213" s="231">
        <f t="shared" si="90"/>
        <v>-1.4667707443658608E-2</v>
      </c>
      <c r="T213" s="231">
        <f t="shared" si="90"/>
        <v>-5.3713680210653219E-3</v>
      </c>
      <c r="U213" s="231">
        <f t="shared" si="90"/>
        <v>2.3390152318200241E-2</v>
      </c>
      <c r="V213" s="231">
        <f t="shared" si="90"/>
        <v>-4.1088444157665445E-2</v>
      </c>
      <c r="W213" s="231">
        <f t="shared" si="90"/>
        <v>-6.7600791556195116E-3</v>
      </c>
      <c r="X213" s="231">
        <f t="shared" si="90"/>
        <v>-2.050493725481679E-2</v>
      </c>
      <c r="Y213" s="231">
        <f t="shared" si="90"/>
        <v>9.8790865620067697E-3</v>
      </c>
      <c r="Z213" s="231">
        <f t="shared" si="90"/>
        <v>5.4881613691550642E-3</v>
      </c>
      <c r="AA213" s="231">
        <f t="shared" si="90"/>
        <v>-1.4520518503416122E-3</v>
      </c>
      <c r="AB213" s="231">
        <f t="shared" si="90"/>
        <v>-3.6132352688785919E-3</v>
      </c>
      <c r="AC213" s="231">
        <f t="shared" si="90"/>
        <v>2.8568088799913821E-2</v>
      </c>
      <c r="AD213" s="231">
        <f t="shared" si="90"/>
        <v>2.0975295179916576E-2</v>
      </c>
      <c r="AE213" s="231">
        <f t="shared" si="90"/>
        <v>-5.1008110116153782E-3</v>
      </c>
      <c r="AF213" s="231">
        <f t="shared" si="90"/>
        <v>1.0191372869864365E-2</v>
      </c>
      <c r="AG213" s="231">
        <f t="shared" si="90"/>
        <v>-8.625895574562158E-3</v>
      </c>
      <c r="AH213" s="231">
        <f t="shared" si="90"/>
        <v>2.8778259524384245E-2</v>
      </c>
      <c r="AI213" s="231">
        <f t="shared" si="90"/>
        <v>6.7275573263892059E-3</v>
      </c>
      <c r="AJ213" s="231">
        <f t="shared" si="90"/>
        <v>-6.738733038922618E-4</v>
      </c>
      <c r="AK213" s="231">
        <f t="shared" si="90"/>
        <v>-1.1722144431443374E-2</v>
      </c>
      <c r="AL213" s="231">
        <f t="shared" si="90"/>
        <v>-8.3061599298509051E-3</v>
      </c>
      <c r="AM213" s="231">
        <f t="shared" si="90"/>
        <v>2.2343998338529417E-2</v>
      </c>
      <c r="AN213" s="231">
        <f t="shared" si="90"/>
        <v>-3.5290396297977811E-2</v>
      </c>
      <c r="AO213" s="231">
        <f t="shared" si="90"/>
        <v>-6.2439332106701629E-3</v>
      </c>
      <c r="AP213" s="231">
        <f t="shared" si="90"/>
        <v>-4.7021151833411901E-3</v>
      </c>
    </row>
    <row r="214" spans="1:42">
      <c r="A214" s="236" t="s">
        <v>5</v>
      </c>
      <c r="B214" s="236" t="s">
        <v>52</v>
      </c>
      <c r="C214" s="9">
        <f t="shared" si="83"/>
        <v>-1</v>
      </c>
      <c r="D214" s="231">
        <f t="shared" ref="D214:AP214" si="91">(D42-D100)/D100</f>
        <v>-6.1719511653962776E-3</v>
      </c>
      <c r="E214" s="231">
        <f t="shared" si="91"/>
        <v>-4.522102518695963E-3</v>
      </c>
      <c r="F214" s="232">
        <f t="shared" si="91"/>
        <v>-5.3638325138659192E-3</v>
      </c>
      <c r="G214" s="231">
        <f t="shared" si="91"/>
        <v>-5.4231890899546741E-3</v>
      </c>
      <c r="H214" s="231">
        <f t="shared" si="91"/>
        <v>-2.4732094038998E-3</v>
      </c>
      <c r="I214" s="231">
        <f t="shared" si="91"/>
        <v>-1.5742990113076442E-2</v>
      </c>
      <c r="J214" s="231">
        <f t="shared" si="91"/>
        <v>-1.357395139864998E-2</v>
      </c>
      <c r="K214" s="231">
        <f t="shared" si="91"/>
        <v>2.2440465280933644E-2</v>
      </c>
      <c r="L214" s="231">
        <f t="shared" si="91"/>
        <v>2.2031653844997896E-3</v>
      </c>
      <c r="M214" s="231">
        <f t="shared" si="91"/>
        <v>-2.6502874342039785E-2</v>
      </c>
      <c r="N214" s="231">
        <f t="shared" si="91"/>
        <v>-7.0455601394676624E-3</v>
      </c>
      <c r="O214" s="231">
        <f t="shared" si="91"/>
        <v>-1.2742862878001854E-2</v>
      </c>
      <c r="P214" s="231">
        <f t="shared" si="91"/>
        <v>9.7988393520560477E-3</v>
      </c>
      <c r="Q214" s="231">
        <f t="shared" si="91"/>
        <v>-4.322591629794959E-3</v>
      </c>
      <c r="R214" s="231">
        <f t="shared" si="91"/>
        <v>4.2559952340400454E-3</v>
      </c>
      <c r="S214" s="231">
        <f t="shared" si="91"/>
        <v>-2.3387163445025984E-2</v>
      </c>
      <c r="T214" s="231">
        <f t="shared" si="91"/>
        <v>-1.0859530272061947E-3</v>
      </c>
      <c r="U214" s="231">
        <f t="shared" si="91"/>
        <v>7.4753760649243755E-3</v>
      </c>
      <c r="V214" s="231">
        <f t="shared" si="91"/>
        <v>-3.5736736329704609E-2</v>
      </c>
      <c r="W214" s="231">
        <f t="shared" si="91"/>
        <v>-1.1851482784923748E-2</v>
      </c>
      <c r="X214" s="231">
        <f t="shared" si="91"/>
        <v>-1.0665222497898499E-2</v>
      </c>
      <c r="Y214" s="231">
        <f t="shared" si="91"/>
        <v>-7.2052596506875276E-3</v>
      </c>
      <c r="Z214" s="231">
        <f t="shared" si="91"/>
        <v>-2.7277768842892858E-3</v>
      </c>
      <c r="AA214" s="231">
        <f t="shared" si="91"/>
        <v>-1.8144756874106396E-2</v>
      </c>
      <c r="AB214" s="231">
        <f t="shared" si="91"/>
        <v>-1.0072678656527093E-2</v>
      </c>
      <c r="AC214" s="231">
        <f t="shared" si="91"/>
        <v>8.1132393137674629E-3</v>
      </c>
      <c r="AD214" s="231">
        <f t="shared" si="91"/>
        <v>1.4738565303759915E-2</v>
      </c>
      <c r="AE214" s="231">
        <f t="shared" si="91"/>
        <v>-1.4904317045213633E-2</v>
      </c>
      <c r="AF214" s="231">
        <f t="shared" si="91"/>
        <v>-6.7313762913928021E-3</v>
      </c>
      <c r="AG214" s="231">
        <f t="shared" si="91"/>
        <v>-2.083716897013465E-3</v>
      </c>
      <c r="AH214" s="231">
        <f t="shared" si="91"/>
        <v>1.1454805358852019E-2</v>
      </c>
      <c r="AI214" s="231">
        <f t="shared" si="91"/>
        <v>1.2135077431666798E-3</v>
      </c>
      <c r="AJ214" s="231">
        <f t="shared" si="91"/>
        <v>-5.905046626917116E-3</v>
      </c>
      <c r="AK214" s="231">
        <f t="shared" si="91"/>
        <v>-1.9195076815980251E-2</v>
      </c>
      <c r="AL214" s="231">
        <f t="shared" si="91"/>
        <v>-1.0937427971736099E-2</v>
      </c>
      <c r="AM214" s="231">
        <f t="shared" si="91"/>
        <v>1.138356030671037E-2</v>
      </c>
      <c r="AN214" s="231">
        <f t="shared" si="91"/>
        <v>-3.059774814766834E-2</v>
      </c>
      <c r="AO214" s="231">
        <f t="shared" si="91"/>
        <v>-2.3408190648107224E-3</v>
      </c>
      <c r="AP214" s="231">
        <f t="shared" si="91"/>
        <v>-1.114426282727137E-2</v>
      </c>
    </row>
    <row r="215" spans="1:42">
      <c r="A215" s="236" t="s">
        <v>33</v>
      </c>
      <c r="B215" s="236" t="s">
        <v>53</v>
      </c>
      <c r="C215" s="9">
        <f t="shared" si="83"/>
        <v>1</v>
      </c>
      <c r="D215" s="231">
        <f t="shared" ref="D215:AP215" si="92">(D43-D101)/D101</f>
        <v>9.2459324404015625E-3</v>
      </c>
      <c r="E215" s="231">
        <f t="shared" si="92"/>
        <v>8.4337697308058089E-3</v>
      </c>
      <c r="F215" s="232">
        <f t="shared" si="92"/>
        <v>8.8415319368437655E-3</v>
      </c>
      <c r="G215" s="231">
        <f t="shared" si="92"/>
        <v>1.895233976996016E-2</v>
      </c>
      <c r="H215" s="231">
        <f t="shared" si="92"/>
        <v>1.2106246727709997E-2</v>
      </c>
      <c r="I215" s="231">
        <f t="shared" si="92"/>
        <v>-2.5132067178935334E-4</v>
      </c>
      <c r="J215" s="231">
        <f t="shared" si="92"/>
        <v>5.3652963320924086E-3</v>
      </c>
      <c r="K215" s="231">
        <f t="shared" si="92"/>
        <v>3.4650928387948407E-2</v>
      </c>
      <c r="L215" s="231">
        <f t="shared" si="92"/>
        <v>2.2091280850948226E-2</v>
      </c>
      <c r="M215" s="231">
        <f t="shared" si="92"/>
        <v>4.715061972652884E-3</v>
      </c>
      <c r="N215" s="231">
        <f t="shared" si="92"/>
        <v>1.339074749298318E-2</v>
      </c>
      <c r="O215" s="231">
        <f t="shared" si="92"/>
        <v>-6.503516383503106E-3</v>
      </c>
      <c r="P215" s="231">
        <f t="shared" si="92"/>
        <v>3.0593549844607801E-2</v>
      </c>
      <c r="Q215" s="231">
        <f t="shared" si="92"/>
        <v>9.9733410118730721E-3</v>
      </c>
      <c r="R215" s="231">
        <f t="shared" si="92"/>
        <v>7.1208580295152989E-3</v>
      </c>
      <c r="S215" s="231">
        <f t="shared" si="92"/>
        <v>-1.3348349629550234E-2</v>
      </c>
      <c r="T215" s="231">
        <f t="shared" si="92"/>
        <v>6.5719823741749346E-3</v>
      </c>
      <c r="U215" s="231">
        <f t="shared" si="92"/>
        <v>2.335496091233491E-2</v>
      </c>
      <c r="V215" s="231">
        <f t="shared" si="92"/>
        <v>-1.8899043509457515E-2</v>
      </c>
      <c r="W215" s="231">
        <f t="shared" si="92"/>
        <v>3.0288879997007914E-3</v>
      </c>
      <c r="X215" s="231">
        <f t="shared" si="92"/>
        <v>-1.2144202708726404E-2</v>
      </c>
      <c r="Y215" s="231">
        <f t="shared" si="92"/>
        <v>2.2995756379501731E-2</v>
      </c>
      <c r="Z215" s="231">
        <f t="shared" si="92"/>
        <v>9.305879102570868E-3</v>
      </c>
      <c r="AA215" s="231">
        <f t="shared" si="92"/>
        <v>5.9945898272290967E-3</v>
      </c>
      <c r="AB215" s="231">
        <f t="shared" si="92"/>
        <v>-3.4922003041253651E-3</v>
      </c>
      <c r="AC215" s="231">
        <f t="shared" si="92"/>
        <v>2.1011896045877821E-2</v>
      </c>
      <c r="AD215" s="231">
        <f t="shared" si="92"/>
        <v>1.8980079495550181E-2</v>
      </c>
      <c r="AE215" s="231">
        <f t="shared" si="92"/>
        <v>1.4207717002489196E-2</v>
      </c>
      <c r="AF215" s="231">
        <f t="shared" si="92"/>
        <v>5.1311427401866307E-3</v>
      </c>
      <c r="AG215" s="231">
        <f t="shared" si="92"/>
        <v>-5.1464696237006526E-3</v>
      </c>
      <c r="AH215" s="231">
        <f t="shared" si="92"/>
        <v>2.9665719436672674E-2</v>
      </c>
      <c r="AI215" s="231">
        <f t="shared" si="92"/>
        <v>1.3084378220702981E-2</v>
      </c>
      <c r="AJ215" s="231">
        <f t="shared" si="92"/>
        <v>3.6252137915354209E-3</v>
      </c>
      <c r="AK215" s="231">
        <f t="shared" si="92"/>
        <v>-1.3363964411937971E-2</v>
      </c>
      <c r="AL215" s="231">
        <f t="shared" si="92"/>
        <v>7.0873729963750551E-3</v>
      </c>
      <c r="AM215" s="231">
        <f t="shared" si="92"/>
        <v>1.5844454667724515E-2</v>
      </c>
      <c r="AN215" s="231">
        <f t="shared" si="92"/>
        <v>-6.101879679645642E-3</v>
      </c>
      <c r="AO215" s="231">
        <f t="shared" si="92"/>
        <v>2.8742259765035566E-3</v>
      </c>
      <c r="AP215" s="231">
        <f t="shared" si="92"/>
        <v>-4.7355013680024883E-5</v>
      </c>
    </row>
    <row r="216" spans="1:42">
      <c r="A216" s="236" t="s">
        <v>39</v>
      </c>
      <c r="B216" s="236" t="s">
        <v>54</v>
      </c>
      <c r="C216" s="9">
        <f t="shared" si="83"/>
        <v>1</v>
      </c>
      <c r="D216" s="231">
        <f t="shared" ref="D216:AP216" si="93">(D44-D102)/D102</f>
        <v>1.2173698786755535E-4</v>
      </c>
      <c r="E216" s="231">
        <f t="shared" si="93"/>
        <v>-5.2212524024761273E-4</v>
      </c>
      <c r="F216" s="232">
        <f t="shared" si="93"/>
        <v>-1.9514929791477942E-4</v>
      </c>
      <c r="G216" s="231">
        <f t="shared" si="93"/>
        <v>-2.8957037157461775E-3</v>
      </c>
      <c r="H216" s="231">
        <f t="shared" si="93"/>
        <v>1.4159055142591486E-2</v>
      </c>
      <c r="I216" s="231">
        <f t="shared" si="93"/>
        <v>-6.280081468510103E-3</v>
      </c>
      <c r="J216" s="231">
        <f t="shared" si="93"/>
        <v>-3.1736563518264968E-2</v>
      </c>
      <c r="K216" s="231">
        <f t="shared" si="93"/>
        <v>2.6222975358240568E-2</v>
      </c>
      <c r="L216" s="231">
        <f t="shared" si="93"/>
        <v>2.3223614021590355E-2</v>
      </c>
      <c r="M216" s="231">
        <f t="shared" si="93"/>
        <v>-2.5006971080111039E-2</v>
      </c>
      <c r="N216" s="231">
        <f t="shared" si="93"/>
        <v>1.3619560045591951E-3</v>
      </c>
      <c r="O216" s="231">
        <f t="shared" si="93"/>
        <v>2.0097378621803707E-3</v>
      </c>
      <c r="P216" s="231">
        <f t="shared" si="93"/>
        <v>2.2943026997562486E-2</v>
      </c>
      <c r="Q216" s="231">
        <f t="shared" si="93"/>
        <v>3.2635682980432955E-3</v>
      </c>
      <c r="R216" s="231">
        <f t="shared" si="93"/>
        <v>1.088513983397574E-3</v>
      </c>
      <c r="S216" s="231">
        <f t="shared" si="93"/>
        <v>-1.0992761412855101E-2</v>
      </c>
      <c r="T216" s="231">
        <f t="shared" si="93"/>
        <v>-6.8616176169629655E-3</v>
      </c>
      <c r="U216" s="231">
        <f t="shared" si="93"/>
        <v>2.7477415828290198E-2</v>
      </c>
      <c r="V216" s="231">
        <f t="shared" si="93"/>
        <v>-3.3134786221000086E-2</v>
      </c>
      <c r="W216" s="231">
        <f t="shared" si="93"/>
        <v>-8.1843693564895639E-3</v>
      </c>
      <c r="X216" s="231">
        <f t="shared" si="93"/>
        <v>-2.8788268139773351E-2</v>
      </c>
      <c r="Y216" s="231">
        <f t="shared" si="93"/>
        <v>4.4619570704600145E-3</v>
      </c>
      <c r="Z216" s="231">
        <f t="shared" si="93"/>
        <v>2.9384052700643297E-3</v>
      </c>
      <c r="AA216" s="231">
        <f t="shared" si="93"/>
        <v>-3.0143970285989082E-3</v>
      </c>
      <c r="AB216" s="231">
        <f t="shared" si="93"/>
        <v>-2.736278609904929E-2</v>
      </c>
      <c r="AC216" s="231">
        <f t="shared" si="93"/>
        <v>2.2836481940693078E-2</v>
      </c>
      <c r="AD216" s="231">
        <f t="shared" si="93"/>
        <v>7.8489884072169593E-3</v>
      </c>
      <c r="AE216" s="231">
        <f t="shared" si="93"/>
        <v>-1.539882253461276E-2</v>
      </c>
      <c r="AF216" s="231">
        <f t="shared" si="93"/>
        <v>4.4889513393948427E-3</v>
      </c>
      <c r="AG216" s="231">
        <f t="shared" si="93"/>
        <v>-8.0090429431843944E-3</v>
      </c>
      <c r="AH216" s="231">
        <f t="shared" si="93"/>
        <v>2.3512455872959786E-2</v>
      </c>
      <c r="AI216" s="231">
        <f t="shared" si="93"/>
        <v>3.0764501489391246E-3</v>
      </c>
      <c r="AJ216" s="231">
        <f t="shared" si="93"/>
        <v>-4.7707924406931889E-4</v>
      </c>
      <c r="AK216" s="231">
        <f t="shared" si="93"/>
        <v>-7.9404377569860206E-3</v>
      </c>
      <c r="AL216" s="231">
        <f t="shared" si="93"/>
        <v>6.4451850569910863E-4</v>
      </c>
      <c r="AM216" s="231">
        <f t="shared" si="93"/>
        <v>1.6610983201880571E-2</v>
      </c>
      <c r="AN216" s="231">
        <f t="shared" si="93"/>
        <v>-3.2845033768737208E-2</v>
      </c>
      <c r="AO216" s="231">
        <f t="shared" si="93"/>
        <v>-3.5716056445035589E-3</v>
      </c>
      <c r="AP216" s="231">
        <f t="shared" si="93"/>
        <v>-1.068829401600793E-2</v>
      </c>
    </row>
    <row r="217" spans="1:42">
      <c r="A217" s="236" t="s">
        <v>7</v>
      </c>
      <c r="B217" s="236" t="s">
        <v>55</v>
      </c>
      <c r="C217" s="9">
        <f t="shared" si="83"/>
        <v>0</v>
      </c>
      <c r="D217" s="231">
        <f t="shared" ref="D217:AP217" si="94">(D45-D103)/D103</f>
        <v>-2.0631787225965808E-4</v>
      </c>
      <c r="E217" s="231">
        <f t="shared" si="94"/>
        <v>-1.2608930767980763E-3</v>
      </c>
      <c r="F217" s="232">
        <f t="shared" si="94"/>
        <v>-7.3399473063988341E-4</v>
      </c>
      <c r="G217" s="231">
        <f t="shared" si="94"/>
        <v>8.2511196159818691E-3</v>
      </c>
      <c r="H217" s="231">
        <f t="shared" si="94"/>
        <v>5.3695744744697172E-3</v>
      </c>
      <c r="I217" s="231">
        <f t="shared" si="94"/>
        <v>-1.7963699048642587E-3</v>
      </c>
      <c r="J217" s="231">
        <f t="shared" si="94"/>
        <v>-1.1926180334419317E-2</v>
      </c>
      <c r="K217" s="231">
        <f t="shared" si="94"/>
        <v>1.4772621807938549E-2</v>
      </c>
      <c r="L217" s="231">
        <f t="shared" si="94"/>
        <v>-1.067993038302714E-4</v>
      </c>
      <c r="M217" s="231">
        <f t="shared" si="94"/>
        <v>8.3350322041876341E-5</v>
      </c>
      <c r="N217" s="231">
        <f t="shared" si="94"/>
        <v>3.355988392804236E-3</v>
      </c>
      <c r="O217" s="231">
        <f t="shared" si="94"/>
        <v>-1.2946503388073185E-2</v>
      </c>
      <c r="P217" s="231">
        <f t="shared" si="94"/>
        <v>3.4591031530198824E-2</v>
      </c>
      <c r="Q217" s="231">
        <f t="shared" si="94"/>
        <v>1.0708383387434E-2</v>
      </c>
      <c r="R217" s="231">
        <f t="shared" si="94"/>
        <v>-7.3832653046247707E-3</v>
      </c>
      <c r="S217" s="231">
        <f t="shared" si="94"/>
        <v>-1.2625265120504168E-2</v>
      </c>
      <c r="T217" s="231">
        <f t="shared" si="94"/>
        <v>-8.3152121234042857E-3</v>
      </c>
      <c r="U217" s="231">
        <f t="shared" si="94"/>
        <v>2.2551141307855824E-2</v>
      </c>
      <c r="V217" s="231">
        <f t="shared" si="94"/>
        <v>-4.5846225928374437E-2</v>
      </c>
      <c r="W217" s="231">
        <f t="shared" si="94"/>
        <v>-1.0844846493783844E-2</v>
      </c>
      <c r="X217" s="231">
        <f t="shared" si="94"/>
        <v>-1.3271707497202195E-2</v>
      </c>
      <c r="Y217" s="231">
        <f t="shared" si="94"/>
        <v>5.2832204336889996E-3</v>
      </c>
      <c r="Z217" s="231">
        <f t="shared" si="94"/>
        <v>1.0851591325294944E-2</v>
      </c>
      <c r="AA217" s="231">
        <f t="shared" si="94"/>
        <v>-4.8812053546253512E-3</v>
      </c>
      <c r="AB217" s="231">
        <f t="shared" si="94"/>
        <v>-1.2114256743621274E-2</v>
      </c>
      <c r="AC217" s="231">
        <f t="shared" si="94"/>
        <v>1.6591428722466774E-3</v>
      </c>
      <c r="AD217" s="231">
        <f t="shared" si="94"/>
        <v>1.0458824366181663E-2</v>
      </c>
      <c r="AE217" s="231">
        <f t="shared" si="94"/>
        <v>-4.1758455971642652E-3</v>
      </c>
      <c r="AF217" s="231">
        <f t="shared" si="94"/>
        <v>9.745817916451943E-5</v>
      </c>
      <c r="AG217" s="231">
        <f t="shared" si="94"/>
        <v>-5.1958594393249633E-3</v>
      </c>
      <c r="AH217" s="231">
        <f t="shared" si="94"/>
        <v>2.5504049301669426E-2</v>
      </c>
      <c r="AI217" s="231">
        <f t="shared" si="94"/>
        <v>9.965965205601536E-3</v>
      </c>
      <c r="AJ217" s="231">
        <f t="shared" si="94"/>
        <v>-1.1252670987719001E-2</v>
      </c>
      <c r="AK217" s="231">
        <f t="shared" si="94"/>
        <v>-1.6278325396884452E-2</v>
      </c>
      <c r="AL217" s="231">
        <f t="shared" si="94"/>
        <v>-5.5734038018197037E-3</v>
      </c>
      <c r="AM217" s="231">
        <f t="shared" si="94"/>
        <v>1.880668191464124E-2</v>
      </c>
      <c r="AN217" s="231">
        <f t="shared" si="94"/>
        <v>-3.5518339082191847E-2</v>
      </c>
      <c r="AO217" s="231">
        <f t="shared" si="94"/>
        <v>-1.1604997153339319E-2</v>
      </c>
      <c r="AP217" s="231">
        <f t="shared" si="94"/>
        <v>-8.2449053954745197E-3</v>
      </c>
    </row>
    <row r="218" spans="1:42">
      <c r="A218" s="236" t="s">
        <v>2</v>
      </c>
      <c r="B218" s="236" t="s">
        <v>56</v>
      </c>
      <c r="C218" s="9">
        <f t="shared" si="83"/>
        <v>0</v>
      </c>
      <c r="D218" s="231">
        <f t="shared" ref="D218:AP218" si="95">(D46-D104)/D104</f>
        <v>-2.4911218633951789E-3</v>
      </c>
      <c r="E218" s="231">
        <f t="shared" si="95"/>
        <v>-2.416456780308347E-3</v>
      </c>
      <c r="F218" s="232">
        <f t="shared" si="95"/>
        <v>-2.4535408837650713E-3</v>
      </c>
      <c r="G218" s="231">
        <f t="shared" si="95"/>
        <v>6.6100714051185406E-3</v>
      </c>
      <c r="H218" s="231">
        <f t="shared" si="95"/>
        <v>4.2592049586151004E-3</v>
      </c>
      <c r="I218" s="231">
        <f t="shared" si="95"/>
        <v>-8.5349713959813334E-3</v>
      </c>
      <c r="J218" s="231">
        <f t="shared" si="95"/>
        <v>-1.3905232900763483E-2</v>
      </c>
      <c r="K218" s="231">
        <f t="shared" si="95"/>
        <v>1.5676511376218467E-2</v>
      </c>
      <c r="L218" s="231">
        <f t="shared" si="95"/>
        <v>-3.8782653072790656E-3</v>
      </c>
      <c r="M218" s="231">
        <f t="shared" si="95"/>
        <v>-4.6302192556256444E-3</v>
      </c>
      <c r="N218" s="231">
        <f t="shared" si="95"/>
        <v>2.2539695871352148E-3</v>
      </c>
      <c r="O218" s="231">
        <f t="shared" si="95"/>
        <v>-2.3244227289611133E-3</v>
      </c>
      <c r="P218" s="231">
        <f t="shared" si="95"/>
        <v>2.2828437045945428E-2</v>
      </c>
      <c r="Q218" s="231">
        <f t="shared" si="95"/>
        <v>3.9613072014522445E-3</v>
      </c>
      <c r="R218" s="231">
        <f t="shared" si="95"/>
        <v>-6.5512927665852348E-3</v>
      </c>
      <c r="S218" s="231">
        <f t="shared" si="95"/>
        <v>-1.491545349888425E-2</v>
      </c>
      <c r="T218" s="231">
        <f t="shared" si="95"/>
        <v>-1.9780292046196152E-3</v>
      </c>
      <c r="U218" s="231">
        <f t="shared" si="95"/>
        <v>1.2163091559332408E-2</v>
      </c>
      <c r="V218" s="231">
        <f t="shared" si="95"/>
        <v>-3.8617563063014178E-2</v>
      </c>
      <c r="W218" s="231">
        <f t="shared" si="95"/>
        <v>-9.4384647387209166E-3</v>
      </c>
      <c r="X218" s="231">
        <f t="shared" si="95"/>
        <v>-2.0587705337979392E-2</v>
      </c>
      <c r="Y218" s="231">
        <f t="shared" si="95"/>
        <v>1.4955662229983687E-3</v>
      </c>
      <c r="Z218" s="231">
        <f t="shared" si="95"/>
        <v>9.5917449304505978E-3</v>
      </c>
      <c r="AA218" s="231">
        <f t="shared" si="95"/>
        <v>-1.0763927825890614E-2</v>
      </c>
      <c r="AB218" s="231">
        <f t="shared" si="95"/>
        <v>-1.4871456446977431E-2</v>
      </c>
      <c r="AC218" s="231">
        <f t="shared" si="95"/>
        <v>9.0954303267745847E-3</v>
      </c>
      <c r="AD218" s="231">
        <f t="shared" si="95"/>
        <v>1.2917404016208659E-3</v>
      </c>
      <c r="AE218" s="231">
        <f t="shared" si="95"/>
        <v>-3.555526846717695E-4</v>
      </c>
      <c r="AF218" s="231">
        <f t="shared" si="95"/>
        <v>6.7864642708369855E-3</v>
      </c>
      <c r="AG218" s="231">
        <f t="shared" si="95"/>
        <v>-4.9539477034749166E-3</v>
      </c>
      <c r="AH218" s="231">
        <f t="shared" si="95"/>
        <v>2.4405559386737368E-2</v>
      </c>
      <c r="AI218" s="231">
        <f t="shared" si="95"/>
        <v>1.5409130430987432E-3</v>
      </c>
      <c r="AJ218" s="231">
        <f t="shared" si="95"/>
        <v>-6.4450950244053984E-3</v>
      </c>
      <c r="AK218" s="231">
        <f t="shared" si="95"/>
        <v>-1.3888218823286389E-2</v>
      </c>
      <c r="AL218" s="231">
        <f t="shared" si="95"/>
        <v>-8.0611080079330526E-3</v>
      </c>
      <c r="AM218" s="231">
        <f t="shared" si="95"/>
        <v>1.5573619334395931E-2</v>
      </c>
      <c r="AN218" s="231">
        <f t="shared" si="95"/>
        <v>-3.5768090410506347E-2</v>
      </c>
      <c r="AO218" s="231">
        <f t="shared" si="95"/>
        <v>-1.0899334921555618E-2</v>
      </c>
      <c r="AP218" s="231">
        <f t="shared" si="95"/>
        <v>-1.1418559805009271E-2</v>
      </c>
    </row>
    <row r="219" spans="1:42">
      <c r="A219" s="236" t="s">
        <v>11</v>
      </c>
      <c r="B219" s="236" t="s">
        <v>57</v>
      </c>
      <c r="C219" s="9">
        <f t="shared" si="83"/>
        <v>0</v>
      </c>
      <c r="D219" s="231">
        <f t="shared" ref="D219:AP219" si="96">(D47-D105)/D105</f>
        <v>2.7021501140215222E-3</v>
      </c>
      <c r="E219" s="231">
        <f t="shared" si="96"/>
        <v>1.0914234458199285E-3</v>
      </c>
      <c r="F219" s="232">
        <f t="shared" si="96"/>
        <v>1.9044147706898864E-3</v>
      </c>
      <c r="G219" s="231">
        <f t="shared" si="96"/>
        <v>7.0982003880878317E-3</v>
      </c>
      <c r="H219" s="231">
        <f t="shared" si="96"/>
        <v>8.2739728830467599E-3</v>
      </c>
      <c r="I219" s="231">
        <f t="shared" si="96"/>
        <v>-9.2236599559150749E-3</v>
      </c>
      <c r="J219" s="231">
        <f t="shared" si="96"/>
        <v>-1.2875391407156591E-2</v>
      </c>
      <c r="K219" s="231">
        <f t="shared" si="96"/>
        <v>2.3594062591380312E-2</v>
      </c>
      <c r="L219" s="231">
        <f t="shared" si="96"/>
        <v>2.4802712090797662E-2</v>
      </c>
      <c r="M219" s="231">
        <f t="shared" si="96"/>
        <v>-5.0081987591339971E-3</v>
      </c>
      <c r="N219" s="231">
        <f t="shared" si="96"/>
        <v>1.8847906383198342E-2</v>
      </c>
      <c r="O219" s="231">
        <f t="shared" si="96"/>
        <v>-4.8690867183623539E-3</v>
      </c>
      <c r="P219" s="231">
        <f t="shared" si="96"/>
        <v>2.2557485981795383E-2</v>
      </c>
      <c r="Q219" s="231">
        <f t="shared" si="96"/>
        <v>3.0289227110783992E-3</v>
      </c>
      <c r="R219" s="231">
        <f t="shared" si="96"/>
        <v>-3.3308535272746887E-4</v>
      </c>
      <c r="S219" s="231">
        <f t="shared" si="96"/>
        <v>-1.3567968878763671E-2</v>
      </c>
      <c r="T219" s="231">
        <f t="shared" si="96"/>
        <v>-1.8968787987993509E-3</v>
      </c>
      <c r="U219" s="231">
        <f t="shared" si="96"/>
        <v>1.8869727337444155E-2</v>
      </c>
      <c r="V219" s="231">
        <f t="shared" si="96"/>
        <v>-5.2803150008409322E-2</v>
      </c>
      <c r="W219" s="231">
        <f t="shared" si="96"/>
        <v>-1.8352819689519983E-3</v>
      </c>
      <c r="X219" s="231">
        <f t="shared" si="96"/>
        <v>-1.7584386029571436E-2</v>
      </c>
      <c r="Y219" s="231">
        <f t="shared" si="96"/>
        <v>7.2697364934691889E-3</v>
      </c>
      <c r="Z219" s="231">
        <f t="shared" si="96"/>
        <v>1.0455014482174493E-2</v>
      </c>
      <c r="AA219" s="231">
        <f t="shared" si="96"/>
        <v>-8.2916106995048876E-3</v>
      </c>
      <c r="AB219" s="231">
        <f t="shared" si="96"/>
        <v>-1.7735155302737698E-2</v>
      </c>
      <c r="AC219" s="231">
        <f t="shared" si="96"/>
        <v>1.0050479906395121E-2</v>
      </c>
      <c r="AD219" s="231">
        <f t="shared" si="96"/>
        <v>2.3935700203402379E-2</v>
      </c>
      <c r="AE219" s="231">
        <f t="shared" si="96"/>
        <v>-1.0804272730522665E-2</v>
      </c>
      <c r="AF219" s="231">
        <f t="shared" si="96"/>
        <v>1.0474992040840523E-2</v>
      </c>
      <c r="AG219" s="231">
        <f t="shared" si="96"/>
        <v>-3.9337841563473544E-3</v>
      </c>
      <c r="AH219" s="231">
        <f t="shared" si="96"/>
        <v>2.2836685989699276E-2</v>
      </c>
      <c r="AI219" s="231">
        <f t="shared" si="96"/>
        <v>5.8058542431206409E-3</v>
      </c>
      <c r="AJ219" s="231">
        <f t="shared" si="96"/>
        <v>2.8583910690769933E-3</v>
      </c>
      <c r="AK219" s="231">
        <f t="shared" si="96"/>
        <v>-1.2583514623618697E-2</v>
      </c>
      <c r="AL219" s="231">
        <f t="shared" si="96"/>
        <v>1.5321353054693323E-3</v>
      </c>
      <c r="AM219" s="231">
        <f t="shared" si="96"/>
        <v>9.3538147579571591E-3</v>
      </c>
      <c r="AN219" s="231">
        <f t="shared" si="96"/>
        <v>-4.2214061109796308E-2</v>
      </c>
      <c r="AO219" s="231">
        <f t="shared" si="96"/>
        <v>2.1058713444019445E-3</v>
      </c>
      <c r="AP219" s="231">
        <f t="shared" si="96"/>
        <v>-8.9935779270504963E-3</v>
      </c>
    </row>
    <row r="220" spans="1:42">
      <c r="A220" s="236" t="s">
        <v>10</v>
      </c>
      <c r="B220" s="236" t="s">
        <v>58</v>
      </c>
      <c r="C220" s="9">
        <f t="shared" si="83"/>
        <v>0</v>
      </c>
      <c r="D220" s="231">
        <f t="shared" ref="D220:AP220" si="97">(D48-D106)/D106</f>
        <v>-4.7772162478590331E-4</v>
      </c>
      <c r="E220" s="231">
        <f t="shared" si="97"/>
        <v>-5.2956086590499039E-4</v>
      </c>
      <c r="F220" s="232">
        <f t="shared" si="97"/>
        <v>-5.0385093229586271E-4</v>
      </c>
      <c r="G220" s="231">
        <f t="shared" si="97"/>
        <v>1.974580028922146E-3</v>
      </c>
      <c r="H220" s="231">
        <f t="shared" si="97"/>
        <v>5.795766464615471E-3</v>
      </c>
      <c r="I220" s="231">
        <f t="shared" si="97"/>
        <v>-1.4819730726261863E-2</v>
      </c>
      <c r="J220" s="231">
        <f t="shared" si="97"/>
        <v>-4.6239877118034074E-3</v>
      </c>
      <c r="K220" s="231">
        <f t="shared" si="97"/>
        <v>1.6316996243688195E-2</v>
      </c>
      <c r="L220" s="231">
        <f t="shared" si="97"/>
        <v>8.6015589836633752E-3</v>
      </c>
      <c r="M220" s="231">
        <f t="shared" si="97"/>
        <v>7.2748251138824238E-3</v>
      </c>
      <c r="N220" s="231">
        <f t="shared" si="97"/>
        <v>1.3495769373192398E-2</v>
      </c>
      <c r="O220" s="231">
        <f t="shared" si="97"/>
        <v>-8.2859360264069155E-3</v>
      </c>
      <c r="P220" s="231">
        <f t="shared" si="97"/>
        <v>2.9887629225716788E-2</v>
      </c>
      <c r="Q220" s="231">
        <f t="shared" si="97"/>
        <v>5.1299882000872543E-3</v>
      </c>
      <c r="R220" s="231">
        <f t="shared" si="97"/>
        <v>-2.6275832148772504E-4</v>
      </c>
      <c r="S220" s="231">
        <f t="shared" si="97"/>
        <v>-1.5003161969581277E-2</v>
      </c>
      <c r="T220" s="231">
        <f t="shared" si="97"/>
        <v>-6.0818720247357459E-3</v>
      </c>
      <c r="U220" s="231">
        <f t="shared" si="97"/>
        <v>1.8178491052787606E-2</v>
      </c>
      <c r="V220" s="231">
        <f t="shared" si="97"/>
        <v>-4.4794659552859953E-2</v>
      </c>
      <c r="W220" s="231">
        <f t="shared" si="97"/>
        <v>-1.4570160512683419E-2</v>
      </c>
      <c r="X220" s="231">
        <f t="shared" si="97"/>
        <v>-3.3794456015087224E-2</v>
      </c>
      <c r="Y220" s="231">
        <f t="shared" si="97"/>
        <v>3.6730054835800393E-3</v>
      </c>
      <c r="Z220" s="231">
        <f t="shared" si="97"/>
        <v>8.5238835918594463E-3</v>
      </c>
      <c r="AA220" s="231">
        <f t="shared" si="97"/>
        <v>-1.6769750303804426E-2</v>
      </c>
      <c r="AB220" s="231">
        <f t="shared" si="97"/>
        <v>-7.6271512125397596E-3</v>
      </c>
      <c r="AC220" s="231">
        <f t="shared" si="97"/>
        <v>2.5316005546416713E-2</v>
      </c>
      <c r="AD220" s="231">
        <f t="shared" si="97"/>
        <v>2.1782731929122074E-2</v>
      </c>
      <c r="AE220" s="231">
        <f t="shared" si="97"/>
        <v>1.5586223311514541E-3</v>
      </c>
      <c r="AF220" s="231">
        <f t="shared" si="97"/>
        <v>7.1186691322721006E-3</v>
      </c>
      <c r="AG220" s="231">
        <f t="shared" si="97"/>
        <v>-1.2192624545848902E-2</v>
      </c>
      <c r="AH220" s="231">
        <f t="shared" si="97"/>
        <v>1.3528710042541107E-2</v>
      </c>
      <c r="AI220" s="231">
        <f t="shared" si="97"/>
        <v>7.8587850499902776E-3</v>
      </c>
      <c r="AJ220" s="231">
        <f t="shared" si="97"/>
        <v>-7.3360690600764525E-4</v>
      </c>
      <c r="AK220" s="231">
        <f t="shared" si="97"/>
        <v>-1.1179237819336675E-2</v>
      </c>
      <c r="AL220" s="231">
        <f t="shared" si="97"/>
        <v>-9.4162008191287054E-3</v>
      </c>
      <c r="AM220" s="231">
        <f t="shared" si="97"/>
        <v>1.3228536679923219E-2</v>
      </c>
      <c r="AN220" s="231">
        <f t="shared" si="97"/>
        <v>-3.9750607887624828E-2</v>
      </c>
      <c r="AO220" s="231">
        <f t="shared" si="97"/>
        <v>-1.2459695911681973E-2</v>
      </c>
      <c r="AP220" s="231">
        <f t="shared" si="97"/>
        <v>-6.0869682349065576E-3</v>
      </c>
    </row>
    <row r="221" spans="1:42">
      <c r="A221" s="236" t="s">
        <v>25</v>
      </c>
      <c r="B221" s="236" t="s">
        <v>59</v>
      </c>
      <c r="C221" s="9">
        <f t="shared" si="83"/>
        <v>0</v>
      </c>
      <c r="D221" s="231">
        <f t="shared" ref="D221:AP221" si="98">(D49-D107)/D107</f>
        <v>-2.004935179330002E-3</v>
      </c>
      <c r="E221" s="231">
        <f t="shared" si="98"/>
        <v>-1.3090803679827981E-3</v>
      </c>
      <c r="F221" s="232">
        <f t="shared" si="98"/>
        <v>-1.6588833444648545E-3</v>
      </c>
      <c r="G221" s="231">
        <f t="shared" si="98"/>
        <v>9.4710417208718131E-3</v>
      </c>
      <c r="H221" s="231">
        <f t="shared" si="98"/>
        <v>3.4421981568445279E-3</v>
      </c>
      <c r="I221" s="231">
        <f t="shared" si="98"/>
        <v>-1.1726872208138291E-2</v>
      </c>
      <c r="J221" s="231">
        <f t="shared" si="98"/>
        <v>-1.719193753512336E-2</v>
      </c>
      <c r="K221" s="231">
        <f t="shared" si="98"/>
        <v>1.8696853118457004E-2</v>
      </c>
      <c r="L221" s="231">
        <f t="shared" si="98"/>
        <v>2.6455279103552183E-5</v>
      </c>
      <c r="M221" s="231">
        <f t="shared" si="98"/>
        <v>1.5544847339626355E-4</v>
      </c>
      <c r="N221" s="231">
        <f t="shared" si="98"/>
        <v>1.1111469129324265E-2</v>
      </c>
      <c r="O221" s="231">
        <f t="shared" si="98"/>
        <v>-9.526517412927385E-3</v>
      </c>
      <c r="P221" s="231">
        <f t="shared" si="98"/>
        <v>1.6968952598698229E-2</v>
      </c>
      <c r="Q221" s="231">
        <f t="shared" si="98"/>
        <v>4.5688816774439849E-3</v>
      </c>
      <c r="R221" s="231">
        <f t="shared" si="98"/>
        <v>-9.2394101813716347E-3</v>
      </c>
      <c r="S221" s="231">
        <f t="shared" si="98"/>
        <v>-1.2503378812838983E-2</v>
      </c>
      <c r="T221" s="231">
        <f t="shared" si="98"/>
        <v>-7.4501367928468919E-3</v>
      </c>
      <c r="U221" s="231">
        <f t="shared" si="98"/>
        <v>9.9392659846548742E-3</v>
      </c>
      <c r="V221" s="231">
        <f t="shared" si="98"/>
        <v>-3.7150583215807158E-2</v>
      </c>
      <c r="W221" s="231">
        <f t="shared" si="98"/>
        <v>-2.5628672905695853E-2</v>
      </c>
      <c r="X221" s="231">
        <f t="shared" si="98"/>
        <v>-2.282971359847405E-2</v>
      </c>
      <c r="Y221" s="231">
        <f t="shared" si="98"/>
        <v>1.2764805771827386E-2</v>
      </c>
      <c r="Z221" s="231">
        <f t="shared" si="98"/>
        <v>2.7390954778514784E-3</v>
      </c>
      <c r="AA221" s="231">
        <f t="shared" si="98"/>
        <v>-8.190006603757783E-3</v>
      </c>
      <c r="AB221" s="231">
        <f t="shared" si="98"/>
        <v>-1.3682999582997396E-2</v>
      </c>
      <c r="AC221" s="231">
        <f t="shared" si="98"/>
        <v>1.3407645218802845E-2</v>
      </c>
      <c r="AD221" s="231">
        <f t="shared" si="98"/>
        <v>-2.7250387152912992E-3</v>
      </c>
      <c r="AE221" s="231">
        <f t="shared" si="98"/>
        <v>1.1515921662360106E-2</v>
      </c>
      <c r="AF221" s="231">
        <f t="shared" si="98"/>
        <v>1.0918227113043306E-2</v>
      </c>
      <c r="AG221" s="231">
        <f t="shared" si="98"/>
        <v>-1.4616915209355692E-2</v>
      </c>
      <c r="AH221" s="231">
        <f t="shared" si="98"/>
        <v>1.7442472191553576E-2</v>
      </c>
      <c r="AI221" s="231">
        <f t="shared" si="98"/>
        <v>6.0809793101338277E-3</v>
      </c>
      <c r="AJ221" s="231">
        <f t="shared" si="98"/>
        <v>-6.450672989085993E-3</v>
      </c>
      <c r="AK221" s="231">
        <f t="shared" si="98"/>
        <v>-1.6441544435832019E-2</v>
      </c>
      <c r="AL221" s="231">
        <f t="shared" si="98"/>
        <v>-5.2547109619225704E-3</v>
      </c>
      <c r="AM221" s="231">
        <f t="shared" si="98"/>
        <v>1.729560044321754E-2</v>
      </c>
      <c r="AN221" s="231">
        <f t="shared" si="98"/>
        <v>-5.4787230408284995E-2</v>
      </c>
      <c r="AO221" s="231">
        <f t="shared" si="98"/>
        <v>-1.3125483197156486E-2</v>
      </c>
      <c r="AP221" s="231">
        <f t="shared" si="98"/>
        <v>-4.356236533100734E-3</v>
      </c>
    </row>
    <row r="222" spans="1:42">
      <c r="A222" s="236" t="s">
        <v>30</v>
      </c>
      <c r="B222" s="236" t="s">
        <v>60</v>
      </c>
      <c r="C222" s="9">
        <f t="shared" si="83"/>
        <v>0</v>
      </c>
      <c r="D222" s="231">
        <f t="shared" ref="D222:AP222" si="99">(D50-D108)/D108</f>
        <v>9.6693955427566453E-4</v>
      </c>
      <c r="E222" s="231">
        <f t="shared" si="99"/>
        <v>1.4574895225791579E-3</v>
      </c>
      <c r="F222" s="232">
        <f t="shared" si="99"/>
        <v>1.2103790637737772E-3</v>
      </c>
      <c r="G222" s="231">
        <f t="shared" si="99"/>
        <v>1.4722799474238685E-3</v>
      </c>
      <c r="H222" s="231">
        <f t="shared" si="99"/>
        <v>7.7997947193518234E-3</v>
      </c>
      <c r="I222" s="231">
        <f t="shared" si="99"/>
        <v>-4.6755333290788076E-3</v>
      </c>
      <c r="J222" s="231">
        <f t="shared" si="99"/>
        <v>-3.0851620033272999E-2</v>
      </c>
      <c r="K222" s="231">
        <f t="shared" si="99"/>
        <v>2.6986452837303592E-2</v>
      </c>
      <c r="L222" s="231">
        <f t="shared" si="99"/>
        <v>2.1169981612926551E-2</v>
      </c>
      <c r="M222" s="231">
        <f t="shared" si="99"/>
        <v>-1.7890717463409568E-2</v>
      </c>
      <c r="N222" s="231">
        <f t="shared" si="99"/>
        <v>1.666444124179365E-2</v>
      </c>
      <c r="O222" s="231">
        <f t="shared" si="99"/>
        <v>4.1831824967224016E-3</v>
      </c>
      <c r="P222" s="231">
        <f t="shared" si="99"/>
        <v>2.5318520247272221E-2</v>
      </c>
      <c r="Q222" s="231">
        <f t="shared" si="99"/>
        <v>1.8681990363513114E-3</v>
      </c>
      <c r="R222" s="231">
        <f t="shared" si="99"/>
        <v>5.9477140085748795E-4</v>
      </c>
      <c r="S222" s="231">
        <f t="shared" si="99"/>
        <v>-1.1220956531443877E-2</v>
      </c>
      <c r="T222" s="231">
        <f t="shared" si="99"/>
        <v>-5.1784877216237268E-3</v>
      </c>
      <c r="U222" s="231">
        <f t="shared" si="99"/>
        <v>1.7605453662970103E-2</v>
      </c>
      <c r="V222" s="231">
        <f t="shared" si="99"/>
        <v>-5.3811626711398462E-2</v>
      </c>
      <c r="W222" s="231">
        <f t="shared" si="99"/>
        <v>1.9079922243090644E-3</v>
      </c>
      <c r="X222" s="231">
        <f t="shared" si="99"/>
        <v>-2.7078218188485347E-2</v>
      </c>
      <c r="Y222" s="231">
        <f t="shared" si="99"/>
        <v>3.51957841426195E-3</v>
      </c>
      <c r="Z222" s="231">
        <f t="shared" si="99"/>
        <v>8.3294238658680013E-3</v>
      </c>
      <c r="AA222" s="231">
        <f t="shared" si="99"/>
        <v>-2.7172600752893086E-3</v>
      </c>
      <c r="AB222" s="231">
        <f t="shared" si="99"/>
        <v>-3.8547996310750537E-2</v>
      </c>
      <c r="AC222" s="231">
        <f t="shared" si="99"/>
        <v>3.1459867938255545E-2</v>
      </c>
      <c r="AD222" s="231">
        <f t="shared" si="99"/>
        <v>3.3764176842194453E-2</v>
      </c>
      <c r="AE222" s="231">
        <f t="shared" si="99"/>
        <v>-1.2091456799277341E-2</v>
      </c>
      <c r="AF222" s="231">
        <f t="shared" si="99"/>
        <v>1.8954798011057206E-3</v>
      </c>
      <c r="AG222" s="231">
        <f t="shared" si="99"/>
        <v>-2.8505468960668065E-3</v>
      </c>
      <c r="AH222" s="231">
        <f t="shared" si="99"/>
        <v>2.434392696537703E-2</v>
      </c>
      <c r="AI222" s="231">
        <f t="shared" si="99"/>
        <v>7.409304282477186E-3</v>
      </c>
      <c r="AJ222" s="231">
        <f t="shared" si="99"/>
        <v>-3.2571052626131935E-3</v>
      </c>
      <c r="AK222" s="231">
        <f t="shared" si="99"/>
        <v>-1.0326042204206154E-2</v>
      </c>
      <c r="AL222" s="231">
        <f t="shared" si="99"/>
        <v>-6.6802155343053124E-3</v>
      </c>
      <c r="AM222" s="231">
        <f t="shared" si="99"/>
        <v>1.4913747222043626E-2</v>
      </c>
      <c r="AN222" s="231">
        <f t="shared" si="99"/>
        <v>-3.3149014227242486E-2</v>
      </c>
      <c r="AO222" s="231">
        <f t="shared" si="99"/>
        <v>-4.9998054362561314E-3</v>
      </c>
      <c r="AP222" s="231">
        <f t="shared" si="99"/>
        <v>-5.1541686436776977E-3</v>
      </c>
    </row>
    <row r="223" spans="1:42">
      <c r="A223" s="236" t="s">
        <v>21</v>
      </c>
      <c r="B223" s="236" t="s">
        <v>61</v>
      </c>
      <c r="C223" s="9">
        <f t="shared" si="83"/>
        <v>0</v>
      </c>
      <c r="D223" s="231">
        <f t="shared" ref="D223:AP223" si="100">(D51-D109)/D109</f>
        <v>-3.5690131049998415E-3</v>
      </c>
      <c r="E223" s="231">
        <f t="shared" si="100"/>
        <v>-3.119858773736898E-3</v>
      </c>
      <c r="F223" s="232">
        <f t="shared" si="100"/>
        <v>-3.3428377705693943E-3</v>
      </c>
      <c r="G223" s="231">
        <f t="shared" si="100"/>
        <v>5.9827483174131404E-3</v>
      </c>
      <c r="H223" s="231">
        <f t="shared" si="100"/>
        <v>-5.7056447778863753E-3</v>
      </c>
      <c r="I223" s="231">
        <f t="shared" si="100"/>
        <v>5.7542422303226617E-3</v>
      </c>
      <c r="J223" s="231">
        <f t="shared" si="100"/>
        <v>-2.0764102001253636E-2</v>
      </c>
      <c r="K223" s="231">
        <f t="shared" si="100"/>
        <v>8.295995015110226E-3</v>
      </c>
      <c r="L223" s="231">
        <f t="shared" si="100"/>
        <v>1.704951859236941E-2</v>
      </c>
      <c r="M223" s="231">
        <f t="shared" si="100"/>
        <v>-6.5839672588432355E-3</v>
      </c>
      <c r="N223" s="231">
        <f t="shared" si="100"/>
        <v>7.4869012640335882E-3</v>
      </c>
      <c r="O223" s="231">
        <f t="shared" si="100"/>
        <v>-2.227785469525193E-3</v>
      </c>
      <c r="P223" s="231">
        <f t="shared" si="100"/>
        <v>1.5322485211158858E-2</v>
      </c>
      <c r="Q223" s="231">
        <f t="shared" si="100"/>
        <v>6.0581461777042553E-3</v>
      </c>
      <c r="R223" s="231">
        <f t="shared" si="100"/>
        <v>-5.9055095904143734E-3</v>
      </c>
      <c r="S223" s="231">
        <f t="shared" si="100"/>
        <v>-2.791100978695505E-2</v>
      </c>
      <c r="T223" s="231">
        <f t="shared" si="100"/>
        <v>-2.4596579897877666E-3</v>
      </c>
      <c r="U223" s="231">
        <f t="shared" si="100"/>
        <v>2.8572197514305613E-3</v>
      </c>
      <c r="V223" s="231">
        <f t="shared" si="100"/>
        <v>-4.1088419515904341E-2</v>
      </c>
      <c r="W223" s="231">
        <f t="shared" si="100"/>
        <v>-1.0947319607669256E-2</v>
      </c>
      <c r="X223" s="231">
        <f t="shared" si="100"/>
        <v>-2.9171430335666361E-2</v>
      </c>
      <c r="Y223" s="231">
        <f t="shared" si="100"/>
        <v>4.9158199111967206E-3</v>
      </c>
      <c r="Z223" s="231">
        <f t="shared" si="100"/>
        <v>8.923013127336888E-3</v>
      </c>
      <c r="AA223" s="231">
        <f t="shared" si="100"/>
        <v>-2.6011559175742999E-3</v>
      </c>
      <c r="AB223" s="231">
        <f t="shared" si="100"/>
        <v>-1.1451885436588542E-2</v>
      </c>
      <c r="AC223" s="231">
        <f t="shared" si="100"/>
        <v>1.0548910476408307E-2</v>
      </c>
      <c r="AD223" s="231">
        <f t="shared" si="100"/>
        <v>8.7916531245845839E-3</v>
      </c>
      <c r="AE223" s="231">
        <f t="shared" si="100"/>
        <v>-6.9190772024397532E-4</v>
      </c>
      <c r="AF223" s="231">
        <f t="shared" si="100"/>
        <v>-1.3566069293625427E-3</v>
      </c>
      <c r="AG223" s="231">
        <f t="shared" si="100"/>
        <v>-8.7483397942589441E-3</v>
      </c>
      <c r="AH223" s="231">
        <f t="shared" si="100"/>
        <v>1.4340340449295809E-2</v>
      </c>
      <c r="AI223" s="231">
        <f t="shared" si="100"/>
        <v>1.3472292157252919E-4</v>
      </c>
      <c r="AJ223" s="231">
        <f t="shared" si="100"/>
        <v>-1.1292130440938819E-2</v>
      </c>
      <c r="AK223" s="231">
        <f t="shared" si="100"/>
        <v>-1.5058935084513435E-2</v>
      </c>
      <c r="AL223" s="231">
        <f t="shared" si="100"/>
        <v>-9.1847788183825989E-5</v>
      </c>
      <c r="AM223" s="231">
        <f t="shared" si="100"/>
        <v>1.1630324522579984E-2</v>
      </c>
      <c r="AN223" s="231">
        <f t="shared" si="100"/>
        <v>-3.5050591978721922E-2</v>
      </c>
      <c r="AO223" s="231">
        <f t="shared" si="100"/>
        <v>-1.5975998767166325E-2</v>
      </c>
      <c r="AP223" s="231">
        <f t="shared" si="100"/>
        <v>-1.738340535475625E-2</v>
      </c>
    </row>
    <row r="224" spans="1:42">
      <c r="A224" s="236" t="s">
        <v>18</v>
      </c>
      <c r="B224" s="236" t="s">
        <v>62</v>
      </c>
      <c r="C224" s="9">
        <f t="shared" si="83"/>
        <v>0</v>
      </c>
      <c r="D224" s="231">
        <f t="shared" ref="D224:AP224" si="101">(D52-D110)/D110</f>
        <v>-5.6934161874506257E-4</v>
      </c>
      <c r="E224" s="231">
        <f t="shared" si="101"/>
        <v>-4.0828746489926315E-4</v>
      </c>
      <c r="F224" s="232">
        <f t="shared" si="101"/>
        <v>-4.8892501541353511E-4</v>
      </c>
      <c r="G224" s="231">
        <f t="shared" si="101"/>
        <v>1.2143549928598464E-2</v>
      </c>
      <c r="H224" s="231">
        <f t="shared" si="101"/>
        <v>4.7796993318116078E-3</v>
      </c>
      <c r="I224" s="231">
        <f t="shared" si="101"/>
        <v>-9.7811225952139386E-3</v>
      </c>
      <c r="J224" s="231">
        <f t="shared" si="101"/>
        <v>-6.2194605732148666E-3</v>
      </c>
      <c r="K224" s="231">
        <f t="shared" si="101"/>
        <v>1.4241503291279841E-2</v>
      </c>
      <c r="L224" s="231">
        <f t="shared" si="101"/>
        <v>2.3609088913972781E-3</v>
      </c>
      <c r="M224" s="231">
        <f t="shared" si="101"/>
        <v>-6.5615085242028311E-3</v>
      </c>
      <c r="N224" s="231">
        <f t="shared" si="101"/>
        <v>1.5380075804358928E-3</v>
      </c>
      <c r="O224" s="231">
        <f t="shared" si="101"/>
        <v>-5.7796691872350515E-3</v>
      </c>
      <c r="P224" s="231">
        <f t="shared" si="101"/>
        <v>2.5653000957184226E-2</v>
      </c>
      <c r="Q224" s="231">
        <f t="shared" si="101"/>
        <v>9.1910786614294443E-3</v>
      </c>
      <c r="R224" s="231">
        <f t="shared" si="101"/>
        <v>-2.8909871306244455E-3</v>
      </c>
      <c r="S224" s="231">
        <f t="shared" si="101"/>
        <v>-1.6227114604178063E-2</v>
      </c>
      <c r="T224" s="231">
        <f t="shared" si="101"/>
        <v>-6.4740215503174088E-3</v>
      </c>
      <c r="U224" s="231">
        <f t="shared" si="101"/>
        <v>1.9717470796089848E-2</v>
      </c>
      <c r="V224" s="231">
        <f t="shared" si="101"/>
        <v>-3.3237961365775275E-2</v>
      </c>
      <c r="W224" s="231">
        <f t="shared" si="101"/>
        <v>-1.6135777072637979E-2</v>
      </c>
      <c r="X224" s="231">
        <f t="shared" si="101"/>
        <v>-2.1246371311252652E-2</v>
      </c>
      <c r="Y224" s="231">
        <f t="shared" si="101"/>
        <v>2.8666845699607188E-3</v>
      </c>
      <c r="Z224" s="231">
        <f t="shared" si="101"/>
        <v>7.7291419197358952E-3</v>
      </c>
      <c r="AA224" s="231">
        <f t="shared" si="101"/>
        <v>-2.0680960197150725E-4</v>
      </c>
      <c r="AB224" s="231">
        <f t="shared" si="101"/>
        <v>-2.0464685078278432E-2</v>
      </c>
      <c r="AC224" s="231">
        <f t="shared" si="101"/>
        <v>1.5684542695803331E-2</v>
      </c>
      <c r="AD224" s="231">
        <f t="shared" si="101"/>
        <v>1.0798345326598196E-2</v>
      </c>
      <c r="AE224" s="231">
        <f t="shared" si="101"/>
        <v>-8.4642345327721677E-3</v>
      </c>
      <c r="AF224" s="231">
        <f t="shared" si="101"/>
        <v>7.3465044783705491E-3</v>
      </c>
      <c r="AG224" s="231">
        <f t="shared" si="101"/>
        <v>-1.1731664313929384E-2</v>
      </c>
      <c r="AH224" s="231">
        <f t="shared" si="101"/>
        <v>2.4897146891432496E-2</v>
      </c>
      <c r="AI224" s="231">
        <f t="shared" si="101"/>
        <v>5.5049373450455266E-3</v>
      </c>
      <c r="AJ224" s="231">
        <f t="shared" si="101"/>
        <v>-1.5713658132842992E-3</v>
      </c>
      <c r="AK224" s="231">
        <f t="shared" si="101"/>
        <v>-9.7235543805904226E-3</v>
      </c>
      <c r="AL224" s="231">
        <f t="shared" si="101"/>
        <v>-6.9003298832891581E-3</v>
      </c>
      <c r="AM224" s="231">
        <f t="shared" si="101"/>
        <v>2.1635494074648383E-2</v>
      </c>
      <c r="AN224" s="231">
        <f t="shared" si="101"/>
        <v>-3.887192697725373E-2</v>
      </c>
      <c r="AO224" s="231">
        <f t="shared" si="101"/>
        <v>-4.7053213374654021E-3</v>
      </c>
      <c r="AP224" s="231">
        <f t="shared" si="101"/>
        <v>-8.2526765626570811E-3</v>
      </c>
    </row>
    <row r="225" spans="1:42">
      <c r="A225" s="236" t="s">
        <v>4</v>
      </c>
      <c r="B225" s="236" t="s">
        <v>63</v>
      </c>
      <c r="C225" s="9">
        <f t="shared" si="83"/>
        <v>0</v>
      </c>
      <c r="D225" s="231">
        <f t="shared" ref="D225:AP225" si="102">(D53-D111)/D111</f>
        <v>8.0386799043794133E-3</v>
      </c>
      <c r="E225" s="231">
        <f t="shared" si="102"/>
        <v>6.9383848316861623E-3</v>
      </c>
      <c r="F225" s="232">
        <f t="shared" si="102"/>
        <v>7.4937224520598223E-3</v>
      </c>
      <c r="G225" s="231">
        <f t="shared" si="102"/>
        <v>2.2559901018946053E-2</v>
      </c>
      <c r="H225" s="231">
        <f t="shared" si="102"/>
        <v>1.0190996360511528E-2</v>
      </c>
      <c r="I225" s="231">
        <f t="shared" si="102"/>
        <v>-2.7230172525389246E-3</v>
      </c>
      <c r="J225" s="231">
        <f t="shared" si="102"/>
        <v>-1.383814743399157E-2</v>
      </c>
      <c r="K225" s="231">
        <f t="shared" si="102"/>
        <v>3.5728377372374533E-2</v>
      </c>
      <c r="L225" s="231">
        <f t="shared" si="102"/>
        <v>3.355413077956361E-2</v>
      </c>
      <c r="M225" s="231">
        <f t="shared" si="102"/>
        <v>2.4971107932883183E-2</v>
      </c>
      <c r="N225" s="231">
        <f t="shared" si="102"/>
        <v>2.4482029916001714E-2</v>
      </c>
      <c r="O225" s="231">
        <f t="shared" si="102"/>
        <v>-5.3173147260437764E-3</v>
      </c>
      <c r="P225" s="231">
        <f t="shared" si="102"/>
        <v>9.6234254503027306E-3</v>
      </c>
      <c r="Q225" s="231">
        <f t="shared" si="102"/>
        <v>9.5830440148088041E-3</v>
      </c>
      <c r="R225" s="231">
        <f t="shared" si="102"/>
        <v>-5.5144742038521219E-3</v>
      </c>
      <c r="S225" s="231">
        <f t="shared" si="102"/>
        <v>-5.1983138984885036E-3</v>
      </c>
      <c r="T225" s="231">
        <f t="shared" si="102"/>
        <v>-3.5145254869421152E-3</v>
      </c>
      <c r="U225" s="231">
        <f t="shared" si="102"/>
        <v>2.1909312559017832E-2</v>
      </c>
      <c r="V225" s="231">
        <f t="shared" si="102"/>
        <v>-4.9484708629093148E-2</v>
      </c>
      <c r="W225" s="231">
        <f t="shared" si="102"/>
        <v>2.9105238641492556E-3</v>
      </c>
      <c r="X225" s="231">
        <f t="shared" si="102"/>
        <v>-2.3994378458878921E-2</v>
      </c>
      <c r="Y225" s="231">
        <f t="shared" si="102"/>
        <v>2.7632677292511242E-2</v>
      </c>
      <c r="Z225" s="231">
        <f t="shared" si="102"/>
        <v>1.1582574326988462E-2</v>
      </c>
      <c r="AA225" s="231">
        <f t="shared" si="102"/>
        <v>-8.0039871526275848E-3</v>
      </c>
      <c r="AB225" s="231">
        <f t="shared" si="102"/>
        <v>-1.2768869620096584E-2</v>
      </c>
      <c r="AC225" s="231">
        <f t="shared" si="102"/>
        <v>2.2491509346975625E-2</v>
      </c>
      <c r="AD225" s="231">
        <f t="shared" si="102"/>
        <v>2.3426624520656279E-2</v>
      </c>
      <c r="AE225" s="231">
        <f t="shared" si="102"/>
        <v>2.8686617248241359E-2</v>
      </c>
      <c r="AF225" s="231">
        <f t="shared" si="102"/>
        <v>1.9572458178482331E-2</v>
      </c>
      <c r="AG225" s="231">
        <f t="shared" si="102"/>
        <v>-2.4416934892638277E-4</v>
      </c>
      <c r="AH225" s="231">
        <f t="shared" si="102"/>
        <v>8.4206142374813695E-3</v>
      </c>
      <c r="AI225" s="231">
        <f t="shared" si="102"/>
        <v>4.7158464698186546E-3</v>
      </c>
      <c r="AJ225" s="231">
        <f t="shared" si="102"/>
        <v>8.2502400238817376E-3</v>
      </c>
      <c r="AK225" s="231">
        <f t="shared" si="102"/>
        <v>-1.4358859781964297E-2</v>
      </c>
      <c r="AL225" s="231">
        <f t="shared" si="102"/>
        <v>3.6291466139947797E-3</v>
      </c>
      <c r="AM225" s="231">
        <f t="shared" si="102"/>
        <v>8.2094982647805907E-3</v>
      </c>
      <c r="AN225" s="231">
        <f t="shared" si="102"/>
        <v>-3.7306182524443079E-2</v>
      </c>
      <c r="AO225" s="231">
        <f t="shared" si="102"/>
        <v>-2.0009519757559218E-3</v>
      </c>
      <c r="AP225" s="231">
        <f t="shared" si="102"/>
        <v>-1.3996692367139277E-2</v>
      </c>
    </row>
    <row r="226" spans="1:42">
      <c r="A226" s="236" t="s">
        <v>34</v>
      </c>
      <c r="B226" s="236" t="s">
        <v>64</v>
      </c>
      <c r="C226" s="9">
        <f t="shared" si="83"/>
        <v>4</v>
      </c>
      <c r="D226" s="231">
        <f t="shared" ref="D226:AP226" si="103">(D54-D112)/D112</f>
        <v>6.6285665946396065E-3</v>
      </c>
      <c r="E226" s="231">
        <f t="shared" si="103"/>
        <v>6.7371187244684126E-3</v>
      </c>
      <c r="F226" s="232">
        <f t="shared" si="103"/>
        <v>6.6817552933985062E-3</v>
      </c>
      <c r="G226" s="231">
        <f t="shared" si="103"/>
        <v>1.4300244710443466E-2</v>
      </c>
      <c r="H226" s="231">
        <f t="shared" si="103"/>
        <v>9.0826022096508943E-3</v>
      </c>
      <c r="I226" s="231">
        <f t="shared" si="103"/>
        <v>-1.0459314357491742E-2</v>
      </c>
      <c r="J226" s="231">
        <f t="shared" si="103"/>
        <v>7.9139597654518841E-3</v>
      </c>
      <c r="K226" s="231">
        <f t="shared" si="103"/>
        <v>1.7623026208491977E-2</v>
      </c>
      <c r="L226" s="231">
        <f t="shared" si="103"/>
        <v>4.3650021507907581E-3</v>
      </c>
      <c r="M226" s="231">
        <f t="shared" si="103"/>
        <v>2.1084611499528689E-2</v>
      </c>
      <c r="N226" s="231">
        <f t="shared" si="103"/>
        <v>1.6851057012485626E-2</v>
      </c>
      <c r="O226" s="231">
        <f t="shared" si="103"/>
        <v>1.3398252952948423E-2</v>
      </c>
      <c r="P226" s="231">
        <f t="shared" si="103"/>
        <v>2.3251963222680801E-2</v>
      </c>
      <c r="Q226" s="231">
        <f t="shared" si="103"/>
        <v>1.3824734554092994E-2</v>
      </c>
      <c r="R226" s="231">
        <f t="shared" si="103"/>
        <v>-1.0879711793563278E-2</v>
      </c>
      <c r="S226" s="231">
        <f t="shared" si="103"/>
        <v>-1.1811196855690312E-2</v>
      </c>
      <c r="T226" s="231">
        <f t="shared" si="103"/>
        <v>3.0571374387070747E-3</v>
      </c>
      <c r="U226" s="231">
        <f t="shared" si="103"/>
        <v>1.3423326067432717E-2</v>
      </c>
      <c r="V226" s="231">
        <f t="shared" si="103"/>
        <v>-4.0093826759834097E-2</v>
      </c>
      <c r="W226" s="231">
        <f t="shared" si="103"/>
        <v>-3.1803979692782017E-3</v>
      </c>
      <c r="X226" s="231">
        <f t="shared" si="103"/>
        <v>-1.8730070060244228E-2</v>
      </c>
      <c r="Y226" s="231">
        <f t="shared" si="103"/>
        <v>1.2751644912892024E-2</v>
      </c>
      <c r="Z226" s="231">
        <f t="shared" si="103"/>
        <v>1.5258248170981949E-2</v>
      </c>
      <c r="AA226" s="231">
        <f t="shared" si="103"/>
        <v>-1.2339158703039293E-2</v>
      </c>
      <c r="AB226" s="231">
        <f t="shared" si="103"/>
        <v>6.3737943055294233E-3</v>
      </c>
      <c r="AC226" s="231">
        <f t="shared" si="103"/>
        <v>2.1608506706090883E-2</v>
      </c>
      <c r="AD226" s="231">
        <f t="shared" si="103"/>
        <v>1.6038002809566874E-2</v>
      </c>
      <c r="AE226" s="231">
        <f t="shared" si="103"/>
        <v>2.1754732892133501E-2</v>
      </c>
      <c r="AF226" s="231">
        <f t="shared" si="103"/>
        <v>2.2943381866065406E-2</v>
      </c>
      <c r="AG226" s="231">
        <f t="shared" si="103"/>
        <v>2.7207398757964174E-3</v>
      </c>
      <c r="AH226" s="231">
        <f t="shared" si="103"/>
        <v>2.0895812661002676E-2</v>
      </c>
      <c r="AI226" s="231">
        <f t="shared" si="103"/>
        <v>4.7615715757878627E-3</v>
      </c>
      <c r="AJ226" s="231">
        <f t="shared" si="103"/>
        <v>-3.0349653792575261E-3</v>
      </c>
      <c r="AK226" s="231">
        <f t="shared" si="103"/>
        <v>-1.2619951947505004E-2</v>
      </c>
      <c r="AL226" s="231">
        <f t="shared" si="103"/>
        <v>3.1710594079398489E-3</v>
      </c>
      <c r="AM226" s="231">
        <f t="shared" si="103"/>
        <v>2.1167372634231338E-2</v>
      </c>
      <c r="AN226" s="231">
        <f t="shared" si="103"/>
        <v>-4.7593201112717184E-2</v>
      </c>
      <c r="AO226" s="231">
        <f t="shared" si="103"/>
        <v>-3.2387784671745797E-3</v>
      </c>
      <c r="AP226" s="231">
        <f t="shared" si="103"/>
        <v>-9.7870262502207719E-3</v>
      </c>
    </row>
    <row r="227" spans="1:42">
      <c r="A227" s="236" t="s">
        <v>14</v>
      </c>
      <c r="B227" s="236" t="s">
        <v>65</v>
      </c>
      <c r="C227" s="9">
        <f t="shared" si="83"/>
        <v>0</v>
      </c>
      <c r="D227" s="231">
        <f t="shared" ref="D227:AP227" si="104">(D55-D113)/D113</f>
        <v>2.0749792394087748E-4</v>
      </c>
      <c r="E227" s="231">
        <f t="shared" si="104"/>
        <v>1.5765278736829539E-4</v>
      </c>
      <c r="F227" s="232">
        <f t="shared" si="104"/>
        <v>1.8245189742347297E-4</v>
      </c>
      <c r="G227" s="231">
        <f t="shared" si="104"/>
        <v>1.4198570083696902E-2</v>
      </c>
      <c r="H227" s="231">
        <f t="shared" si="104"/>
        <v>6.9876606307743864E-3</v>
      </c>
      <c r="I227" s="231">
        <f t="shared" si="104"/>
        <v>-8.5360009226583336E-3</v>
      </c>
      <c r="J227" s="231">
        <f t="shared" si="104"/>
        <v>-1.6188981756422208E-2</v>
      </c>
      <c r="K227" s="231">
        <f t="shared" si="104"/>
        <v>2.0905248828798986E-2</v>
      </c>
      <c r="L227" s="231">
        <f t="shared" si="104"/>
        <v>-4.6590411702318573E-3</v>
      </c>
      <c r="M227" s="231">
        <f t="shared" si="104"/>
        <v>3.2156094467115461E-3</v>
      </c>
      <c r="N227" s="231">
        <f t="shared" si="104"/>
        <v>6.7886170179184916E-3</v>
      </c>
      <c r="O227" s="231">
        <f t="shared" si="104"/>
        <v>1.4215259318127327E-3</v>
      </c>
      <c r="P227" s="231">
        <f t="shared" si="104"/>
        <v>2.7784122780319699E-3</v>
      </c>
      <c r="Q227" s="231">
        <f t="shared" si="104"/>
        <v>8.9632446201777065E-3</v>
      </c>
      <c r="R227" s="231">
        <f t="shared" si="104"/>
        <v>-9.6914097004026486E-4</v>
      </c>
      <c r="S227" s="231">
        <f t="shared" si="104"/>
        <v>-8.5254897614875213E-3</v>
      </c>
      <c r="T227" s="231">
        <f t="shared" si="104"/>
        <v>-1.2922232245550161E-2</v>
      </c>
      <c r="U227" s="231">
        <f t="shared" si="104"/>
        <v>2.0470480984909157E-2</v>
      </c>
      <c r="V227" s="231">
        <f t="shared" si="104"/>
        <v>-4.1329367627992726E-2</v>
      </c>
      <c r="W227" s="231">
        <f t="shared" si="104"/>
        <v>2.2802740858421894E-3</v>
      </c>
      <c r="X227" s="231">
        <f t="shared" si="104"/>
        <v>-1.1723490086071712E-2</v>
      </c>
      <c r="Y227" s="231">
        <f t="shared" si="104"/>
        <v>1.0941636521197739E-2</v>
      </c>
      <c r="Z227" s="231">
        <f t="shared" si="104"/>
        <v>6.8154357798084408E-3</v>
      </c>
      <c r="AA227" s="231">
        <f t="shared" si="104"/>
        <v>-1.1139709584194779E-2</v>
      </c>
      <c r="AB227" s="231">
        <f t="shared" si="104"/>
        <v>-1.4699505884976012E-2</v>
      </c>
      <c r="AC227" s="231">
        <f t="shared" si="104"/>
        <v>7.404478617313779E-3</v>
      </c>
      <c r="AD227" s="231">
        <f t="shared" si="104"/>
        <v>-6.0605659371428073E-3</v>
      </c>
      <c r="AE227" s="231">
        <f t="shared" si="104"/>
        <v>2.1203458787261726E-2</v>
      </c>
      <c r="AF227" s="231">
        <f t="shared" si="104"/>
        <v>5.1728475040077986E-3</v>
      </c>
      <c r="AG227" s="231">
        <f t="shared" si="104"/>
        <v>-9.9043638217899323E-3</v>
      </c>
      <c r="AH227" s="231">
        <f t="shared" si="104"/>
        <v>1.1722771853650076E-2</v>
      </c>
      <c r="AI227" s="231">
        <f t="shared" si="104"/>
        <v>4.2163028422193653E-3</v>
      </c>
      <c r="AJ227" s="231">
        <f t="shared" si="104"/>
        <v>-2.2415767103752915E-3</v>
      </c>
      <c r="AK227" s="231">
        <f t="shared" si="104"/>
        <v>-1.0070507396786261E-2</v>
      </c>
      <c r="AL227" s="231">
        <f t="shared" si="104"/>
        <v>-1.0611198284465318E-2</v>
      </c>
      <c r="AM227" s="231">
        <f t="shared" si="104"/>
        <v>2.6651091710949728E-2</v>
      </c>
      <c r="AN227" s="231">
        <f t="shared" si="104"/>
        <v>-3.9129739060560935E-2</v>
      </c>
      <c r="AO227" s="231">
        <f t="shared" si="104"/>
        <v>7.1578539252269311E-3</v>
      </c>
      <c r="AP227" s="231">
        <f t="shared" si="104"/>
        <v>-1.9316279941688649E-3</v>
      </c>
    </row>
    <row r="228" spans="1:42">
      <c r="A228" s="236" t="s">
        <v>3</v>
      </c>
      <c r="B228" s="236" t="s">
        <v>66</v>
      </c>
      <c r="C228" s="9">
        <f t="shared" si="83"/>
        <v>0</v>
      </c>
      <c r="D228" s="231">
        <f t="shared" ref="D228:AP228" si="105">(D56-D114)/D114</f>
        <v>-2.3767374937060425E-3</v>
      </c>
      <c r="E228" s="231">
        <f t="shared" si="105"/>
        <v>-2.674887450830595E-3</v>
      </c>
      <c r="F228" s="232">
        <f t="shared" si="105"/>
        <v>-2.5271858064082357E-3</v>
      </c>
      <c r="G228" s="231">
        <f t="shared" si="105"/>
        <v>6.0533736900070315E-3</v>
      </c>
      <c r="H228" s="231">
        <f t="shared" si="105"/>
        <v>4.6574570554377822E-3</v>
      </c>
      <c r="I228" s="231">
        <f t="shared" si="105"/>
        <v>-1.1756293062797655E-2</v>
      </c>
      <c r="J228" s="231">
        <f t="shared" si="105"/>
        <v>-1.5130875756361847E-2</v>
      </c>
      <c r="K228" s="231">
        <f t="shared" si="105"/>
        <v>2.216298421607529E-2</v>
      </c>
      <c r="L228" s="231">
        <f t="shared" si="105"/>
        <v>-4.2153921962970221E-3</v>
      </c>
      <c r="M228" s="231">
        <f t="shared" si="105"/>
        <v>2.3219633484727943E-3</v>
      </c>
      <c r="N228" s="231">
        <f t="shared" si="105"/>
        <v>-2.9621768157410129E-4</v>
      </c>
      <c r="O228" s="231">
        <f t="shared" si="105"/>
        <v>-7.8251029549596344E-3</v>
      </c>
      <c r="P228" s="231">
        <f t="shared" si="105"/>
        <v>1.1253202759490575E-2</v>
      </c>
      <c r="Q228" s="231">
        <f t="shared" si="105"/>
        <v>1.6093473999415171E-3</v>
      </c>
      <c r="R228" s="231">
        <f t="shared" si="105"/>
        <v>-5.3265272965287826E-3</v>
      </c>
      <c r="S228" s="231">
        <f t="shared" si="105"/>
        <v>-1.4992482067944481E-2</v>
      </c>
      <c r="T228" s="231">
        <f t="shared" si="105"/>
        <v>-3.9989499510959606E-3</v>
      </c>
      <c r="U228" s="231">
        <f t="shared" si="105"/>
        <v>2.3469484392668875E-2</v>
      </c>
      <c r="V228" s="231">
        <f t="shared" si="105"/>
        <v>-4.6850632464326282E-2</v>
      </c>
      <c r="W228" s="231">
        <f t="shared" si="105"/>
        <v>3.1780686451758681E-3</v>
      </c>
      <c r="X228" s="231">
        <f t="shared" si="105"/>
        <v>-2.1696323176238208E-2</v>
      </c>
      <c r="Y228" s="231">
        <f t="shared" si="105"/>
        <v>8.7476429318762029E-3</v>
      </c>
      <c r="Z228" s="231">
        <f t="shared" si="105"/>
        <v>-2.5152198301188582E-3</v>
      </c>
      <c r="AA228" s="231">
        <f t="shared" si="105"/>
        <v>-7.3216890234296525E-3</v>
      </c>
      <c r="AB228" s="231">
        <f t="shared" si="105"/>
        <v>-1.3455532606658939E-2</v>
      </c>
      <c r="AC228" s="231">
        <f t="shared" si="105"/>
        <v>7.8509596061721587E-3</v>
      </c>
      <c r="AD228" s="231">
        <f t="shared" si="105"/>
        <v>9.1712292605714376E-4</v>
      </c>
      <c r="AE228" s="231">
        <f t="shared" si="105"/>
        <v>5.7175353563857787E-3</v>
      </c>
      <c r="AF228" s="231">
        <f t="shared" si="105"/>
        <v>-7.0851849237159867E-4</v>
      </c>
      <c r="AG228" s="231">
        <f t="shared" si="105"/>
        <v>-9.7699580955620761E-3</v>
      </c>
      <c r="AH228" s="231">
        <f t="shared" si="105"/>
        <v>7.4289129066001276E-3</v>
      </c>
      <c r="AI228" s="231">
        <f t="shared" si="105"/>
        <v>6.7452007776470924E-3</v>
      </c>
      <c r="AJ228" s="231">
        <f t="shared" si="105"/>
        <v>-1.3318107739389006E-2</v>
      </c>
      <c r="AK228" s="231">
        <f t="shared" si="105"/>
        <v>-1.1615018170837299E-2</v>
      </c>
      <c r="AL228" s="231">
        <f t="shared" si="105"/>
        <v>-2.6977889188778727E-3</v>
      </c>
      <c r="AM228" s="231">
        <f t="shared" si="105"/>
        <v>2.7887125240177266E-2</v>
      </c>
      <c r="AN228" s="231">
        <f t="shared" si="105"/>
        <v>-4.5632637097161872E-2</v>
      </c>
      <c r="AO228" s="231">
        <f t="shared" si="105"/>
        <v>-4.557539191654374E-3</v>
      </c>
      <c r="AP228" s="231">
        <f t="shared" si="105"/>
        <v>-8.4163423944157139E-3</v>
      </c>
    </row>
    <row r="229" spans="1:42">
      <c r="A229" s="236" t="s">
        <v>17</v>
      </c>
      <c r="B229" s="236" t="s">
        <v>67</v>
      </c>
      <c r="C229" s="9">
        <f t="shared" si="83"/>
        <v>0</v>
      </c>
      <c r="D229" s="231">
        <f t="shared" ref="D229:AP229" si="106">(D57-D115)/D115</f>
        <v>-3.8868331027803386E-3</v>
      </c>
      <c r="E229" s="231">
        <f t="shared" si="106"/>
        <v>-4.4942733942189752E-3</v>
      </c>
      <c r="F229" s="232">
        <f t="shared" si="106"/>
        <v>-4.1929496390185799E-3</v>
      </c>
      <c r="G229" s="231">
        <f t="shared" si="106"/>
        <v>-1.0995103683722728E-4</v>
      </c>
      <c r="H229" s="231">
        <f t="shared" si="106"/>
        <v>1.7438130852255539E-3</v>
      </c>
      <c r="I229" s="231">
        <f t="shared" si="106"/>
        <v>-4.002937150810887E-3</v>
      </c>
      <c r="J229" s="231">
        <f t="shared" si="106"/>
        <v>-2.2817315722204353E-2</v>
      </c>
      <c r="K229" s="231">
        <f t="shared" si="106"/>
        <v>9.8549216290461303E-3</v>
      </c>
      <c r="L229" s="231">
        <f t="shared" si="106"/>
        <v>-2.5386524969248244E-3</v>
      </c>
      <c r="M229" s="231">
        <f t="shared" si="106"/>
        <v>4.0431746907768186E-3</v>
      </c>
      <c r="N229" s="231">
        <f t="shared" si="106"/>
        <v>9.2124162705463689E-4</v>
      </c>
      <c r="O229" s="231">
        <f t="shared" si="106"/>
        <v>-1.8317007672490664E-2</v>
      </c>
      <c r="P229" s="231">
        <f t="shared" si="106"/>
        <v>2.906513368114114E-2</v>
      </c>
      <c r="Q229" s="231">
        <f t="shared" si="106"/>
        <v>5.1727620019438609E-3</v>
      </c>
      <c r="R229" s="231">
        <f t="shared" si="106"/>
        <v>-7.5475450173633583E-3</v>
      </c>
      <c r="S229" s="231">
        <f t="shared" si="106"/>
        <v>-1.5418352064881655E-2</v>
      </c>
      <c r="T229" s="231">
        <f t="shared" si="106"/>
        <v>-8.670535370330976E-3</v>
      </c>
      <c r="U229" s="231">
        <f t="shared" si="106"/>
        <v>2.3000524505199318E-2</v>
      </c>
      <c r="V229" s="231">
        <f t="shared" si="106"/>
        <v>-4.6400740698193561E-2</v>
      </c>
      <c r="W229" s="231">
        <f t="shared" si="106"/>
        <v>-1.1259288012609532E-2</v>
      </c>
      <c r="X229" s="231">
        <f t="shared" si="106"/>
        <v>-2.0413104263943431E-2</v>
      </c>
      <c r="Y229" s="231">
        <f t="shared" si="106"/>
        <v>-1.2139102272410965E-3</v>
      </c>
      <c r="Z229" s="231">
        <f t="shared" si="106"/>
        <v>7.7850521565926466E-3</v>
      </c>
      <c r="AA229" s="231">
        <f t="shared" si="106"/>
        <v>-5.2633763637803732E-3</v>
      </c>
      <c r="AB229" s="231">
        <f t="shared" si="106"/>
        <v>-2.9209303565193877E-2</v>
      </c>
      <c r="AC229" s="231">
        <f t="shared" si="106"/>
        <v>5.9336694992540868E-3</v>
      </c>
      <c r="AD229" s="231">
        <f t="shared" si="106"/>
        <v>-5.4804469681906994E-3</v>
      </c>
      <c r="AE229" s="231">
        <f t="shared" si="106"/>
        <v>9.53615906569499E-3</v>
      </c>
      <c r="AF229" s="231">
        <f t="shared" si="106"/>
        <v>-1.8233992683029125E-3</v>
      </c>
      <c r="AG229" s="231">
        <f t="shared" si="106"/>
        <v>-1.7791986555367286E-2</v>
      </c>
      <c r="AH229" s="231">
        <f t="shared" si="106"/>
        <v>1.5400206643519539E-2</v>
      </c>
      <c r="AI229" s="231">
        <f t="shared" si="106"/>
        <v>6.1629563688128178E-3</v>
      </c>
      <c r="AJ229" s="231">
        <f t="shared" si="106"/>
        <v>-6.724094117664124E-3</v>
      </c>
      <c r="AK229" s="231">
        <f t="shared" si="106"/>
        <v>-1.0840865589399392E-2</v>
      </c>
      <c r="AL229" s="231">
        <f t="shared" si="106"/>
        <v>-5.7865963629742537E-3</v>
      </c>
      <c r="AM229" s="231">
        <f t="shared" si="106"/>
        <v>2.5587695456216156E-2</v>
      </c>
      <c r="AN229" s="231">
        <f t="shared" si="106"/>
        <v>-5.5122023091413612E-2</v>
      </c>
      <c r="AO229" s="231">
        <f t="shared" si="106"/>
        <v>-4.4385213783979267E-3</v>
      </c>
      <c r="AP229" s="231">
        <f t="shared" si="106"/>
        <v>-1.0536138895911162E-2</v>
      </c>
    </row>
    <row r="230" spans="1:42">
      <c r="A230" s="236" t="s">
        <v>8</v>
      </c>
      <c r="B230" s="236" t="s">
        <v>68</v>
      </c>
      <c r="C230" s="9">
        <f t="shared" si="83"/>
        <v>-1</v>
      </c>
      <c r="D230" s="231">
        <f t="shared" ref="D230:AP230" si="107">(D58-D116)/D116</f>
        <v>-1.2530133832642197E-4</v>
      </c>
      <c r="E230" s="231">
        <f t="shared" si="107"/>
        <v>-7.4373539590506625E-4</v>
      </c>
      <c r="F230" s="232">
        <f t="shared" si="107"/>
        <v>-4.3663353716164152E-4</v>
      </c>
      <c r="G230" s="231">
        <f t="shared" si="107"/>
        <v>1.5944206160632111E-3</v>
      </c>
      <c r="H230" s="231">
        <f t="shared" si="107"/>
        <v>6.9176301530915673E-3</v>
      </c>
      <c r="I230" s="231">
        <f t="shared" si="107"/>
        <v>-4.7425744845307717E-3</v>
      </c>
      <c r="J230" s="231">
        <f t="shared" si="107"/>
        <v>-6.9875082500998565E-3</v>
      </c>
      <c r="K230" s="231">
        <f t="shared" si="107"/>
        <v>4.9295615222266923E-3</v>
      </c>
      <c r="L230" s="231">
        <f t="shared" si="107"/>
        <v>1.0453317217894482E-2</v>
      </c>
      <c r="M230" s="231">
        <f t="shared" si="107"/>
        <v>6.0175714107743713E-3</v>
      </c>
      <c r="N230" s="231">
        <f t="shared" si="107"/>
        <v>1.1869142101522538E-2</v>
      </c>
      <c r="O230" s="231">
        <f t="shared" si="107"/>
        <v>-1.2049501976219413E-2</v>
      </c>
      <c r="P230" s="231">
        <f t="shared" si="107"/>
        <v>2.1015802835243808E-2</v>
      </c>
      <c r="Q230" s="231">
        <f t="shared" si="107"/>
        <v>1.2535962430760009E-2</v>
      </c>
      <c r="R230" s="231">
        <f t="shared" si="107"/>
        <v>-7.7792771743891041E-3</v>
      </c>
      <c r="S230" s="231">
        <f t="shared" si="107"/>
        <v>-1.0604432731321492E-2</v>
      </c>
      <c r="T230" s="231">
        <f t="shared" si="107"/>
        <v>-6.8451313147147178E-3</v>
      </c>
      <c r="U230" s="231">
        <f t="shared" si="107"/>
        <v>2.217104454800968E-2</v>
      </c>
      <c r="V230" s="231">
        <f t="shared" si="107"/>
        <v>-4.452146249063596E-2</v>
      </c>
      <c r="W230" s="231">
        <f t="shared" si="107"/>
        <v>-6.2075295697040407E-3</v>
      </c>
      <c r="X230" s="231">
        <f t="shared" si="107"/>
        <v>-2.0777786841801815E-2</v>
      </c>
      <c r="Y230" s="231">
        <f t="shared" si="107"/>
        <v>4.5087659442182154E-3</v>
      </c>
      <c r="Z230" s="231">
        <f t="shared" si="107"/>
        <v>8.2449074415852797E-3</v>
      </c>
      <c r="AA230" s="231">
        <f t="shared" si="107"/>
        <v>-9.6179596419160417E-3</v>
      </c>
      <c r="AB230" s="231">
        <f t="shared" si="107"/>
        <v>-8.7052889892019359E-3</v>
      </c>
      <c r="AC230" s="231">
        <f t="shared" si="107"/>
        <v>1.1760083774104663E-2</v>
      </c>
      <c r="AD230" s="231">
        <f t="shared" si="107"/>
        <v>5.2754925604034083E-3</v>
      </c>
      <c r="AE230" s="231">
        <f t="shared" si="107"/>
        <v>5.6443603791443255E-3</v>
      </c>
      <c r="AF230" s="231">
        <f t="shared" si="107"/>
        <v>3.0040316411187561E-3</v>
      </c>
      <c r="AG230" s="231">
        <f t="shared" si="107"/>
        <v>-1.2175625190161528E-2</v>
      </c>
      <c r="AH230" s="231">
        <f t="shared" si="107"/>
        <v>1.8570831886015493E-2</v>
      </c>
      <c r="AI230" s="231">
        <f t="shared" si="107"/>
        <v>8.549186226250418E-3</v>
      </c>
      <c r="AJ230" s="231">
        <f t="shared" si="107"/>
        <v>-3.2767625436765724E-3</v>
      </c>
      <c r="AK230" s="231">
        <f t="shared" si="107"/>
        <v>-6.8342869774546565E-3</v>
      </c>
      <c r="AL230" s="231">
        <f t="shared" si="107"/>
        <v>-5.4596984572175778E-3</v>
      </c>
      <c r="AM230" s="231">
        <f t="shared" si="107"/>
        <v>2.9834157174786619E-2</v>
      </c>
      <c r="AN230" s="231">
        <f t="shared" si="107"/>
        <v>-5.3045336399489898E-2</v>
      </c>
      <c r="AO230" s="231">
        <f t="shared" si="107"/>
        <v>-7.4917801053995823E-3</v>
      </c>
      <c r="AP230" s="231">
        <f t="shared" si="107"/>
        <v>-7.308553071774521E-3</v>
      </c>
    </row>
    <row r="231" spans="1:42">
      <c r="A231" s="236" t="s">
        <v>16</v>
      </c>
      <c r="B231" s="236" t="s">
        <v>69</v>
      </c>
      <c r="C231" s="9">
        <f t="shared" si="83"/>
        <v>0</v>
      </c>
      <c r="D231" s="231">
        <f t="shared" ref="D231:AP231" si="108">(D59-D117)/D117</f>
        <v>7.1259940372681956E-3</v>
      </c>
      <c r="E231" s="231">
        <f t="shared" si="108"/>
        <v>9.3995814442730582E-3</v>
      </c>
      <c r="F231" s="232">
        <f t="shared" si="108"/>
        <v>8.2667336537179132E-3</v>
      </c>
      <c r="G231" s="231">
        <f t="shared" si="108"/>
        <v>3.1242091085353454E-3</v>
      </c>
      <c r="H231" s="231">
        <f t="shared" si="108"/>
        <v>4.4587197722104881E-3</v>
      </c>
      <c r="I231" s="231">
        <f t="shared" si="108"/>
        <v>-1.1057396617616427E-2</v>
      </c>
      <c r="J231" s="231">
        <f t="shared" si="108"/>
        <v>8.1728854791063635E-3</v>
      </c>
      <c r="K231" s="231">
        <f t="shared" si="108"/>
        <v>5.0645672524770334E-2</v>
      </c>
      <c r="L231" s="231">
        <f t="shared" si="108"/>
        <v>1.9682730152864713E-2</v>
      </c>
      <c r="M231" s="231">
        <f t="shared" si="108"/>
        <v>9.2413187082416165E-3</v>
      </c>
      <c r="N231" s="231">
        <f t="shared" si="108"/>
        <v>1.902161528110528E-2</v>
      </c>
      <c r="O231" s="231">
        <f t="shared" si="108"/>
        <v>1.6840622567982127E-3</v>
      </c>
      <c r="P231" s="231">
        <f t="shared" si="108"/>
        <v>6.191195996009027E-3</v>
      </c>
      <c r="Q231" s="231">
        <f t="shared" si="108"/>
        <v>7.5385257040184684E-3</v>
      </c>
      <c r="R231" s="231">
        <f t="shared" si="108"/>
        <v>-1.0700014508310037E-2</v>
      </c>
      <c r="S231" s="231">
        <f t="shared" si="108"/>
        <v>-5.5014051387669294E-3</v>
      </c>
      <c r="T231" s="231">
        <f t="shared" si="108"/>
        <v>-1.5172363587536739E-2</v>
      </c>
      <c r="U231" s="231">
        <f t="shared" si="108"/>
        <v>1.2259293296653475E-2</v>
      </c>
      <c r="V231" s="231">
        <f t="shared" si="108"/>
        <v>-3.2562201589168976E-2</v>
      </c>
      <c r="W231" s="231">
        <f t="shared" si="108"/>
        <v>-9.8432527761100914E-4</v>
      </c>
      <c r="X231" s="231">
        <f t="shared" si="108"/>
        <v>-1.7321605449646116E-2</v>
      </c>
      <c r="Y231" s="231">
        <f t="shared" si="108"/>
        <v>3.8592040498110162E-3</v>
      </c>
      <c r="Z231" s="231">
        <f t="shared" si="108"/>
        <v>7.9967229467034391E-3</v>
      </c>
      <c r="AA231" s="231">
        <f t="shared" si="108"/>
        <v>-1.7797593134084005E-2</v>
      </c>
      <c r="AB231" s="231">
        <f t="shared" si="108"/>
        <v>1.7769552263923204E-2</v>
      </c>
      <c r="AC231" s="231">
        <f t="shared" si="108"/>
        <v>5.5987732970743588E-2</v>
      </c>
      <c r="AD231" s="231">
        <f t="shared" si="108"/>
        <v>2.2967349947082202E-2</v>
      </c>
      <c r="AE231" s="231">
        <f t="shared" si="108"/>
        <v>1.1782185385425163E-2</v>
      </c>
      <c r="AF231" s="231">
        <f t="shared" si="108"/>
        <v>2.1860883794522425E-2</v>
      </c>
      <c r="AG231" s="231">
        <f t="shared" si="108"/>
        <v>-6.8019231224452162E-4</v>
      </c>
      <c r="AH231" s="231">
        <f t="shared" si="108"/>
        <v>8.5001032049526661E-3</v>
      </c>
      <c r="AI231" s="231">
        <f t="shared" si="108"/>
        <v>3.1580420974666331E-3</v>
      </c>
      <c r="AJ231" s="231">
        <f t="shared" si="108"/>
        <v>-7.1941854590321531E-4</v>
      </c>
      <c r="AK231" s="231">
        <f t="shared" si="108"/>
        <v>-1.316674900512808E-2</v>
      </c>
      <c r="AL231" s="231">
        <f t="shared" si="108"/>
        <v>-3.1574702309716588E-3</v>
      </c>
      <c r="AM231" s="231">
        <f t="shared" si="108"/>
        <v>1.4386273600121556E-3</v>
      </c>
      <c r="AN231" s="231">
        <f t="shared" si="108"/>
        <v>-2.3803114612064011E-2</v>
      </c>
      <c r="AO231" s="231">
        <f t="shared" si="108"/>
        <v>-6.5182778170306162E-3</v>
      </c>
      <c r="AP231" s="231">
        <f t="shared" si="108"/>
        <v>-1.0794286168904432E-2</v>
      </c>
    </row>
    <row r="232" spans="1:42">
      <c r="A232" s="236" t="s">
        <v>15</v>
      </c>
      <c r="B232" s="236" t="s">
        <v>70</v>
      </c>
      <c r="C232" s="9">
        <f t="shared" si="83"/>
        <v>0</v>
      </c>
      <c r="D232" s="231">
        <f t="shared" ref="D232:AP232" si="109">(D60-D118)/D118</f>
        <v>7.9824590682567934E-3</v>
      </c>
      <c r="E232" s="231">
        <f t="shared" si="109"/>
        <v>6.4930694274530501E-3</v>
      </c>
      <c r="F232" s="232">
        <f t="shared" si="109"/>
        <v>7.2577988622039473E-3</v>
      </c>
      <c r="G232" s="231">
        <f t="shared" si="109"/>
        <v>9.559356149519433E-3</v>
      </c>
      <c r="H232" s="231">
        <f t="shared" si="109"/>
        <v>8.5925142389774774E-3</v>
      </c>
      <c r="I232" s="231">
        <f t="shared" si="109"/>
        <v>-1.2408805850795937E-2</v>
      </c>
      <c r="J232" s="231">
        <f t="shared" si="109"/>
        <v>-3.1794211413392025E-3</v>
      </c>
      <c r="K232" s="231">
        <f t="shared" si="109"/>
        <v>5.3444770778861048E-2</v>
      </c>
      <c r="L232" s="231">
        <f t="shared" si="109"/>
        <v>3.4009519124383554E-2</v>
      </c>
      <c r="M232" s="231">
        <f t="shared" si="109"/>
        <v>1.9768777391889796E-2</v>
      </c>
      <c r="N232" s="231">
        <f t="shared" si="109"/>
        <v>9.8721871921446502E-3</v>
      </c>
      <c r="O232" s="231">
        <f t="shared" si="109"/>
        <v>-8.789026358558466E-3</v>
      </c>
      <c r="P232" s="231">
        <f t="shared" si="109"/>
        <v>4.0805103394498646E-4</v>
      </c>
      <c r="Q232" s="231">
        <f t="shared" si="109"/>
        <v>4.6058243636279937E-3</v>
      </c>
      <c r="R232" s="231">
        <f t="shared" si="109"/>
        <v>-8.0820406887252283E-3</v>
      </c>
      <c r="S232" s="231">
        <f t="shared" si="109"/>
        <v>-5.010825235602168E-3</v>
      </c>
      <c r="T232" s="231">
        <f t="shared" si="109"/>
        <v>-7.725200420406482E-3</v>
      </c>
      <c r="U232" s="231">
        <f t="shared" si="109"/>
        <v>9.929289456661862E-3</v>
      </c>
      <c r="V232" s="231">
        <f t="shared" si="109"/>
        <v>-3.0074021555351604E-2</v>
      </c>
      <c r="W232" s="231">
        <f t="shared" si="109"/>
        <v>-1.0219771554552024E-3</v>
      </c>
      <c r="X232" s="231">
        <f t="shared" si="109"/>
        <v>-1.269278976816756E-2</v>
      </c>
      <c r="Y232" s="231">
        <f t="shared" si="109"/>
        <v>1.2186738090601021E-2</v>
      </c>
      <c r="Z232" s="231">
        <f t="shared" si="109"/>
        <v>7.7222038541027212E-3</v>
      </c>
      <c r="AA232" s="231">
        <f t="shared" si="109"/>
        <v>-1.483624921834613E-2</v>
      </c>
      <c r="AB232" s="231">
        <f t="shared" si="109"/>
        <v>-3.0111133752044939E-3</v>
      </c>
      <c r="AC232" s="231">
        <f t="shared" si="109"/>
        <v>3.7195469768671413E-2</v>
      </c>
      <c r="AD232" s="231">
        <f t="shared" si="109"/>
        <v>2.1933968028837542E-2</v>
      </c>
      <c r="AE232" s="231">
        <f t="shared" si="109"/>
        <v>1.8034290021797437E-2</v>
      </c>
      <c r="AF232" s="231">
        <f t="shared" si="109"/>
        <v>6.700435477169895E-3</v>
      </c>
      <c r="AG232" s="231">
        <f t="shared" si="109"/>
        <v>-4.8586892120493436E-3</v>
      </c>
      <c r="AH232" s="231">
        <f t="shared" si="109"/>
        <v>-1.0551000298673243E-3</v>
      </c>
      <c r="AI232" s="231">
        <f t="shared" si="109"/>
        <v>1.2116131057875356E-2</v>
      </c>
      <c r="AJ232" s="231">
        <f t="shared" si="109"/>
        <v>-6.2143785646612566E-3</v>
      </c>
      <c r="AK232" s="231">
        <f t="shared" si="109"/>
        <v>-6.3644468391535602E-3</v>
      </c>
      <c r="AL232" s="231">
        <f t="shared" si="109"/>
        <v>-2.9367635695062098E-3</v>
      </c>
      <c r="AM232" s="231">
        <f t="shared" si="109"/>
        <v>6.8284863596366268E-3</v>
      </c>
      <c r="AN232" s="231">
        <f t="shared" si="109"/>
        <v>-2.9574182687209613E-2</v>
      </c>
      <c r="AO232" s="231">
        <f t="shared" si="109"/>
        <v>2.1074144978689576E-3</v>
      </c>
      <c r="AP232" s="231">
        <f t="shared" si="109"/>
        <v>-1.4898259130850459E-3</v>
      </c>
    </row>
    <row r="233" spans="1:42">
      <c r="A233" s="236" t="s">
        <v>28</v>
      </c>
      <c r="B233" s="236" t="s">
        <v>71</v>
      </c>
      <c r="C233" s="9">
        <f t="shared" si="83"/>
        <v>0</v>
      </c>
      <c r="D233" s="231">
        <f t="shared" ref="D233:AP233" si="110">(D61-D119)/D119</f>
        <v>1.6423860647955677E-2</v>
      </c>
      <c r="E233" s="231">
        <f t="shared" si="110"/>
        <v>1.6118809873685604E-2</v>
      </c>
      <c r="F233" s="232">
        <f t="shared" si="110"/>
        <v>1.627654338665516E-2</v>
      </c>
      <c r="G233" s="231">
        <f t="shared" si="110"/>
        <v>2.4488675880496736E-2</v>
      </c>
      <c r="H233" s="231">
        <f t="shared" si="110"/>
        <v>1.5102825585156734E-2</v>
      </c>
      <c r="I233" s="231">
        <f t="shared" si="110"/>
        <v>-1.2312348291406944E-2</v>
      </c>
      <c r="J233" s="231">
        <f t="shared" si="110"/>
        <v>7.7324406508854455E-4</v>
      </c>
      <c r="K233" s="231">
        <f t="shared" si="110"/>
        <v>5.8876905588449914E-2</v>
      </c>
      <c r="L233" s="231">
        <f t="shared" si="110"/>
        <v>3.4249158701449137E-2</v>
      </c>
      <c r="M233" s="231">
        <f t="shared" si="110"/>
        <v>3.4185921865652266E-2</v>
      </c>
      <c r="N233" s="231">
        <f t="shared" si="110"/>
        <v>3.739115681382963E-2</v>
      </c>
      <c r="O233" s="231">
        <f t="shared" si="110"/>
        <v>1.4949325724604777E-2</v>
      </c>
      <c r="P233" s="231">
        <f t="shared" si="110"/>
        <v>1.150821344235254E-2</v>
      </c>
      <c r="Q233" s="231">
        <f t="shared" si="110"/>
        <v>8.3116331614471544E-4</v>
      </c>
      <c r="R233" s="231">
        <f t="shared" si="110"/>
        <v>-4.9863771999961596E-3</v>
      </c>
      <c r="S233" s="231">
        <f t="shared" si="110"/>
        <v>-7.5612219024214266E-3</v>
      </c>
      <c r="T233" s="231">
        <f t="shared" si="110"/>
        <v>-4.371106124892536E-3</v>
      </c>
      <c r="U233" s="231">
        <f t="shared" si="110"/>
        <v>7.5094540822670842E-3</v>
      </c>
      <c r="V233" s="231">
        <f t="shared" si="110"/>
        <v>-3.6394881231338813E-2</v>
      </c>
      <c r="W233" s="231">
        <f t="shared" si="110"/>
        <v>5.8883789393771235E-3</v>
      </c>
      <c r="X233" s="231">
        <f t="shared" si="110"/>
        <v>-2.602503395233648E-2</v>
      </c>
      <c r="Y233" s="231">
        <f t="shared" si="110"/>
        <v>2.0703379261521281E-2</v>
      </c>
      <c r="Z233" s="231">
        <f t="shared" si="110"/>
        <v>1.3741328005927827E-2</v>
      </c>
      <c r="AA233" s="231">
        <f t="shared" si="110"/>
        <v>-1.7615374296792597E-2</v>
      </c>
      <c r="AB233" s="231">
        <f t="shared" si="110"/>
        <v>3.4230272077045787E-3</v>
      </c>
      <c r="AC233" s="231">
        <f t="shared" si="110"/>
        <v>5.638330866866189E-2</v>
      </c>
      <c r="AD233" s="231">
        <f t="shared" si="110"/>
        <v>2.0471041724973056E-2</v>
      </c>
      <c r="AE233" s="231">
        <f t="shared" si="110"/>
        <v>4.1832563954821662E-2</v>
      </c>
      <c r="AF233" s="231">
        <f t="shared" si="110"/>
        <v>4.2684696861540139E-2</v>
      </c>
      <c r="AG233" s="231">
        <f t="shared" si="110"/>
        <v>7.4600947368017321E-3</v>
      </c>
      <c r="AH233" s="231">
        <f t="shared" si="110"/>
        <v>1.1253260568354382E-2</v>
      </c>
      <c r="AI233" s="231">
        <f t="shared" si="110"/>
        <v>8.4072688554790876E-3</v>
      </c>
      <c r="AJ233" s="231">
        <f t="shared" si="110"/>
        <v>1.5197901988595157E-3</v>
      </c>
      <c r="AK233" s="231">
        <f t="shared" si="110"/>
        <v>-6.2303829868162949E-3</v>
      </c>
      <c r="AL233" s="231">
        <f t="shared" si="110"/>
        <v>-2.7225305912924407E-3</v>
      </c>
      <c r="AM233" s="231">
        <f t="shared" si="110"/>
        <v>7.9178854977084104E-3</v>
      </c>
      <c r="AN233" s="231">
        <f t="shared" si="110"/>
        <v>-2.5129414749175516E-2</v>
      </c>
      <c r="AO233" s="231">
        <f t="shared" si="110"/>
        <v>-5.9130837849719498E-3</v>
      </c>
      <c r="AP233" s="231">
        <f t="shared" si="110"/>
        <v>-1.3300594978279307E-2</v>
      </c>
    </row>
    <row r="234" spans="1:42">
      <c r="A234" s="236" t="s">
        <v>12</v>
      </c>
      <c r="B234" s="236" t="s">
        <v>72</v>
      </c>
      <c r="C234" s="9">
        <f t="shared" si="83"/>
        <v>0</v>
      </c>
      <c r="D234" s="231">
        <f t="shared" ref="D234:AP234" si="111">(D62-D120)/D120</f>
        <v>-6.0862803949084988E-4</v>
      </c>
      <c r="E234" s="231">
        <f t="shared" si="111"/>
        <v>1.4869677545139785E-3</v>
      </c>
      <c r="F234" s="232">
        <f t="shared" si="111"/>
        <v>4.4201232628969013E-4</v>
      </c>
      <c r="G234" s="231">
        <f t="shared" si="111"/>
        <v>-3.0366326826759887E-3</v>
      </c>
      <c r="H234" s="231">
        <f t="shared" si="111"/>
        <v>7.1682383374619477E-3</v>
      </c>
      <c r="I234" s="231">
        <f t="shared" si="111"/>
        <v>-1.1021378876133628E-2</v>
      </c>
      <c r="J234" s="231">
        <f t="shared" si="111"/>
        <v>-1.4447935683781997E-2</v>
      </c>
      <c r="K234" s="231">
        <f t="shared" si="111"/>
        <v>2.091357231874881E-2</v>
      </c>
      <c r="L234" s="231">
        <f t="shared" si="111"/>
        <v>2.5074408759094922E-3</v>
      </c>
      <c r="M234" s="231">
        <f t="shared" si="111"/>
        <v>1.1147225953912451E-2</v>
      </c>
      <c r="N234" s="231">
        <f t="shared" si="111"/>
        <v>4.6791952824488026E-4</v>
      </c>
      <c r="O234" s="231">
        <f t="shared" si="111"/>
        <v>-4.7688066025920722E-3</v>
      </c>
      <c r="P234" s="231">
        <f t="shared" si="111"/>
        <v>-2.4500656227403379E-4</v>
      </c>
      <c r="Q234" s="231">
        <f t="shared" si="111"/>
        <v>1.5938707996920932E-3</v>
      </c>
      <c r="R234" s="231">
        <f t="shared" si="111"/>
        <v>-7.4057538444344487E-3</v>
      </c>
      <c r="S234" s="231">
        <f t="shared" si="111"/>
        <v>-9.1253924785734686E-3</v>
      </c>
      <c r="T234" s="231">
        <f t="shared" si="111"/>
        <v>-1.5409798761912315E-2</v>
      </c>
      <c r="U234" s="231">
        <f t="shared" si="111"/>
        <v>2.3611003862130553E-2</v>
      </c>
      <c r="V234" s="231">
        <f t="shared" si="111"/>
        <v>-3.972675297651275E-2</v>
      </c>
      <c r="W234" s="231">
        <f t="shared" si="111"/>
        <v>2.4814907291574083E-3</v>
      </c>
      <c r="X234" s="231">
        <f t="shared" si="111"/>
        <v>-5.6748896957257633E-3</v>
      </c>
      <c r="Y234" s="231">
        <f t="shared" si="111"/>
        <v>-5.6149904054481146E-4</v>
      </c>
      <c r="Z234" s="231">
        <f t="shared" si="111"/>
        <v>7.353133880981676E-3</v>
      </c>
      <c r="AA234" s="231">
        <f t="shared" si="111"/>
        <v>-1.2138950633310708E-2</v>
      </c>
      <c r="AB234" s="231">
        <f t="shared" si="111"/>
        <v>-1.1140086337365067E-2</v>
      </c>
      <c r="AC234" s="231">
        <f t="shared" si="111"/>
        <v>2.9330110861125021E-2</v>
      </c>
      <c r="AD234" s="231">
        <f t="shared" si="111"/>
        <v>5.1951913236032961E-3</v>
      </c>
      <c r="AE234" s="231">
        <f t="shared" si="111"/>
        <v>1.2361742004628685E-2</v>
      </c>
      <c r="AF234" s="231">
        <f t="shared" si="111"/>
        <v>-6.6002507786583594E-3</v>
      </c>
      <c r="AG234" s="231">
        <f t="shared" si="111"/>
        <v>2.399003980821165E-3</v>
      </c>
      <c r="AH234" s="231">
        <f t="shared" si="111"/>
        <v>-2.0329268403374446E-3</v>
      </c>
      <c r="AI234" s="231">
        <f t="shared" si="111"/>
        <v>1.1942375465856454E-2</v>
      </c>
      <c r="AJ234" s="231">
        <f t="shared" si="111"/>
        <v>-2.059382585975779E-3</v>
      </c>
      <c r="AK234" s="231">
        <f t="shared" si="111"/>
        <v>-1.1730868181601972E-2</v>
      </c>
      <c r="AL234" s="231">
        <f t="shared" si="111"/>
        <v>-1.6068638050960902E-2</v>
      </c>
      <c r="AM234" s="231">
        <f t="shared" si="111"/>
        <v>1.9744331253711792E-2</v>
      </c>
      <c r="AN234" s="231">
        <f t="shared" si="111"/>
        <v>-3.3967170213673778E-2</v>
      </c>
      <c r="AO234" s="231">
        <f t="shared" si="111"/>
        <v>6.0059476474399742E-3</v>
      </c>
      <c r="AP234" s="231">
        <f t="shared" si="111"/>
        <v>4.3784867647800584E-6</v>
      </c>
    </row>
    <row r="235" spans="1:42">
      <c r="A235" s="236" t="s">
        <v>37</v>
      </c>
      <c r="B235" s="236" t="s">
        <v>73</v>
      </c>
      <c r="C235" s="9">
        <f t="shared" si="83"/>
        <v>-1</v>
      </c>
      <c r="D235" s="231">
        <f t="shared" ref="D235:AP235" si="112">(D63-D121)/D121</f>
        <v>2.5118866584568E-3</v>
      </c>
      <c r="E235" s="231">
        <f t="shared" si="112"/>
        <v>2.0052351281499496E-3</v>
      </c>
      <c r="F235" s="232">
        <f t="shared" si="112"/>
        <v>2.2596144563208449E-3</v>
      </c>
      <c r="G235" s="231">
        <f t="shared" si="112"/>
        <v>7.2928353418132931E-3</v>
      </c>
      <c r="H235" s="231">
        <f t="shared" si="112"/>
        <v>1.2994833115630933E-2</v>
      </c>
      <c r="I235" s="231">
        <f t="shared" si="112"/>
        <v>-7.2925870159856049E-3</v>
      </c>
      <c r="J235" s="231">
        <f t="shared" si="112"/>
        <v>-1.8891611233620532E-2</v>
      </c>
      <c r="K235" s="231">
        <f t="shared" si="112"/>
        <v>2.4126862619692904E-2</v>
      </c>
      <c r="L235" s="231">
        <f t="shared" si="112"/>
        <v>1.9886745749963502E-3</v>
      </c>
      <c r="M235" s="231">
        <f t="shared" si="112"/>
        <v>8.5879520922962759E-3</v>
      </c>
      <c r="N235" s="231">
        <f t="shared" si="112"/>
        <v>1.7910759291654581E-2</v>
      </c>
      <c r="O235" s="231">
        <f t="shared" si="112"/>
        <v>-5.5280162984543385E-4</v>
      </c>
      <c r="P235" s="231">
        <f t="shared" si="112"/>
        <v>8.7365594908613564E-3</v>
      </c>
      <c r="Q235" s="231">
        <f t="shared" si="112"/>
        <v>3.3447752188036474E-3</v>
      </c>
      <c r="R235" s="231">
        <f t="shared" si="112"/>
        <v>-6.3622056974765376E-3</v>
      </c>
      <c r="S235" s="231">
        <f t="shared" si="112"/>
        <v>-1.1226379663728931E-2</v>
      </c>
      <c r="T235" s="231">
        <f t="shared" si="112"/>
        <v>-9.9729621123314568E-3</v>
      </c>
      <c r="U235" s="231">
        <f t="shared" si="112"/>
        <v>2.217452226993178E-2</v>
      </c>
      <c r="V235" s="231">
        <f t="shared" si="112"/>
        <v>-4.1613567927644743E-2</v>
      </c>
      <c r="W235" s="231">
        <f t="shared" si="112"/>
        <v>6.669532966644378E-3</v>
      </c>
      <c r="X235" s="231">
        <f t="shared" si="112"/>
        <v>-2.0589806036926957E-2</v>
      </c>
      <c r="Y235" s="231">
        <f t="shared" si="112"/>
        <v>7.8709041499198835E-3</v>
      </c>
      <c r="Z235" s="231">
        <f t="shared" si="112"/>
        <v>8.2697375220271863E-3</v>
      </c>
      <c r="AA235" s="231">
        <f t="shared" si="112"/>
        <v>-8.6004857783587556E-3</v>
      </c>
      <c r="AB235" s="231">
        <f t="shared" si="112"/>
        <v>-1.3340199015664874E-2</v>
      </c>
      <c r="AC235" s="231">
        <f t="shared" si="112"/>
        <v>9.9936048533292438E-3</v>
      </c>
      <c r="AD235" s="231">
        <f t="shared" si="112"/>
        <v>3.9877950645587868E-3</v>
      </c>
      <c r="AE235" s="231">
        <f t="shared" si="112"/>
        <v>1.720398602401646E-2</v>
      </c>
      <c r="AF235" s="231">
        <f t="shared" si="112"/>
        <v>2.035077679972834E-2</v>
      </c>
      <c r="AG235" s="231">
        <f t="shared" si="112"/>
        <v>-1.2814802041029963E-2</v>
      </c>
      <c r="AH235" s="231">
        <f t="shared" si="112"/>
        <v>5.3025088956848857E-3</v>
      </c>
      <c r="AI235" s="231">
        <f t="shared" si="112"/>
        <v>2.9451639741962842E-3</v>
      </c>
      <c r="AJ235" s="231">
        <f t="shared" si="112"/>
        <v>-5.1174800862941331E-3</v>
      </c>
      <c r="AK235" s="231">
        <f t="shared" si="112"/>
        <v>-1.2363306056763413E-2</v>
      </c>
      <c r="AL235" s="231">
        <f t="shared" si="112"/>
        <v>-1.7129241639577868E-3</v>
      </c>
      <c r="AM235" s="231">
        <f t="shared" si="112"/>
        <v>1.687034278701785E-2</v>
      </c>
      <c r="AN235" s="231">
        <f t="shared" si="112"/>
        <v>-3.5117408442651335E-2</v>
      </c>
      <c r="AO235" s="231">
        <f t="shared" si="112"/>
        <v>4.197070604794545E-3</v>
      </c>
      <c r="AP235" s="231">
        <f t="shared" si="112"/>
        <v>-2.8837419097283525E-3</v>
      </c>
    </row>
    <row r="236" spans="1:42">
      <c r="A236" s="236" t="s">
        <v>32</v>
      </c>
      <c r="B236" s="236" t="s">
        <v>74</v>
      </c>
      <c r="C236" s="9">
        <f t="shared" si="83"/>
        <v>0</v>
      </c>
      <c r="D236" s="231">
        <f t="shared" ref="D236:AP236" si="113">(D64-D122)/D122</f>
        <v>4.3500235394559371E-3</v>
      </c>
      <c r="E236" s="231">
        <f t="shared" si="113"/>
        <v>4.6145629516871865E-3</v>
      </c>
      <c r="F236" s="232">
        <f t="shared" si="113"/>
        <v>4.4818984545459718E-3</v>
      </c>
      <c r="G236" s="231">
        <f t="shared" si="113"/>
        <v>1.5422631397301533E-2</v>
      </c>
      <c r="H236" s="231">
        <f t="shared" si="113"/>
        <v>1.1886173201804649E-2</v>
      </c>
      <c r="I236" s="231">
        <f t="shared" si="113"/>
        <v>-5.3198543863156129E-3</v>
      </c>
      <c r="J236" s="231">
        <f t="shared" si="113"/>
        <v>-1.6492218767415454E-2</v>
      </c>
      <c r="K236" s="231">
        <f t="shared" si="113"/>
        <v>1.5686626675770244E-2</v>
      </c>
      <c r="L236" s="231">
        <f t="shared" si="113"/>
        <v>1.1502941269857112E-2</v>
      </c>
      <c r="M236" s="231">
        <f t="shared" si="113"/>
        <v>-7.1918403642980621E-4</v>
      </c>
      <c r="N236" s="231">
        <f t="shared" si="113"/>
        <v>2.8387107782611453E-2</v>
      </c>
      <c r="O236" s="231">
        <f t="shared" si="113"/>
        <v>1.5926400482430613E-2</v>
      </c>
      <c r="P236" s="231">
        <f t="shared" si="113"/>
        <v>1.5681435816824216E-2</v>
      </c>
      <c r="Q236" s="231">
        <f t="shared" si="113"/>
        <v>1.9245050796504787E-3</v>
      </c>
      <c r="R236" s="231">
        <f t="shared" si="113"/>
        <v>-1.6402247743660182E-3</v>
      </c>
      <c r="S236" s="231">
        <f t="shared" si="113"/>
        <v>-8.6637769024089963E-3</v>
      </c>
      <c r="T236" s="231">
        <f t="shared" si="113"/>
        <v>-8.6381560743867183E-3</v>
      </c>
      <c r="U236" s="231">
        <f t="shared" si="113"/>
        <v>2.7401700107812937E-2</v>
      </c>
      <c r="V236" s="231">
        <f t="shared" si="113"/>
        <v>-3.6792846135518503E-2</v>
      </c>
      <c r="W236" s="231">
        <f t="shared" si="113"/>
        <v>-8.3211223897938814E-3</v>
      </c>
      <c r="X236" s="231">
        <f t="shared" si="113"/>
        <v>-2.3821829480208605E-2</v>
      </c>
      <c r="Y236" s="231">
        <f t="shared" si="113"/>
        <v>1.6340557010817297E-2</v>
      </c>
      <c r="Z236" s="231">
        <f t="shared" si="113"/>
        <v>1.4542464720919294E-2</v>
      </c>
      <c r="AA236" s="231">
        <f t="shared" si="113"/>
        <v>-2.9371024467209289E-3</v>
      </c>
      <c r="AB236" s="231">
        <f t="shared" si="113"/>
        <v>-2.6149790841121751E-2</v>
      </c>
      <c r="AC236" s="231">
        <f t="shared" si="113"/>
        <v>1.698432058036297E-2</v>
      </c>
      <c r="AD236" s="231">
        <f t="shared" si="113"/>
        <v>1.0015885558990811E-2</v>
      </c>
      <c r="AE236" s="231">
        <f t="shared" si="113"/>
        <v>1.5044368754267566E-2</v>
      </c>
      <c r="AF236" s="231">
        <f t="shared" si="113"/>
        <v>2.8137094355205731E-2</v>
      </c>
      <c r="AG236" s="231">
        <f t="shared" si="113"/>
        <v>5.1936775411660571E-3</v>
      </c>
      <c r="AH236" s="231">
        <f t="shared" si="113"/>
        <v>1.2437982695091854E-2</v>
      </c>
      <c r="AI236" s="231">
        <f t="shared" si="113"/>
        <v>1.1301167557486471E-2</v>
      </c>
      <c r="AJ236" s="231">
        <f t="shared" si="113"/>
        <v>-5.0068644195207226E-3</v>
      </c>
      <c r="AK236" s="231">
        <f t="shared" si="113"/>
        <v>-8.50241757945637E-3</v>
      </c>
      <c r="AL236" s="231">
        <f t="shared" si="113"/>
        <v>-6.7247557246427345E-3</v>
      </c>
      <c r="AM236" s="231">
        <f t="shared" si="113"/>
        <v>2.3037756215098498E-2</v>
      </c>
      <c r="AN236" s="231">
        <f t="shared" si="113"/>
        <v>-3.1292203213376286E-2</v>
      </c>
      <c r="AO236" s="231">
        <f t="shared" si="113"/>
        <v>-5.4049363086542497E-3</v>
      </c>
      <c r="AP236" s="231">
        <f t="shared" si="113"/>
        <v>-1.1833483245147543E-2</v>
      </c>
    </row>
    <row r="237" spans="1:42">
      <c r="A237" s="236" t="s">
        <v>19</v>
      </c>
      <c r="B237" s="236" t="s">
        <v>75</v>
      </c>
      <c r="C237" s="9">
        <f t="shared" si="83"/>
        <v>0</v>
      </c>
      <c r="D237" s="231">
        <f t="shared" ref="D237:AP237" si="114">(D65-D123)/D123</f>
        <v>5.192156157411071E-3</v>
      </c>
      <c r="E237" s="231">
        <f t="shared" si="114"/>
        <v>5.641359395217157E-3</v>
      </c>
      <c r="F237" s="232">
        <f t="shared" si="114"/>
        <v>5.4160373808790152E-3</v>
      </c>
      <c r="G237" s="231">
        <f t="shared" si="114"/>
        <v>2.2598173075207419E-2</v>
      </c>
      <c r="H237" s="231">
        <f t="shared" si="114"/>
        <v>1.1537517861654481E-2</v>
      </c>
      <c r="I237" s="231">
        <f t="shared" si="114"/>
        <v>-6.0964327042616262E-3</v>
      </c>
      <c r="J237" s="231">
        <f t="shared" si="114"/>
        <v>-1.1165718865577734E-2</v>
      </c>
      <c r="K237" s="231">
        <f t="shared" si="114"/>
        <v>3.4703565995836794E-2</v>
      </c>
      <c r="L237" s="231">
        <f t="shared" si="114"/>
        <v>-5.5905158622310512E-3</v>
      </c>
      <c r="M237" s="231">
        <f t="shared" si="114"/>
        <v>1.8030818263043112E-2</v>
      </c>
      <c r="N237" s="231">
        <f t="shared" si="114"/>
        <v>2.20021071206811E-2</v>
      </c>
      <c r="O237" s="231">
        <f t="shared" si="114"/>
        <v>9.7876557769266299E-3</v>
      </c>
      <c r="P237" s="231">
        <f t="shared" si="114"/>
        <v>1.1753981768078356E-2</v>
      </c>
      <c r="Q237" s="231">
        <f t="shared" si="114"/>
        <v>3.8313534818559774E-3</v>
      </c>
      <c r="R237" s="231">
        <f t="shared" si="114"/>
        <v>-3.9159236551291606E-4</v>
      </c>
      <c r="S237" s="231">
        <f t="shared" si="114"/>
        <v>-1.7825270968326923E-2</v>
      </c>
      <c r="T237" s="231">
        <f t="shared" si="114"/>
        <v>-6.457560084975454E-3</v>
      </c>
      <c r="U237" s="231">
        <f t="shared" si="114"/>
        <v>2.5999802682727516E-2</v>
      </c>
      <c r="V237" s="231">
        <f t="shared" si="114"/>
        <v>-3.9491950784554371E-2</v>
      </c>
      <c r="W237" s="231">
        <f t="shared" si="114"/>
        <v>7.9317314513407504E-3</v>
      </c>
      <c r="X237" s="231">
        <f t="shared" si="114"/>
        <v>-2.6869538038477046E-2</v>
      </c>
      <c r="Y237" s="231">
        <f t="shared" si="114"/>
        <v>2.5059661160250053E-2</v>
      </c>
      <c r="Z237" s="231">
        <f t="shared" si="114"/>
        <v>1.3366543410516655E-2</v>
      </c>
      <c r="AA237" s="231">
        <f t="shared" si="114"/>
        <v>-5.4386237653567557E-4</v>
      </c>
      <c r="AB237" s="231">
        <f t="shared" si="114"/>
        <v>-1.4478753725363773E-2</v>
      </c>
      <c r="AC237" s="231">
        <f t="shared" si="114"/>
        <v>1.9331089610455522E-2</v>
      </c>
      <c r="AD237" s="231">
        <f t="shared" si="114"/>
        <v>-5.1753388680058632E-3</v>
      </c>
      <c r="AE237" s="231">
        <f t="shared" si="114"/>
        <v>2.3102900914439527E-2</v>
      </c>
      <c r="AF237" s="231">
        <f t="shared" si="114"/>
        <v>2.3988061146314008E-2</v>
      </c>
      <c r="AG237" s="231">
        <f t="shared" si="114"/>
        <v>3.2101961017251151E-3</v>
      </c>
      <c r="AH237" s="231">
        <f t="shared" si="114"/>
        <v>1.032518930392088E-2</v>
      </c>
      <c r="AI237" s="231">
        <f t="shared" si="114"/>
        <v>4.0155678042035512E-3</v>
      </c>
      <c r="AJ237" s="231">
        <f t="shared" si="114"/>
        <v>-2.1523802176174399E-3</v>
      </c>
      <c r="AK237" s="231">
        <f t="shared" si="114"/>
        <v>-6.7937976368907232E-3</v>
      </c>
      <c r="AL237" s="231">
        <f t="shared" si="114"/>
        <v>4.2546246265335267E-3</v>
      </c>
      <c r="AM237" s="231">
        <f t="shared" si="114"/>
        <v>2.5436316258480057E-2</v>
      </c>
      <c r="AN237" s="231">
        <f t="shared" si="114"/>
        <v>-3.8038111628001997E-2</v>
      </c>
      <c r="AO237" s="231">
        <f t="shared" si="114"/>
        <v>2.9754860817676225E-3</v>
      </c>
      <c r="AP237" s="231">
        <f t="shared" si="114"/>
        <v>-1.2423836218709967E-2</v>
      </c>
    </row>
    <row r="238" spans="1:42">
      <c r="A238" s="236" t="s">
        <v>27</v>
      </c>
      <c r="B238" s="236" t="s">
        <v>76</v>
      </c>
      <c r="C238" s="9">
        <f t="shared" si="83"/>
        <v>-2</v>
      </c>
      <c r="D238" s="231">
        <f t="shared" ref="D238:AP238" si="115">(D66-D124)/D124</f>
        <v>2.3845375757126017E-3</v>
      </c>
      <c r="E238" s="231">
        <f t="shared" si="115"/>
        <v>2.5439618178445841E-3</v>
      </c>
      <c r="F238" s="232">
        <f t="shared" si="115"/>
        <v>2.4646658376259326E-3</v>
      </c>
      <c r="G238" s="231">
        <f t="shared" si="115"/>
        <v>4.8815139354707569E-3</v>
      </c>
      <c r="H238" s="231">
        <f t="shared" si="115"/>
        <v>1.0251413238240043E-2</v>
      </c>
      <c r="I238" s="231">
        <f t="shared" si="115"/>
        <v>8.9239657798313471E-4</v>
      </c>
      <c r="J238" s="231">
        <f t="shared" si="115"/>
        <v>-8.7564625332004244E-3</v>
      </c>
      <c r="K238" s="231">
        <f t="shared" si="115"/>
        <v>2.1932231021347622E-2</v>
      </c>
      <c r="L238" s="231">
        <f t="shared" si="115"/>
        <v>2.0926423269436473E-2</v>
      </c>
      <c r="M238" s="231">
        <f t="shared" si="115"/>
        <v>-6.3601804743765077E-3</v>
      </c>
      <c r="N238" s="231">
        <f t="shared" si="115"/>
        <v>9.0366474276099614E-3</v>
      </c>
      <c r="O238" s="231">
        <f t="shared" si="115"/>
        <v>4.5208433972113767E-3</v>
      </c>
      <c r="P238" s="231">
        <f t="shared" si="115"/>
        <v>2.0170550595846007E-2</v>
      </c>
      <c r="Q238" s="231">
        <f t="shared" si="115"/>
        <v>7.4473771161037861E-3</v>
      </c>
      <c r="R238" s="231">
        <f t="shared" si="115"/>
        <v>-1.5498301355249846E-3</v>
      </c>
      <c r="S238" s="231">
        <f t="shared" si="115"/>
        <v>-9.3213685120199334E-3</v>
      </c>
      <c r="T238" s="231">
        <f t="shared" si="115"/>
        <v>-7.5509833130330342E-3</v>
      </c>
      <c r="U238" s="231">
        <f t="shared" si="115"/>
        <v>2.5047213159932562E-2</v>
      </c>
      <c r="V238" s="231">
        <f t="shared" si="115"/>
        <v>-4.8960195951002553E-2</v>
      </c>
      <c r="W238" s="231">
        <f t="shared" si="115"/>
        <v>-9.8265612213746592E-3</v>
      </c>
      <c r="X238" s="231">
        <f t="shared" si="115"/>
        <v>-2.3795106132950578E-2</v>
      </c>
      <c r="Y238" s="231">
        <f t="shared" si="115"/>
        <v>7.176830428138185E-3</v>
      </c>
      <c r="Z238" s="231">
        <f t="shared" si="115"/>
        <v>9.9295361741201637E-3</v>
      </c>
      <c r="AA238" s="231">
        <f t="shared" si="115"/>
        <v>-3.7341419190723714E-3</v>
      </c>
      <c r="AB238" s="231">
        <f t="shared" si="115"/>
        <v>-6.614570730298446E-3</v>
      </c>
      <c r="AC238" s="231">
        <f t="shared" si="115"/>
        <v>2.920777138590936E-2</v>
      </c>
      <c r="AD238" s="231">
        <f t="shared" si="115"/>
        <v>1.927226230447026E-2</v>
      </c>
      <c r="AE238" s="231">
        <f t="shared" si="115"/>
        <v>9.5745166167481911E-4</v>
      </c>
      <c r="AF238" s="231">
        <f t="shared" si="115"/>
        <v>1.4535965463808137E-2</v>
      </c>
      <c r="AG238" s="231">
        <f t="shared" si="115"/>
        <v>-4.8140557435602232E-3</v>
      </c>
      <c r="AH238" s="231">
        <f t="shared" si="115"/>
        <v>1.9809250448566091E-2</v>
      </c>
      <c r="AI238" s="231">
        <f t="shared" si="115"/>
        <v>5.916705447214554E-3</v>
      </c>
      <c r="AJ238" s="231">
        <f t="shared" si="115"/>
        <v>-5.506344943492252E-3</v>
      </c>
      <c r="AK238" s="231">
        <f t="shared" si="115"/>
        <v>-1.0941657884313805E-2</v>
      </c>
      <c r="AL238" s="231">
        <f t="shared" si="115"/>
        <v>-8.5627607122905122E-3</v>
      </c>
      <c r="AM238" s="231">
        <f t="shared" si="115"/>
        <v>2.4536256436764409E-2</v>
      </c>
      <c r="AN238" s="231">
        <f t="shared" si="115"/>
        <v>-4.0850445809101979E-2</v>
      </c>
      <c r="AO238" s="231">
        <f t="shared" si="115"/>
        <v>-1.1521810780272484E-2</v>
      </c>
      <c r="AP238" s="231">
        <f t="shared" si="115"/>
        <v>-7.6202064379743677E-3</v>
      </c>
    </row>
    <row r="239" spans="1:42">
      <c r="A239" s="236" t="s">
        <v>13</v>
      </c>
      <c r="B239" s="236" t="s">
        <v>77</v>
      </c>
      <c r="C239" s="9">
        <f t="shared" si="83"/>
        <v>-1</v>
      </c>
      <c r="D239" s="231">
        <f t="shared" ref="D239:AP239" si="116">(D67-D125)/D125</f>
        <v>-2.8486778028658866E-4</v>
      </c>
      <c r="E239" s="231">
        <f t="shared" si="116"/>
        <v>-3.2409646120086559E-4</v>
      </c>
      <c r="F239" s="232">
        <f t="shared" si="116"/>
        <v>-3.0469654434045896E-4</v>
      </c>
      <c r="G239" s="231">
        <f t="shared" si="116"/>
        <v>1.1055157400954387E-2</v>
      </c>
      <c r="H239" s="231">
        <f t="shared" si="116"/>
        <v>4.6098899638067079E-3</v>
      </c>
      <c r="I239" s="231">
        <f t="shared" si="116"/>
        <v>-6.3466442657546156E-3</v>
      </c>
      <c r="J239" s="231">
        <f t="shared" si="116"/>
        <v>-1.0811835644218963E-2</v>
      </c>
      <c r="K239" s="231">
        <f t="shared" si="116"/>
        <v>1.655936094744408E-2</v>
      </c>
      <c r="L239" s="231">
        <f t="shared" si="116"/>
        <v>2.2894957909961378E-2</v>
      </c>
      <c r="M239" s="231">
        <f t="shared" si="116"/>
        <v>-4.6168100811049542E-3</v>
      </c>
      <c r="N239" s="231">
        <f t="shared" si="116"/>
        <v>3.1579112876933368E-3</v>
      </c>
      <c r="O239" s="231">
        <f t="shared" si="116"/>
        <v>-6.2959815050112819E-3</v>
      </c>
      <c r="P239" s="231">
        <f t="shared" si="116"/>
        <v>1.704472785663803E-2</v>
      </c>
      <c r="Q239" s="231">
        <f t="shared" si="116"/>
        <v>8.2149615094033804E-3</v>
      </c>
      <c r="R239" s="231">
        <f t="shared" si="116"/>
        <v>-8.1123409116968075E-3</v>
      </c>
      <c r="S239" s="231">
        <f t="shared" si="116"/>
        <v>-1.7103821993834211E-2</v>
      </c>
      <c r="T239" s="231">
        <f t="shared" si="116"/>
        <v>-9.9880428450795974E-3</v>
      </c>
      <c r="U239" s="231">
        <f t="shared" si="116"/>
        <v>2.4992574327224706E-2</v>
      </c>
      <c r="V239" s="231">
        <f t="shared" si="116"/>
        <v>-4.7080522282145855E-2</v>
      </c>
      <c r="W239" s="231">
        <f t="shared" si="116"/>
        <v>-8.5521287953148634E-3</v>
      </c>
      <c r="X239" s="231">
        <f t="shared" si="116"/>
        <v>-1.7759388455129619E-2</v>
      </c>
      <c r="Y239" s="231">
        <f t="shared" si="116"/>
        <v>8.7091507965906378E-3</v>
      </c>
      <c r="Z239" s="231">
        <f t="shared" si="116"/>
        <v>7.4846656394784656E-3</v>
      </c>
      <c r="AA239" s="231">
        <f t="shared" si="116"/>
        <v>-7.9662036690340936E-3</v>
      </c>
      <c r="AB239" s="231">
        <f t="shared" si="116"/>
        <v>-1.0398410281047486E-2</v>
      </c>
      <c r="AC239" s="231">
        <f t="shared" si="116"/>
        <v>1.1410995224920532E-2</v>
      </c>
      <c r="AD239" s="231">
        <f t="shared" si="116"/>
        <v>1.750913139462117E-2</v>
      </c>
      <c r="AE239" s="231">
        <f t="shared" si="116"/>
        <v>-1.9444694216231224E-3</v>
      </c>
      <c r="AF239" s="231">
        <f t="shared" si="116"/>
        <v>7.464859270313884E-3</v>
      </c>
      <c r="AG239" s="231">
        <f t="shared" si="116"/>
        <v>-1.0416952748539647E-2</v>
      </c>
      <c r="AH239" s="231">
        <f t="shared" si="116"/>
        <v>1.4764854906597786E-2</v>
      </c>
      <c r="AI239" s="231">
        <f t="shared" si="116"/>
        <v>8.2658675926521475E-3</v>
      </c>
      <c r="AJ239" s="231">
        <f t="shared" si="116"/>
        <v>-9.1597068425800718E-3</v>
      </c>
      <c r="AK239" s="231">
        <f t="shared" si="116"/>
        <v>-1.1559984684347916E-2</v>
      </c>
      <c r="AL239" s="231">
        <f t="shared" si="116"/>
        <v>-7.6165760544415102E-3</v>
      </c>
      <c r="AM239" s="231">
        <f t="shared" si="116"/>
        <v>2.4289343978239265E-2</v>
      </c>
      <c r="AN239" s="231">
        <f t="shared" si="116"/>
        <v>-4.2875941364294637E-2</v>
      </c>
      <c r="AO239" s="231">
        <f t="shared" si="116"/>
        <v>-5.8413997868713109E-3</v>
      </c>
      <c r="AP239" s="231">
        <f t="shared" si="116"/>
        <v>-6.5907138153244596E-3</v>
      </c>
    </row>
    <row r="240" spans="1:42">
      <c r="A240" s="236" t="s">
        <v>40</v>
      </c>
      <c r="B240" s="236" t="s">
        <v>78</v>
      </c>
      <c r="C240" s="9">
        <f t="shared" si="83"/>
        <v>0</v>
      </c>
      <c r="D240" s="231">
        <f t="shared" ref="D240:AP240" si="117">(D68-D126)/D126</f>
        <v>2.7379561455425356E-3</v>
      </c>
      <c r="E240" s="231">
        <f t="shared" si="117"/>
        <v>2.3527138011421337E-3</v>
      </c>
      <c r="F240" s="232">
        <f t="shared" si="117"/>
        <v>2.5441850386689149E-3</v>
      </c>
      <c r="G240" s="231">
        <f t="shared" si="117"/>
        <v>1.343326141423014E-2</v>
      </c>
      <c r="H240" s="231">
        <f t="shared" si="117"/>
        <v>7.5649903421935805E-3</v>
      </c>
      <c r="I240" s="231">
        <f t="shared" si="117"/>
        <v>-4.3124067296135089E-3</v>
      </c>
      <c r="J240" s="231">
        <f t="shared" si="117"/>
        <v>-1.611022282571303E-2</v>
      </c>
      <c r="K240" s="231">
        <f t="shared" si="117"/>
        <v>2.9220696906229082E-2</v>
      </c>
      <c r="L240" s="231">
        <f t="shared" si="117"/>
        <v>-2.3057399994488334E-3</v>
      </c>
      <c r="M240" s="231">
        <f t="shared" si="117"/>
        <v>8.0177174965350602E-3</v>
      </c>
      <c r="N240" s="231">
        <f t="shared" si="117"/>
        <v>2.0285767022769487E-2</v>
      </c>
      <c r="O240" s="231">
        <f t="shared" si="117"/>
        <v>1.5056568931654701E-2</v>
      </c>
      <c r="P240" s="231">
        <f t="shared" si="117"/>
        <v>7.5201232883947734E-3</v>
      </c>
      <c r="Q240" s="231">
        <f t="shared" si="117"/>
        <v>3.8152594460938443E-3</v>
      </c>
      <c r="R240" s="231">
        <f t="shared" si="117"/>
        <v>-3.8910427731301783E-3</v>
      </c>
      <c r="S240" s="231">
        <f t="shared" si="117"/>
        <v>-1.5028192495149573E-2</v>
      </c>
      <c r="T240" s="231">
        <f t="shared" si="117"/>
        <v>-6.3288022352262809E-3</v>
      </c>
      <c r="U240" s="231">
        <f t="shared" si="117"/>
        <v>2.3108736421001697E-2</v>
      </c>
      <c r="V240" s="231">
        <f t="shared" si="117"/>
        <v>-3.8066418429089831E-2</v>
      </c>
      <c r="W240" s="231">
        <f t="shared" si="117"/>
        <v>-1.2075834776779245E-4</v>
      </c>
      <c r="X240" s="231">
        <f t="shared" si="117"/>
        <v>-1.6725212690688294E-2</v>
      </c>
      <c r="Y240" s="231">
        <f t="shared" si="117"/>
        <v>1.254096665444984E-2</v>
      </c>
      <c r="Z240" s="231">
        <f t="shared" si="117"/>
        <v>1.2781351193421307E-2</v>
      </c>
      <c r="AA240" s="231">
        <f t="shared" si="117"/>
        <v>-9.7408541161028532E-3</v>
      </c>
      <c r="AB240" s="231">
        <f t="shared" si="117"/>
        <v>-1.1908857481105213E-2</v>
      </c>
      <c r="AC240" s="231">
        <f t="shared" si="117"/>
        <v>9.2809470115082868E-3</v>
      </c>
      <c r="AD240" s="231">
        <f t="shared" si="117"/>
        <v>4.8884651810118702E-3</v>
      </c>
      <c r="AE240" s="231">
        <f t="shared" si="117"/>
        <v>9.7690765228813595E-3</v>
      </c>
      <c r="AF240" s="231">
        <f t="shared" si="117"/>
        <v>2.7410584802060597E-2</v>
      </c>
      <c r="AG240" s="231">
        <f t="shared" si="117"/>
        <v>-3.448106475243227E-3</v>
      </c>
      <c r="AH240" s="231">
        <f t="shared" si="117"/>
        <v>5.620537392156481E-3</v>
      </c>
      <c r="AI240" s="231">
        <f t="shared" si="117"/>
        <v>8.5598678132874275E-3</v>
      </c>
      <c r="AJ240" s="231">
        <f t="shared" si="117"/>
        <v>-1.2172947293544124E-3</v>
      </c>
      <c r="AK240" s="231">
        <f t="shared" si="117"/>
        <v>-1.4188813207048862E-2</v>
      </c>
      <c r="AL240" s="231">
        <f t="shared" si="117"/>
        <v>2.9908249904094626E-4</v>
      </c>
      <c r="AM240" s="231">
        <f t="shared" si="117"/>
        <v>2.641006574699924E-2</v>
      </c>
      <c r="AN240" s="231">
        <f t="shared" si="117"/>
        <v>-4.036061902608247E-2</v>
      </c>
      <c r="AO240" s="231">
        <f t="shared" si="117"/>
        <v>9.0441223258091292E-4</v>
      </c>
      <c r="AP240" s="231">
        <f t="shared" si="117"/>
        <v>-6.204639029346282E-3</v>
      </c>
    </row>
    <row r="241" spans="1:42">
      <c r="A241" s="236" t="s">
        <v>20</v>
      </c>
      <c r="B241" s="236" t="s">
        <v>79</v>
      </c>
      <c r="C241" s="9">
        <f t="shared" si="83"/>
        <v>0</v>
      </c>
      <c r="D241" s="231">
        <f t="shared" ref="D241:AP241" si="118">(D69-D127)/D127</f>
        <v>-6.8330647247255038E-5</v>
      </c>
      <c r="E241" s="231">
        <f t="shared" si="118"/>
        <v>-6.4212289838595169E-5</v>
      </c>
      <c r="F241" s="232">
        <f t="shared" si="118"/>
        <v>-6.6248115599021153E-5</v>
      </c>
      <c r="G241" s="231">
        <f t="shared" si="118"/>
        <v>1.0967283196256887E-2</v>
      </c>
      <c r="H241" s="231">
        <f t="shared" si="118"/>
        <v>1.1445364858245734E-2</v>
      </c>
      <c r="I241" s="231">
        <f t="shared" si="118"/>
        <v>-6.8316349588052995E-3</v>
      </c>
      <c r="J241" s="231">
        <f t="shared" si="118"/>
        <v>-3.1562649584358513E-3</v>
      </c>
      <c r="K241" s="231">
        <f t="shared" si="118"/>
        <v>2.3095747904782887E-2</v>
      </c>
      <c r="L241" s="231">
        <f t="shared" si="118"/>
        <v>-3.9655455398711478E-3</v>
      </c>
      <c r="M241" s="231">
        <f t="shared" si="118"/>
        <v>-3.0729366570109154E-3</v>
      </c>
      <c r="N241" s="231">
        <f t="shared" si="118"/>
        <v>2.1897480122914207E-2</v>
      </c>
      <c r="O241" s="231">
        <f t="shared" si="118"/>
        <v>-8.8464225226578957E-3</v>
      </c>
      <c r="P241" s="231">
        <f t="shared" si="118"/>
        <v>2.0601109631726375E-2</v>
      </c>
      <c r="Q241" s="231">
        <f t="shared" si="118"/>
        <v>6.0671739157133978E-3</v>
      </c>
      <c r="R241" s="231">
        <f t="shared" si="118"/>
        <v>-1.0041953920012571E-2</v>
      </c>
      <c r="S241" s="231">
        <f t="shared" si="118"/>
        <v>-1.9382485147541956E-2</v>
      </c>
      <c r="T241" s="231">
        <f t="shared" si="118"/>
        <v>-7.8952640561660709E-3</v>
      </c>
      <c r="U241" s="231">
        <f t="shared" si="118"/>
        <v>2.5276104848047695E-2</v>
      </c>
      <c r="V241" s="231">
        <f t="shared" si="118"/>
        <v>-4.7380251013851238E-2</v>
      </c>
      <c r="W241" s="231">
        <f t="shared" si="118"/>
        <v>-6.4121913570618248E-3</v>
      </c>
      <c r="X241" s="231">
        <f t="shared" si="118"/>
        <v>-1.8344387703375927E-2</v>
      </c>
      <c r="Y241" s="231">
        <f t="shared" si="118"/>
        <v>6.6789994633276476E-3</v>
      </c>
      <c r="Z241" s="231">
        <f t="shared" si="118"/>
        <v>1.2221900202748593E-2</v>
      </c>
      <c r="AA241" s="231">
        <f t="shared" si="118"/>
        <v>-9.2486064364025421E-3</v>
      </c>
      <c r="AB241" s="231">
        <f t="shared" si="118"/>
        <v>-9.9486466340496967E-4</v>
      </c>
      <c r="AC241" s="231">
        <f t="shared" si="118"/>
        <v>6.1980271826825349E-3</v>
      </c>
      <c r="AD241" s="231">
        <f t="shared" si="118"/>
        <v>9.1101338360816703E-3</v>
      </c>
      <c r="AE241" s="231">
        <f t="shared" si="118"/>
        <v>4.2155631098123444E-3</v>
      </c>
      <c r="AF241" s="231">
        <f t="shared" si="118"/>
        <v>1.4778798753142102E-2</v>
      </c>
      <c r="AG241" s="231">
        <f t="shared" si="118"/>
        <v>-4.7955498510876358E-3</v>
      </c>
      <c r="AH241" s="231">
        <f t="shared" si="118"/>
        <v>1.5877482227570169E-2</v>
      </c>
      <c r="AI241" s="231">
        <f t="shared" si="118"/>
        <v>5.8080039205231932E-3</v>
      </c>
      <c r="AJ241" s="231">
        <f t="shared" si="118"/>
        <v>-9.0052493893114025E-3</v>
      </c>
      <c r="AK241" s="231">
        <f t="shared" si="118"/>
        <v>-1.4017067789577163E-2</v>
      </c>
      <c r="AL241" s="231">
        <f t="shared" si="118"/>
        <v>-9.9750122751386637E-3</v>
      </c>
      <c r="AM241" s="231">
        <f t="shared" si="118"/>
        <v>2.2436088995741239E-2</v>
      </c>
      <c r="AN241" s="231">
        <f t="shared" si="118"/>
        <v>-4.658989807376502E-2</v>
      </c>
      <c r="AO241" s="231">
        <f t="shared" si="118"/>
        <v>-2.0645481224411026E-3</v>
      </c>
      <c r="AP241" s="231">
        <f t="shared" si="118"/>
        <v>-3.531237675698524E-3</v>
      </c>
    </row>
    <row r="242" spans="1:42">
      <c r="A242" s="236" t="s">
        <v>24</v>
      </c>
      <c r="B242" s="236" t="s">
        <v>80</v>
      </c>
      <c r="C242" s="9">
        <f t="shared" si="83"/>
        <v>0</v>
      </c>
      <c r="D242" s="231">
        <f t="shared" ref="D242:AP242" si="119">(D70-D128)/D128</f>
        <v>6.2194497771672793E-4</v>
      </c>
      <c r="E242" s="231">
        <f t="shared" si="119"/>
        <v>7.484211985302313E-4</v>
      </c>
      <c r="F242" s="232">
        <f t="shared" si="119"/>
        <v>6.8613405624866255E-4</v>
      </c>
      <c r="G242" s="231">
        <f t="shared" si="119"/>
        <v>4.792086253138741E-3</v>
      </c>
      <c r="H242" s="231">
        <f t="shared" si="119"/>
        <v>9.8560141262780798E-3</v>
      </c>
      <c r="I242" s="231">
        <f t="shared" si="119"/>
        <v>-9.2589582662306394E-3</v>
      </c>
      <c r="J242" s="231">
        <f t="shared" si="119"/>
        <v>-3.2757442291062415E-3</v>
      </c>
      <c r="K242" s="231">
        <f t="shared" si="119"/>
        <v>9.5578907018414941E-3</v>
      </c>
      <c r="L242" s="231">
        <f t="shared" si="119"/>
        <v>1.3218355202927422E-2</v>
      </c>
      <c r="M242" s="231">
        <f t="shared" si="119"/>
        <v>-8.4204380626601467E-4</v>
      </c>
      <c r="N242" s="231">
        <f t="shared" si="119"/>
        <v>1.4368074855258596E-2</v>
      </c>
      <c r="O242" s="231">
        <f t="shared" si="119"/>
        <v>-2.4286578788163594E-3</v>
      </c>
      <c r="P242" s="231">
        <f t="shared" si="119"/>
        <v>2.2715383002026596E-2</v>
      </c>
      <c r="Q242" s="231">
        <f t="shared" si="119"/>
        <v>5.9283071248170671E-3</v>
      </c>
      <c r="R242" s="231">
        <f t="shared" si="119"/>
        <v>-6.7848570704043569E-3</v>
      </c>
      <c r="S242" s="231">
        <f t="shared" si="119"/>
        <v>-1.3180766796117951E-2</v>
      </c>
      <c r="T242" s="231">
        <f t="shared" si="119"/>
        <v>-8.7237106450386865E-3</v>
      </c>
      <c r="U242" s="231">
        <f t="shared" si="119"/>
        <v>2.0331568845188761E-2</v>
      </c>
      <c r="V242" s="231">
        <f t="shared" si="119"/>
        <v>-4.1130551518411954E-2</v>
      </c>
      <c r="W242" s="231">
        <f t="shared" si="119"/>
        <v>-1.1750459553627617E-2</v>
      </c>
      <c r="X242" s="231">
        <f t="shared" si="119"/>
        <v>-1.6659240508070348E-2</v>
      </c>
      <c r="Y242" s="231">
        <f t="shared" si="119"/>
        <v>6.2283396065644378E-3</v>
      </c>
      <c r="Z242" s="231">
        <f t="shared" si="119"/>
        <v>6.1298227147247118E-3</v>
      </c>
      <c r="AA242" s="231">
        <f t="shared" si="119"/>
        <v>-5.6898203783350291E-3</v>
      </c>
      <c r="AB242" s="231">
        <f t="shared" si="119"/>
        <v>-1.8264637890880494E-3</v>
      </c>
      <c r="AC242" s="231">
        <f t="shared" si="119"/>
        <v>1.7709414804589003E-2</v>
      </c>
      <c r="AD242" s="231">
        <f t="shared" si="119"/>
        <v>1.1959362545896014E-2</v>
      </c>
      <c r="AE242" s="231">
        <f t="shared" si="119"/>
        <v>1.1430728951018623E-2</v>
      </c>
      <c r="AF242" s="231">
        <f t="shared" si="119"/>
        <v>2.1718921186740076E-3</v>
      </c>
      <c r="AG242" s="231">
        <f t="shared" si="119"/>
        <v>-7.7031122430043343E-3</v>
      </c>
      <c r="AH242" s="231">
        <f t="shared" si="119"/>
        <v>2.4351673231909048E-2</v>
      </c>
      <c r="AI242" s="231">
        <f t="shared" si="119"/>
        <v>1.8300301503224002E-4</v>
      </c>
      <c r="AJ242" s="231">
        <f t="shared" si="119"/>
        <v>-5.8120036928006073E-3</v>
      </c>
      <c r="AK242" s="231">
        <f t="shared" si="119"/>
        <v>-1.2094692056691652E-2</v>
      </c>
      <c r="AL242" s="231">
        <f t="shared" si="119"/>
        <v>-7.0063111483975506E-3</v>
      </c>
      <c r="AM242" s="231">
        <f t="shared" si="119"/>
        <v>1.9494224957316158E-2</v>
      </c>
      <c r="AN242" s="231">
        <f t="shared" si="119"/>
        <v>-3.8138866030497078E-2</v>
      </c>
      <c r="AO242" s="231">
        <f t="shared" si="119"/>
        <v>-1.0758234478645545E-2</v>
      </c>
      <c r="AP242" s="231">
        <f t="shared" si="119"/>
        <v>-1.076493217122837E-2</v>
      </c>
    </row>
    <row r="243" spans="1:42">
      <c r="A243" s="236" t="s">
        <v>35</v>
      </c>
      <c r="B243" s="236" t="s">
        <v>81</v>
      </c>
      <c r="C243" s="9">
        <f t="shared" si="83"/>
        <v>0</v>
      </c>
      <c r="D243" s="231">
        <f t="shared" ref="D243:AP243" si="120">(D71-D129)/D129</f>
        <v>2.3590271109521868E-3</v>
      </c>
      <c r="E243" s="231">
        <f t="shared" si="120"/>
        <v>1.3020005119283656E-3</v>
      </c>
      <c r="F243" s="232">
        <f t="shared" si="120"/>
        <v>1.8321383918719154E-3</v>
      </c>
      <c r="G243" s="231">
        <f t="shared" si="120"/>
        <v>-9.7293847858711674E-3</v>
      </c>
      <c r="H243" s="231">
        <f t="shared" si="120"/>
        <v>6.9477540356876876E-3</v>
      </c>
      <c r="I243" s="231">
        <f t="shared" si="120"/>
        <v>-2.9890079047828868E-3</v>
      </c>
      <c r="J243" s="231">
        <f t="shared" si="120"/>
        <v>4.1436830744697277E-3</v>
      </c>
      <c r="K243" s="231">
        <f t="shared" si="120"/>
        <v>3.2036869474837797E-2</v>
      </c>
      <c r="L243" s="231">
        <f t="shared" si="120"/>
        <v>8.3008276969348486E-3</v>
      </c>
      <c r="M243" s="231">
        <f t="shared" si="120"/>
        <v>-3.1565690188149038E-3</v>
      </c>
      <c r="N243" s="231">
        <f t="shared" si="120"/>
        <v>-4.7466173464380951E-3</v>
      </c>
      <c r="O243" s="231">
        <f t="shared" si="120"/>
        <v>9.5419794682478508E-4</v>
      </c>
      <c r="P243" s="231">
        <f t="shared" si="120"/>
        <v>1.1676307523005228E-2</v>
      </c>
      <c r="Q243" s="231">
        <f t="shared" si="120"/>
        <v>1.2706926267053808E-2</v>
      </c>
      <c r="R243" s="231">
        <f t="shared" si="120"/>
        <v>-8.1432667979122145E-4</v>
      </c>
      <c r="S243" s="231">
        <f t="shared" si="120"/>
        <v>-1.0383426461220042E-2</v>
      </c>
      <c r="T243" s="231">
        <f t="shared" si="120"/>
        <v>-6.9813591038038704E-3</v>
      </c>
      <c r="U243" s="231">
        <f t="shared" si="120"/>
        <v>2.6641944358393697E-2</v>
      </c>
      <c r="V243" s="231">
        <f t="shared" si="120"/>
        <v>-3.6007022875651544E-2</v>
      </c>
      <c r="W243" s="231">
        <f t="shared" si="120"/>
        <v>-5.6572734126550108E-3</v>
      </c>
      <c r="X243" s="231">
        <f t="shared" si="120"/>
        <v>-1.4200218081081134E-2</v>
      </c>
      <c r="Y243" s="231">
        <f t="shared" si="120"/>
        <v>-1.4534639371405002E-2</v>
      </c>
      <c r="Z243" s="231">
        <f t="shared" si="120"/>
        <v>1.291977633346522E-2</v>
      </c>
      <c r="AA243" s="231">
        <f t="shared" si="120"/>
        <v>-6.1574481296683761E-3</v>
      </c>
      <c r="AB243" s="231">
        <f t="shared" si="120"/>
        <v>5.4980725915253935E-3</v>
      </c>
      <c r="AC243" s="231">
        <f t="shared" si="120"/>
        <v>2.8626711942720075E-2</v>
      </c>
      <c r="AD243" s="231">
        <f t="shared" si="120"/>
        <v>7.3809508886152914E-3</v>
      </c>
      <c r="AE243" s="231">
        <f t="shared" si="120"/>
        <v>-1.4099155311591262E-2</v>
      </c>
      <c r="AF243" s="231">
        <f t="shared" si="120"/>
        <v>-3.6819065242556324E-4</v>
      </c>
      <c r="AG243" s="231">
        <f t="shared" si="120"/>
        <v>-6.4791917823465604E-3</v>
      </c>
      <c r="AH243" s="231">
        <f t="shared" si="120"/>
        <v>1.612101310325224E-2</v>
      </c>
      <c r="AI243" s="231">
        <f t="shared" si="120"/>
        <v>1.3053989616371518E-2</v>
      </c>
      <c r="AJ243" s="231">
        <f t="shared" si="120"/>
        <v>-6.8501372977253869E-3</v>
      </c>
      <c r="AK243" s="231">
        <f t="shared" si="120"/>
        <v>-8.390902292655978E-3</v>
      </c>
      <c r="AL243" s="231">
        <f t="shared" si="120"/>
        <v>-2.5065642503628643E-3</v>
      </c>
      <c r="AM243" s="231">
        <f t="shared" si="120"/>
        <v>1.9575035270239037E-2</v>
      </c>
      <c r="AN243" s="231">
        <f t="shared" si="120"/>
        <v>-2.7708896662945605E-2</v>
      </c>
      <c r="AO243" s="231">
        <f t="shared" si="120"/>
        <v>-8.2816032508116009E-3</v>
      </c>
      <c r="AP243" s="231">
        <f t="shared" si="120"/>
        <v>-1.3371535586035718E-3</v>
      </c>
    </row>
    <row r="244" spans="1:42">
      <c r="A244" s="236" t="s">
        <v>31</v>
      </c>
      <c r="B244" s="236" t="s">
        <v>82</v>
      </c>
      <c r="C244" s="9">
        <f t="shared" si="83"/>
        <v>0</v>
      </c>
      <c r="D244" s="231">
        <f t="shared" ref="D244:AP244" si="121">(D72-D130)/D130</f>
        <v>-6.2482667460688002E-3</v>
      </c>
      <c r="E244" s="231">
        <f t="shared" si="121"/>
        <v>-6.3960989079443649E-3</v>
      </c>
      <c r="F244" s="232">
        <f t="shared" si="121"/>
        <v>-6.3235844314675806E-3</v>
      </c>
      <c r="G244" s="231">
        <f t="shared" si="121"/>
        <v>2.1134735355898774E-3</v>
      </c>
      <c r="H244" s="231">
        <f t="shared" si="121"/>
        <v>3.8854685741867572E-3</v>
      </c>
      <c r="I244" s="231">
        <f t="shared" si="121"/>
        <v>-1.5993723808150923E-2</v>
      </c>
      <c r="J244" s="231">
        <f t="shared" si="121"/>
        <v>-1.5093526720095786E-2</v>
      </c>
      <c r="K244" s="231">
        <f t="shared" si="121"/>
        <v>1.5105146589361663E-4</v>
      </c>
      <c r="L244" s="231">
        <f t="shared" si="121"/>
        <v>-1.8186713398783392E-3</v>
      </c>
      <c r="M244" s="231">
        <f t="shared" si="121"/>
        <v>-1.8446773450340643E-2</v>
      </c>
      <c r="N244" s="231">
        <f t="shared" si="121"/>
        <v>4.456591288398053E-3</v>
      </c>
      <c r="O244" s="231">
        <f t="shared" si="121"/>
        <v>3.8768694355392733E-3</v>
      </c>
      <c r="P244" s="231">
        <f t="shared" si="121"/>
        <v>1.8969594440488891E-2</v>
      </c>
      <c r="Q244" s="231">
        <f t="shared" si="121"/>
        <v>1.6779292612852576E-3</v>
      </c>
      <c r="R244" s="231">
        <f t="shared" si="121"/>
        <v>-1.0394136087413564E-2</v>
      </c>
      <c r="S244" s="231">
        <f t="shared" si="121"/>
        <v>-1.7541484776560562E-2</v>
      </c>
      <c r="T244" s="231">
        <f t="shared" si="121"/>
        <v>-1.2040003692293808E-2</v>
      </c>
      <c r="U244" s="231">
        <f t="shared" si="121"/>
        <v>2.2515479180549459E-2</v>
      </c>
      <c r="V244" s="231">
        <f t="shared" si="121"/>
        <v>-5.0312912558359506E-2</v>
      </c>
      <c r="W244" s="231">
        <f t="shared" si="121"/>
        <v>-1.7357596527967832E-2</v>
      </c>
      <c r="X244" s="231">
        <f t="shared" si="121"/>
        <v>-1.9585685595511906E-2</v>
      </c>
      <c r="Y244" s="231">
        <f t="shared" si="121"/>
        <v>-1.0364012945631048E-3</v>
      </c>
      <c r="Z244" s="231">
        <f t="shared" si="121"/>
        <v>4.1305364140599042E-3</v>
      </c>
      <c r="AA244" s="231">
        <f t="shared" si="121"/>
        <v>-1.1681982597303388E-2</v>
      </c>
      <c r="AB244" s="231">
        <f t="shared" si="121"/>
        <v>-2.0734073472977201E-2</v>
      </c>
      <c r="AC244" s="231">
        <f t="shared" si="121"/>
        <v>-3.2655322808900784E-3</v>
      </c>
      <c r="AD244" s="231">
        <f t="shared" si="121"/>
        <v>3.4487050849726728E-3</v>
      </c>
      <c r="AE244" s="231">
        <f t="shared" si="121"/>
        <v>-9.1904315262103676E-3</v>
      </c>
      <c r="AF244" s="231">
        <f t="shared" si="121"/>
        <v>8.5243055186787365E-3</v>
      </c>
      <c r="AG244" s="231">
        <f t="shared" si="121"/>
        <v>-1.5234972071060622E-2</v>
      </c>
      <c r="AH244" s="231">
        <f t="shared" si="121"/>
        <v>1.4370430279854424E-2</v>
      </c>
      <c r="AI244" s="231">
        <f t="shared" si="121"/>
        <v>6.5747137042297737E-3</v>
      </c>
      <c r="AJ244" s="231">
        <f t="shared" si="121"/>
        <v>-1.4793010602984035E-2</v>
      </c>
      <c r="AK244" s="231">
        <f t="shared" si="121"/>
        <v>-9.1854251895178412E-3</v>
      </c>
      <c r="AL244" s="231">
        <f t="shared" si="121"/>
        <v>-1.3999377857971947E-2</v>
      </c>
      <c r="AM244" s="231">
        <f t="shared" si="121"/>
        <v>2.0898876622559123E-2</v>
      </c>
      <c r="AN244" s="231">
        <f t="shared" si="121"/>
        <v>-4.8712580628282542E-2</v>
      </c>
      <c r="AO244" s="231">
        <f t="shared" si="121"/>
        <v>-6.7134522904286143E-3</v>
      </c>
      <c r="AP244" s="231">
        <f t="shared" si="121"/>
        <v>-2.0741090184347905E-2</v>
      </c>
    </row>
    <row r="245" spans="1:42">
      <c r="A245" s="236" t="s">
        <v>9</v>
      </c>
      <c r="B245" s="236" t="s">
        <v>83</v>
      </c>
      <c r="C245" s="9">
        <f t="shared" si="83"/>
        <v>0</v>
      </c>
      <c r="D245" s="231">
        <f t="shared" ref="D245:AP245" si="122">(D73-D131)/D131</f>
        <v>-1.6145366343775351E-3</v>
      </c>
      <c r="E245" s="231">
        <f t="shared" si="122"/>
        <v>-1.2369412789052577E-3</v>
      </c>
      <c r="F245" s="232">
        <f t="shared" si="122"/>
        <v>-1.4222510837965786E-3</v>
      </c>
      <c r="G245" s="231">
        <f t="shared" si="122"/>
        <v>2.6404473871545196E-3</v>
      </c>
      <c r="H245" s="231">
        <f t="shared" si="122"/>
        <v>1.0899891522163431E-2</v>
      </c>
      <c r="I245" s="231">
        <f t="shared" si="122"/>
        <v>-9.0359270989324118E-3</v>
      </c>
      <c r="J245" s="231">
        <f t="shared" si="122"/>
        <v>-1.7586433688465016E-2</v>
      </c>
      <c r="K245" s="231">
        <f t="shared" si="122"/>
        <v>1.9906855388299758E-2</v>
      </c>
      <c r="L245" s="231">
        <f t="shared" si="122"/>
        <v>3.1500412024756612E-2</v>
      </c>
      <c r="M245" s="231">
        <f t="shared" si="122"/>
        <v>-8.3743952766444415E-3</v>
      </c>
      <c r="N245" s="231">
        <f t="shared" si="122"/>
        <v>7.5502021161226521E-3</v>
      </c>
      <c r="O245" s="231">
        <f t="shared" si="122"/>
        <v>-1.1007276003777797E-2</v>
      </c>
      <c r="P245" s="231">
        <f t="shared" si="122"/>
        <v>1.6091280946934555E-2</v>
      </c>
      <c r="Q245" s="231">
        <f t="shared" si="122"/>
        <v>5.356584396950431E-3</v>
      </c>
      <c r="R245" s="231">
        <f t="shared" si="122"/>
        <v>-6.0219074374492036E-3</v>
      </c>
      <c r="S245" s="231">
        <f t="shared" si="122"/>
        <v>-1.3160989128386874E-2</v>
      </c>
      <c r="T245" s="231">
        <f t="shared" si="122"/>
        <v>-1.2141021202377561E-2</v>
      </c>
      <c r="U245" s="231">
        <f t="shared" si="122"/>
        <v>1.7564871232682636E-2</v>
      </c>
      <c r="V245" s="231">
        <f t="shared" si="122"/>
        <v>-4.5791399657597799E-2</v>
      </c>
      <c r="W245" s="231">
        <f t="shared" si="122"/>
        <v>-1.0463268057295042E-2</v>
      </c>
      <c r="X245" s="231">
        <f t="shared" si="122"/>
        <v>-2.1523050786850573E-2</v>
      </c>
      <c r="Y245" s="231">
        <f t="shared" si="122"/>
        <v>-2.9414498812917254E-3</v>
      </c>
      <c r="Z245" s="231">
        <f t="shared" si="122"/>
        <v>1.1752105231392187E-2</v>
      </c>
      <c r="AA245" s="231">
        <f t="shared" si="122"/>
        <v>-1.4343588965033863E-2</v>
      </c>
      <c r="AB245" s="231">
        <f t="shared" si="122"/>
        <v>-1.8622495249733851E-2</v>
      </c>
      <c r="AC245" s="231">
        <f t="shared" si="122"/>
        <v>2.0246975318238908E-2</v>
      </c>
      <c r="AD245" s="231">
        <f t="shared" si="122"/>
        <v>3.3410885125795986E-2</v>
      </c>
      <c r="AE245" s="231">
        <f t="shared" si="122"/>
        <v>2.8459477896122776E-3</v>
      </c>
      <c r="AF245" s="231">
        <f t="shared" si="122"/>
        <v>4.2125454661571032E-3</v>
      </c>
      <c r="AG245" s="231">
        <f t="shared" si="122"/>
        <v>-9.2551167398302481E-3</v>
      </c>
      <c r="AH245" s="231">
        <f t="shared" si="122"/>
        <v>1.4414797538618894E-2</v>
      </c>
      <c r="AI245" s="231">
        <f t="shared" si="122"/>
        <v>9.2954907775072305E-3</v>
      </c>
      <c r="AJ245" s="231">
        <f t="shared" si="122"/>
        <v>-5.9524349853799672E-3</v>
      </c>
      <c r="AK245" s="231">
        <f t="shared" si="122"/>
        <v>-1.526799778352338E-2</v>
      </c>
      <c r="AL245" s="231">
        <f t="shared" si="122"/>
        <v>-1.0603559512953581E-2</v>
      </c>
      <c r="AM245" s="231">
        <f t="shared" si="122"/>
        <v>1.8837382893150866E-2</v>
      </c>
      <c r="AN245" s="231">
        <f t="shared" si="122"/>
        <v>-4.4417350531868689E-2</v>
      </c>
      <c r="AO245" s="231">
        <f t="shared" si="122"/>
        <v>-8.4870799169998266E-3</v>
      </c>
      <c r="AP245" s="231">
        <f t="shared" si="122"/>
        <v>-9.7686515768850846E-3</v>
      </c>
    </row>
    <row r="246" spans="1:42">
      <c r="A246" s="236" t="s">
        <v>36</v>
      </c>
      <c r="B246" s="236" t="s">
        <v>84</v>
      </c>
      <c r="C246" s="9">
        <f t="shared" si="83"/>
        <v>0</v>
      </c>
      <c r="D246" s="231">
        <f t="shared" ref="D246:AP246" si="123">(D74-D132)/D132</f>
        <v>1.2650147169264842E-3</v>
      </c>
      <c r="E246" s="231">
        <f t="shared" si="123"/>
        <v>1.2840475120875533E-3</v>
      </c>
      <c r="F246" s="232">
        <f t="shared" si="123"/>
        <v>1.2746136332496476E-3</v>
      </c>
      <c r="G246" s="231">
        <f t="shared" si="123"/>
        <v>1.4430306512803427E-2</v>
      </c>
      <c r="H246" s="231">
        <f t="shared" si="123"/>
        <v>1.8519598989480301E-2</v>
      </c>
      <c r="I246" s="231">
        <f t="shared" si="123"/>
        <v>-1.3655847451288249E-2</v>
      </c>
      <c r="J246" s="231">
        <f t="shared" si="123"/>
        <v>-2.3031342794135053E-2</v>
      </c>
      <c r="K246" s="231">
        <f t="shared" si="123"/>
        <v>2.0533725322964484E-2</v>
      </c>
      <c r="L246" s="231">
        <f t="shared" si="123"/>
        <v>2.5144117763644305E-2</v>
      </c>
      <c r="M246" s="231">
        <f t="shared" si="123"/>
        <v>1.6589350226036265E-2</v>
      </c>
      <c r="N246" s="231">
        <f t="shared" si="123"/>
        <v>6.2834695174887661E-3</v>
      </c>
      <c r="O246" s="231">
        <f t="shared" si="123"/>
        <v>4.35233938574943E-3</v>
      </c>
      <c r="P246" s="231">
        <f t="shared" si="123"/>
        <v>2.0930184840066715E-2</v>
      </c>
      <c r="Q246" s="231">
        <f t="shared" si="123"/>
        <v>7.110012441189098E-3</v>
      </c>
      <c r="R246" s="231">
        <f t="shared" si="123"/>
        <v>-5.4939606840157694E-3</v>
      </c>
      <c r="S246" s="231">
        <f t="shared" si="123"/>
        <v>-1.7006940674203923E-2</v>
      </c>
      <c r="T246" s="231">
        <f t="shared" si="123"/>
        <v>-6.1510148860208216E-3</v>
      </c>
      <c r="U246" s="231">
        <f t="shared" si="123"/>
        <v>2.1236262839534312E-2</v>
      </c>
      <c r="V246" s="231">
        <f t="shared" si="123"/>
        <v>-4.4219823597340502E-2</v>
      </c>
      <c r="W246" s="231">
        <f t="shared" si="123"/>
        <v>-1.6062372090601965E-2</v>
      </c>
      <c r="X246" s="231">
        <f t="shared" si="123"/>
        <v>-1.7464291668317335E-2</v>
      </c>
      <c r="Y246" s="231">
        <f t="shared" si="123"/>
        <v>8.9107561004789677E-3</v>
      </c>
      <c r="Z246" s="231">
        <f t="shared" si="123"/>
        <v>2.0541193992293139E-2</v>
      </c>
      <c r="AA246" s="231">
        <f t="shared" si="123"/>
        <v>-1.1755510161590606E-2</v>
      </c>
      <c r="AB246" s="231">
        <f t="shared" si="123"/>
        <v>-2.2731234971623299E-2</v>
      </c>
      <c r="AC246" s="231">
        <f t="shared" si="123"/>
        <v>2.2591066537992456E-2</v>
      </c>
      <c r="AD246" s="231">
        <f t="shared" si="123"/>
        <v>2.387713581679797E-2</v>
      </c>
      <c r="AE246" s="231">
        <f t="shared" si="123"/>
        <v>1.7494823962979866E-2</v>
      </c>
      <c r="AF246" s="231">
        <f t="shared" si="123"/>
        <v>1.8117659047999651E-2</v>
      </c>
      <c r="AG246" s="231">
        <f t="shared" si="123"/>
        <v>-4.8628948269640914E-3</v>
      </c>
      <c r="AH246" s="231">
        <f t="shared" si="123"/>
        <v>1.4533734698718661E-2</v>
      </c>
      <c r="AI246" s="231">
        <f t="shared" si="123"/>
        <v>4.1619326907229399E-3</v>
      </c>
      <c r="AJ246" s="231">
        <f t="shared" si="123"/>
        <v>-3.6887181485033387E-3</v>
      </c>
      <c r="AK246" s="231">
        <f t="shared" si="123"/>
        <v>-1.4354162213480353E-2</v>
      </c>
      <c r="AL246" s="231">
        <f t="shared" si="123"/>
        <v>-8.3098610570829911E-3</v>
      </c>
      <c r="AM246" s="231">
        <f t="shared" si="123"/>
        <v>2.1409395043619106E-2</v>
      </c>
      <c r="AN246" s="231">
        <f t="shared" si="123"/>
        <v>-4.2142670409061438E-2</v>
      </c>
      <c r="AO246" s="231">
        <f t="shared" si="123"/>
        <v>-1.5001072523966244E-2</v>
      </c>
      <c r="AP246" s="231">
        <f t="shared" si="123"/>
        <v>-1.327826226185618E-3</v>
      </c>
    </row>
    <row r="247" spans="1:42">
      <c r="A247" s="236" t="s">
        <v>26</v>
      </c>
      <c r="B247" s="236" t="s">
        <v>85</v>
      </c>
      <c r="C247" s="9">
        <f t="shared" si="83"/>
        <v>0</v>
      </c>
      <c r="D247" s="231">
        <f t="shared" ref="D247:AP247" si="124">(D75-D133)/D133</f>
        <v>-2.076985133361838E-3</v>
      </c>
      <c r="E247" s="231">
        <f t="shared" si="124"/>
        <v>-2.0974845891695961E-3</v>
      </c>
      <c r="F247" s="232">
        <f t="shared" si="124"/>
        <v>-2.0873720108193013E-3</v>
      </c>
      <c r="G247" s="231">
        <f t="shared" si="124"/>
        <v>7.6713740802196104E-3</v>
      </c>
      <c r="H247" s="231">
        <f t="shared" si="124"/>
        <v>4.2600194619100704E-3</v>
      </c>
      <c r="I247" s="231">
        <f t="shared" si="124"/>
        <v>-2.8941099730630032E-3</v>
      </c>
      <c r="J247" s="231">
        <f t="shared" si="124"/>
        <v>-2.0459501464081577E-2</v>
      </c>
      <c r="K247" s="231">
        <f t="shared" si="124"/>
        <v>9.8799011291203867E-4</v>
      </c>
      <c r="L247" s="231">
        <f t="shared" si="124"/>
        <v>-3.1556775682311427E-3</v>
      </c>
      <c r="M247" s="231">
        <f t="shared" si="124"/>
        <v>9.0850166291131709E-3</v>
      </c>
      <c r="N247" s="231">
        <f t="shared" si="124"/>
        <v>2.0783990441653744E-2</v>
      </c>
      <c r="O247" s="231">
        <f t="shared" si="124"/>
        <v>-8.9872303747450966E-3</v>
      </c>
      <c r="P247" s="231">
        <f t="shared" si="124"/>
        <v>2.9280878351681867E-2</v>
      </c>
      <c r="Q247" s="231">
        <f t="shared" si="124"/>
        <v>6.171589992992341E-3</v>
      </c>
      <c r="R247" s="231">
        <f t="shared" si="124"/>
        <v>-1.4112858815867404E-2</v>
      </c>
      <c r="S247" s="231">
        <f t="shared" si="124"/>
        <v>-1.5004557237729546E-2</v>
      </c>
      <c r="T247" s="231">
        <f t="shared" si="124"/>
        <v>-3.048025233114439E-3</v>
      </c>
      <c r="U247" s="231">
        <f t="shared" si="124"/>
        <v>8.6283142597359825E-3</v>
      </c>
      <c r="V247" s="231">
        <f t="shared" si="124"/>
        <v>-4.0433492563255305E-2</v>
      </c>
      <c r="W247" s="231">
        <f t="shared" si="124"/>
        <v>-9.7717018465528355E-3</v>
      </c>
      <c r="X247" s="231">
        <f t="shared" si="124"/>
        <v>-3.4757148306879294E-2</v>
      </c>
      <c r="Y247" s="231">
        <f t="shared" si="124"/>
        <v>-8.4818415751896967E-5</v>
      </c>
      <c r="Z247" s="231">
        <f t="shared" si="124"/>
        <v>1.5319630066997868E-2</v>
      </c>
      <c r="AA247" s="231">
        <f t="shared" si="124"/>
        <v>-1.4245175981983728E-2</v>
      </c>
      <c r="AB247" s="231">
        <f t="shared" si="124"/>
        <v>-7.2848244065371066E-3</v>
      </c>
      <c r="AC247" s="231">
        <f t="shared" si="124"/>
        <v>-6.0281620629734235E-3</v>
      </c>
      <c r="AD247" s="231">
        <f t="shared" si="124"/>
        <v>2.7994522230753299E-3</v>
      </c>
      <c r="AE247" s="231">
        <f t="shared" si="124"/>
        <v>1.020394631746251E-2</v>
      </c>
      <c r="AF247" s="231">
        <f t="shared" si="124"/>
        <v>-2.5900713778766464E-4</v>
      </c>
      <c r="AG247" s="231">
        <f t="shared" si="124"/>
        <v>-5.1005523813899382E-3</v>
      </c>
      <c r="AH247" s="231">
        <f t="shared" si="124"/>
        <v>2.5766047452191083E-2</v>
      </c>
      <c r="AI247" s="231">
        <f t="shared" si="124"/>
        <v>1.898361676649611E-3</v>
      </c>
      <c r="AJ247" s="231">
        <f t="shared" si="124"/>
        <v>-3.2050683108240447E-4</v>
      </c>
      <c r="AK247" s="231">
        <f t="shared" si="124"/>
        <v>-1.9296448807258625E-2</v>
      </c>
      <c r="AL247" s="231">
        <f t="shared" si="124"/>
        <v>-3.3442407413402375E-3</v>
      </c>
      <c r="AM247" s="231">
        <f t="shared" si="124"/>
        <v>1.2339907819464601E-2</v>
      </c>
      <c r="AN247" s="231">
        <f t="shared" si="124"/>
        <v>-3.6584425831436861E-2</v>
      </c>
      <c r="AO247" s="231">
        <f t="shared" si="124"/>
        <v>-1.492456010803344E-2</v>
      </c>
      <c r="AP247" s="231">
        <f t="shared" si="124"/>
        <v>-1.0438611084840874E-2</v>
      </c>
    </row>
    <row r="248" spans="1:42">
      <c r="A248" s="236" t="s">
        <v>29</v>
      </c>
      <c r="B248" s="236" t="s">
        <v>86</v>
      </c>
      <c r="C248" s="9">
        <f t="shared" si="83"/>
        <v>0</v>
      </c>
      <c r="D248" s="231">
        <f t="shared" ref="D248:AP248" si="125">(D76-D134)/D134</f>
        <v>-2.2213318491669876E-3</v>
      </c>
      <c r="E248" s="231">
        <f t="shared" si="125"/>
        <v>-3.2283634228204129E-3</v>
      </c>
      <c r="F248" s="232">
        <f t="shared" si="125"/>
        <v>-2.7307619496201E-3</v>
      </c>
      <c r="G248" s="231">
        <f t="shared" si="125"/>
        <v>8.8655555297197843E-3</v>
      </c>
      <c r="H248" s="231">
        <f t="shared" si="125"/>
        <v>4.4725550857852275E-3</v>
      </c>
      <c r="I248" s="231">
        <f t="shared" si="125"/>
        <v>-8.6094227126502221E-3</v>
      </c>
      <c r="J248" s="231">
        <f t="shared" si="125"/>
        <v>-2.1602445002645673E-2</v>
      </c>
      <c r="K248" s="231">
        <f t="shared" si="125"/>
        <v>1.8198417290945981E-2</v>
      </c>
      <c r="L248" s="231">
        <f t="shared" si="125"/>
        <v>1.5896313419111114E-3</v>
      </c>
      <c r="M248" s="231">
        <f t="shared" si="125"/>
        <v>4.5492147080847724E-3</v>
      </c>
      <c r="N248" s="231">
        <f t="shared" si="125"/>
        <v>1.0446646381558355E-2</v>
      </c>
      <c r="O248" s="231">
        <f t="shared" si="125"/>
        <v>-9.5165793497204425E-3</v>
      </c>
      <c r="P248" s="231">
        <f t="shared" si="125"/>
        <v>2.4405907254079224E-2</v>
      </c>
      <c r="Q248" s="231">
        <f t="shared" si="125"/>
        <v>9.603738939913866E-3</v>
      </c>
      <c r="R248" s="231">
        <f t="shared" si="125"/>
        <v>-8.4981916337761639E-3</v>
      </c>
      <c r="S248" s="231">
        <f t="shared" si="125"/>
        <v>-7.6126633205193493E-3</v>
      </c>
      <c r="T248" s="231">
        <f t="shared" si="125"/>
        <v>-6.1870378189689511E-3</v>
      </c>
      <c r="U248" s="231">
        <f t="shared" si="125"/>
        <v>7.7720921354530511E-3</v>
      </c>
      <c r="V248" s="231">
        <f t="shared" si="125"/>
        <v>-4.3210992816698802E-2</v>
      </c>
      <c r="W248" s="231">
        <f t="shared" si="125"/>
        <v>-1.4324385631487255E-2</v>
      </c>
      <c r="X248" s="231">
        <f t="shared" si="125"/>
        <v>-2.4247343126273156E-2</v>
      </c>
      <c r="Y248" s="231">
        <f t="shared" si="125"/>
        <v>5.2720935593317678E-3</v>
      </c>
      <c r="Z248" s="231">
        <f t="shared" si="125"/>
        <v>6.4993504319558635E-3</v>
      </c>
      <c r="AA248" s="231">
        <f t="shared" si="125"/>
        <v>-1.1302353047024739E-2</v>
      </c>
      <c r="AB248" s="231">
        <f t="shared" si="125"/>
        <v>-6.3643451533407962E-3</v>
      </c>
      <c r="AC248" s="231">
        <f t="shared" si="125"/>
        <v>1.5258320598265495E-2</v>
      </c>
      <c r="AD248" s="231">
        <f t="shared" si="125"/>
        <v>5.0722346085411941E-4</v>
      </c>
      <c r="AE248" s="231">
        <f t="shared" si="125"/>
        <v>1.4827262831653296E-2</v>
      </c>
      <c r="AF248" s="231">
        <f t="shared" si="125"/>
        <v>-8.0900341701211978E-3</v>
      </c>
      <c r="AG248" s="231">
        <f t="shared" si="125"/>
        <v>-5.4595019929179357E-3</v>
      </c>
      <c r="AH248" s="231">
        <f t="shared" si="125"/>
        <v>2.1374363677875218E-2</v>
      </c>
      <c r="AI248" s="231">
        <f t="shared" si="125"/>
        <v>5.4320472208960243E-3</v>
      </c>
      <c r="AJ248" s="231">
        <f t="shared" si="125"/>
        <v>-1.1053983491288463E-2</v>
      </c>
      <c r="AK248" s="231">
        <f t="shared" si="125"/>
        <v>-1.3003671835993937E-2</v>
      </c>
      <c r="AL248" s="231">
        <f t="shared" si="125"/>
        <v>-3.8851677081969478E-3</v>
      </c>
      <c r="AM248" s="231">
        <f t="shared" si="125"/>
        <v>8.2993331420587787E-3</v>
      </c>
      <c r="AN248" s="231">
        <f t="shared" si="125"/>
        <v>-4.1229673224437643E-2</v>
      </c>
      <c r="AO248" s="231">
        <f t="shared" si="125"/>
        <v>-1.5464602498082691E-2</v>
      </c>
      <c r="AP248" s="231">
        <f t="shared" si="125"/>
        <v>-1.9125940758788727E-2</v>
      </c>
    </row>
    <row r="249" spans="1:42">
      <c r="C249" s="9"/>
      <c r="D249" s="231"/>
      <c r="E249" s="231"/>
      <c r="F249" s="232"/>
      <c r="G249" s="231"/>
      <c r="H249" s="231"/>
      <c r="I249" s="231"/>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c r="AL249" s="231"/>
      <c r="AM249" s="231"/>
      <c r="AN249" s="231"/>
      <c r="AO249" s="231"/>
      <c r="AP249" s="231"/>
    </row>
    <row r="250" spans="1:42">
      <c r="A250" s="235"/>
      <c r="B250" s="235" t="s">
        <v>44</v>
      </c>
      <c r="C250" s="9">
        <f>C78-C136</f>
        <v>-1</v>
      </c>
      <c r="D250" s="231">
        <f t="shared" ref="D250:AP250" si="126">(D78-D136)/D136</f>
        <v>2.3409837263054277E-3</v>
      </c>
      <c r="E250" s="231">
        <f t="shared" si="126"/>
        <v>2.2323609270032754E-3</v>
      </c>
      <c r="F250" s="232">
        <f t="shared" si="126"/>
        <v>2.2868047051879843E-3</v>
      </c>
      <c r="G250" s="231">
        <f t="shared" si="126"/>
        <v>8.55407743427254E-3</v>
      </c>
      <c r="H250" s="231">
        <f t="shared" si="126"/>
        <v>7.6862671993242968E-3</v>
      </c>
      <c r="I250" s="231">
        <f t="shared" si="126"/>
        <v>-7.1530601760111624E-3</v>
      </c>
      <c r="J250" s="231">
        <f t="shared" si="126"/>
        <v>-9.6322638649003253E-3</v>
      </c>
      <c r="K250" s="231">
        <f t="shared" si="126"/>
        <v>2.5718429861066018E-2</v>
      </c>
      <c r="L250" s="231">
        <f t="shared" si="126"/>
        <v>1.4638844303592276E-2</v>
      </c>
      <c r="M250" s="231">
        <f t="shared" si="126"/>
        <v>1.2119729829286421E-3</v>
      </c>
      <c r="N250" s="231">
        <f t="shared" si="126"/>
        <v>1.1623465975393777E-2</v>
      </c>
      <c r="O250" s="231">
        <f t="shared" si="126"/>
        <v>-1.8702683343730167E-3</v>
      </c>
      <c r="P250" s="231">
        <f t="shared" si="126"/>
        <v>1.7486801496240399E-2</v>
      </c>
      <c r="Q250" s="231">
        <f t="shared" si="126"/>
        <v>6.5413526168663387E-3</v>
      </c>
      <c r="R250" s="231">
        <f t="shared" si="126"/>
        <v>-3.6796929299244721E-3</v>
      </c>
      <c r="S250" s="231">
        <f t="shared" si="126"/>
        <v>-1.1917794522997268E-2</v>
      </c>
      <c r="T250" s="231">
        <f t="shared" si="126"/>
        <v>-7.1994574143278648E-3</v>
      </c>
      <c r="U250" s="231">
        <f t="shared" si="126"/>
        <v>1.9593141458760285E-2</v>
      </c>
      <c r="V250" s="231">
        <f t="shared" si="126"/>
        <v>-4.21571280304694E-2</v>
      </c>
      <c r="W250" s="231">
        <f t="shared" si="126"/>
        <v>-5.9826057783723078E-3</v>
      </c>
      <c r="X250" s="231">
        <f t="shared" si="126"/>
        <v>-1.9797515073059751E-2</v>
      </c>
      <c r="Y250" s="231">
        <f t="shared" si="126"/>
        <v>8.413849616114558E-3</v>
      </c>
      <c r="Z250" s="231">
        <f t="shared" si="126"/>
        <v>8.1928843945863056E-3</v>
      </c>
      <c r="AA250" s="231">
        <f t="shared" si="126"/>
        <v>-8.1737801956761006E-3</v>
      </c>
      <c r="AB250" s="231">
        <f t="shared" si="126"/>
        <v>-1.0376675851664558E-2</v>
      </c>
      <c r="AC250" s="231">
        <f t="shared" si="126"/>
        <v>2.257398621378225E-2</v>
      </c>
      <c r="AD250" s="231">
        <f t="shared" si="126"/>
        <v>1.5420673327566626E-2</v>
      </c>
      <c r="AE250" s="231">
        <f t="shared" si="126"/>
        <v>5.9965143265967588E-3</v>
      </c>
      <c r="AF250" s="231">
        <f t="shared" si="126"/>
        <v>1.0418050858903198E-2</v>
      </c>
      <c r="AG250" s="231">
        <f t="shared" si="126"/>
        <v>-5.9265226658324057E-3</v>
      </c>
      <c r="AH250" s="231">
        <f t="shared" si="126"/>
        <v>1.6839193813410158E-2</v>
      </c>
      <c r="AI250" s="231">
        <f t="shared" si="126"/>
        <v>6.7948934428494817E-3</v>
      </c>
      <c r="AJ250" s="231">
        <f t="shared" si="126"/>
        <v>-3.1438712737856291E-3</v>
      </c>
      <c r="AK250" s="231">
        <f t="shared" si="126"/>
        <v>-1.1686655438522934E-2</v>
      </c>
      <c r="AL250" s="231">
        <f t="shared" si="126"/>
        <v>-6.2928191829507403E-3</v>
      </c>
      <c r="AM250" s="231">
        <f t="shared" si="126"/>
        <v>1.8927273488264239E-2</v>
      </c>
      <c r="AN250" s="231">
        <f t="shared" si="126"/>
        <v>-3.8116866450876932E-2</v>
      </c>
      <c r="AO250" s="231">
        <f t="shared" si="126"/>
        <v>-4.4087970827225821E-3</v>
      </c>
      <c r="AP250" s="231">
        <f t="shared" si="126"/>
        <v>-7.6865403294290027E-3</v>
      </c>
    </row>
    <row r="251" spans="1:42">
      <c r="A251" s="234"/>
      <c r="B251" s="234"/>
      <c r="C251" s="9"/>
      <c r="D251" s="231"/>
      <c r="E251" s="231"/>
      <c r="F251" s="232"/>
      <c r="G251" s="231"/>
      <c r="H251" s="231"/>
      <c r="I251" s="231"/>
      <c r="J251" s="231"/>
      <c r="K251" s="231"/>
      <c r="L251" s="231"/>
      <c r="M251" s="231"/>
      <c r="N251" s="231"/>
      <c r="O251" s="231"/>
      <c r="P251" s="231"/>
      <c r="Q251" s="231"/>
      <c r="R251" s="231"/>
      <c r="S251" s="231"/>
      <c r="T251" s="231"/>
      <c r="U251" s="231"/>
      <c r="V251" s="231"/>
      <c r="W251" s="231"/>
      <c r="X251" s="231"/>
      <c r="Y251" s="231"/>
      <c r="Z251" s="231"/>
      <c r="AA251" s="231"/>
      <c r="AB251" s="231"/>
      <c r="AC251" s="231"/>
      <c r="AD251" s="231"/>
      <c r="AE251" s="231"/>
      <c r="AF251" s="231"/>
      <c r="AG251" s="231"/>
      <c r="AH251" s="231"/>
      <c r="AI251" s="231"/>
      <c r="AJ251" s="231"/>
      <c r="AK251" s="231"/>
      <c r="AL251" s="231"/>
      <c r="AM251" s="231"/>
      <c r="AN251" s="231"/>
      <c r="AO251" s="231"/>
      <c r="AP251" s="231"/>
    </row>
    <row r="252" spans="1:42">
      <c r="A252" s="233" t="s">
        <v>174</v>
      </c>
      <c r="B252" s="233" t="s">
        <v>173</v>
      </c>
      <c r="C252" s="9">
        <f t="shared" ref="C252:C258" si="127">C80-C138</f>
        <v>0</v>
      </c>
      <c r="D252" s="231">
        <f t="shared" ref="D252:AP252" si="128">(D80-D138)/D138</f>
        <v>1.922853862792336E-3</v>
      </c>
      <c r="E252" s="231">
        <f t="shared" si="128"/>
        <v>1.7223223491936114E-3</v>
      </c>
      <c r="F252" s="232">
        <f t="shared" si="128"/>
        <v>1.822797473612806E-3</v>
      </c>
      <c r="G252" s="231">
        <f t="shared" si="128"/>
        <v>9.9924918109752792E-3</v>
      </c>
      <c r="H252" s="231">
        <f t="shared" si="128"/>
        <v>7.7869718846242759E-3</v>
      </c>
      <c r="I252" s="231">
        <f t="shared" si="128"/>
        <v>-5.6619533201035009E-3</v>
      </c>
      <c r="J252" s="231">
        <f t="shared" si="128"/>
        <v>-7.9888228750845738E-3</v>
      </c>
      <c r="K252" s="231">
        <f t="shared" si="128"/>
        <v>2.0423294055893389E-2</v>
      </c>
      <c r="L252" s="231">
        <f t="shared" si="128"/>
        <v>1.9168705114226869E-2</v>
      </c>
      <c r="M252" s="231">
        <f t="shared" si="128"/>
        <v>-1.2230237804388042E-2</v>
      </c>
      <c r="N252" s="231">
        <f t="shared" si="128"/>
        <v>8.6034705538196605E-3</v>
      </c>
      <c r="O252" s="231">
        <f t="shared" si="128"/>
        <v>-2.784794698567451E-3</v>
      </c>
      <c r="P252" s="231">
        <f t="shared" si="128"/>
        <v>2.5211973278267078E-2</v>
      </c>
      <c r="Q252" s="231">
        <f t="shared" si="128"/>
        <v>9.7246455006274306E-3</v>
      </c>
      <c r="R252" s="231">
        <f t="shared" si="128"/>
        <v>-9.5180459201311019E-4</v>
      </c>
      <c r="S252" s="231">
        <f t="shared" si="128"/>
        <v>-9.2219648856945117E-3</v>
      </c>
      <c r="T252" s="231">
        <f t="shared" si="128"/>
        <v>-1.0092100544698999E-2</v>
      </c>
      <c r="U252" s="231">
        <f t="shared" si="128"/>
        <v>1.8953763188609189E-2</v>
      </c>
      <c r="V252" s="231">
        <f t="shared" si="128"/>
        <v>-4.4216950093170185E-2</v>
      </c>
      <c r="W252" s="231">
        <f t="shared" si="128"/>
        <v>-4.6200502077580882E-3</v>
      </c>
      <c r="X252" s="231">
        <f t="shared" si="128"/>
        <v>-1.9710856672725804E-2</v>
      </c>
      <c r="Y252" s="231">
        <f t="shared" si="128"/>
        <v>1.0598962474428261E-2</v>
      </c>
      <c r="Z252" s="231">
        <f t="shared" si="128"/>
        <v>6.3748397235152427E-3</v>
      </c>
      <c r="AA252" s="231">
        <f t="shared" si="128"/>
        <v>-5.8259421817392432E-3</v>
      </c>
      <c r="AB252" s="231">
        <f t="shared" si="128"/>
        <v>-1.0969995420798019E-2</v>
      </c>
      <c r="AC252" s="231">
        <f t="shared" si="128"/>
        <v>1.8599163490491719E-2</v>
      </c>
      <c r="AD252" s="231">
        <f t="shared" si="128"/>
        <v>2.2735236092043972E-2</v>
      </c>
      <c r="AE252" s="231">
        <f t="shared" si="128"/>
        <v>-5.3606221399553153E-3</v>
      </c>
      <c r="AF252" s="231">
        <f t="shared" si="128"/>
        <v>8.5546614764828582E-3</v>
      </c>
      <c r="AG252" s="231">
        <f t="shared" si="128"/>
        <v>-1.0856367473596031E-2</v>
      </c>
      <c r="AH252" s="231">
        <f t="shared" si="128"/>
        <v>2.4941105902023159E-2</v>
      </c>
      <c r="AI252" s="231">
        <f t="shared" si="128"/>
        <v>6.8347916065473321E-3</v>
      </c>
      <c r="AJ252" s="231">
        <f t="shared" si="128"/>
        <v>-7.5903660060679785E-4</v>
      </c>
      <c r="AK252" s="231">
        <f t="shared" si="128"/>
        <v>-1.0676990349157508E-2</v>
      </c>
      <c r="AL252" s="231">
        <f t="shared" si="128"/>
        <v>-7.9287575939717136E-3</v>
      </c>
      <c r="AM252" s="231">
        <f t="shared" si="128"/>
        <v>1.817558241490181E-2</v>
      </c>
      <c r="AN252" s="231">
        <f t="shared" si="128"/>
        <v>-3.8172064774063555E-2</v>
      </c>
      <c r="AO252" s="231">
        <f t="shared" si="128"/>
        <v>-1.3432283205774031E-3</v>
      </c>
      <c r="AP252" s="231">
        <f t="shared" si="128"/>
        <v>-8.1470011077816734E-3</v>
      </c>
    </row>
    <row r="253" spans="1:42">
      <c r="A253" s="233" t="s">
        <v>200</v>
      </c>
      <c r="B253" s="233" t="s">
        <v>199</v>
      </c>
      <c r="C253" s="9">
        <f t="shared" si="127"/>
        <v>-1</v>
      </c>
      <c r="D253" s="231">
        <f t="shared" ref="D253:AP253" si="129">(D81-D139)/D139</f>
        <v>2.9153641646984503E-3</v>
      </c>
      <c r="E253" s="231">
        <f t="shared" si="129"/>
        <v>2.9385842561304742E-3</v>
      </c>
      <c r="F253" s="232">
        <f t="shared" si="129"/>
        <v>2.9269128250092127E-3</v>
      </c>
      <c r="G253" s="231">
        <f t="shared" si="129"/>
        <v>8.2050184468263777E-3</v>
      </c>
      <c r="H253" s="231">
        <f t="shared" si="129"/>
        <v>5.9018669653401563E-3</v>
      </c>
      <c r="I253" s="231">
        <f t="shared" si="129"/>
        <v>-5.0385974288834727E-3</v>
      </c>
      <c r="J253" s="231">
        <f t="shared" si="129"/>
        <v>-4.6180136747538516E-3</v>
      </c>
      <c r="K253" s="231">
        <f t="shared" si="129"/>
        <v>2.8224527293904574E-2</v>
      </c>
      <c r="L253" s="231">
        <f t="shared" si="129"/>
        <v>1.6377558099574696E-2</v>
      </c>
      <c r="M253" s="231">
        <f t="shared" si="129"/>
        <v>-5.1584609786771594E-3</v>
      </c>
      <c r="N253" s="231">
        <f t="shared" si="129"/>
        <v>8.1645238206061801E-3</v>
      </c>
      <c r="O253" s="231">
        <f t="shared" si="129"/>
        <v>-5.6859431761178813E-3</v>
      </c>
      <c r="P253" s="231">
        <f t="shared" si="129"/>
        <v>2.3368817714670431E-2</v>
      </c>
      <c r="Q253" s="231">
        <f t="shared" si="129"/>
        <v>9.4172621876367144E-3</v>
      </c>
      <c r="R253" s="231">
        <f t="shared" si="129"/>
        <v>-3.715096161049841E-4</v>
      </c>
      <c r="S253" s="231">
        <f t="shared" si="129"/>
        <v>-1.1303242714711295E-2</v>
      </c>
      <c r="T253" s="231">
        <f t="shared" si="129"/>
        <v>-4.9685340634105044E-3</v>
      </c>
      <c r="U253" s="231">
        <f t="shared" si="129"/>
        <v>2.0821959754907492E-2</v>
      </c>
      <c r="V253" s="231">
        <f t="shared" si="129"/>
        <v>-4.1099251699851361E-2</v>
      </c>
      <c r="W253" s="231">
        <f t="shared" si="129"/>
        <v>-6.860682687217067E-3</v>
      </c>
      <c r="X253" s="231">
        <f t="shared" si="129"/>
        <v>-1.8735725974006117E-2</v>
      </c>
      <c r="Y253" s="231">
        <f t="shared" si="129"/>
        <v>8.7191550047685234E-3</v>
      </c>
      <c r="Z253" s="231">
        <f t="shared" si="129"/>
        <v>6.4661354964974643E-3</v>
      </c>
      <c r="AA253" s="231">
        <f t="shared" si="129"/>
        <v>-5.586672598935795E-3</v>
      </c>
      <c r="AB253" s="231">
        <f t="shared" si="129"/>
        <v>-8.5836447700043186E-3</v>
      </c>
      <c r="AC253" s="231">
        <f t="shared" si="129"/>
        <v>2.8820601608279373E-2</v>
      </c>
      <c r="AD253" s="231">
        <f t="shared" si="129"/>
        <v>2.1707836766992245E-2</v>
      </c>
      <c r="AE253" s="231">
        <f t="shared" si="129"/>
        <v>-3.2173275594696935E-3</v>
      </c>
      <c r="AF253" s="231">
        <f t="shared" si="129"/>
        <v>7.3248589065941141E-3</v>
      </c>
      <c r="AG253" s="231">
        <f t="shared" si="129"/>
        <v>-8.4069444279228564E-3</v>
      </c>
      <c r="AH253" s="231">
        <f t="shared" si="129"/>
        <v>2.6033220926133149E-2</v>
      </c>
      <c r="AI253" s="231">
        <f t="shared" si="129"/>
        <v>7.0257021902399991E-3</v>
      </c>
      <c r="AJ253" s="231">
        <f t="shared" si="129"/>
        <v>7.3231429670227752E-4</v>
      </c>
      <c r="AK253" s="231">
        <f t="shared" si="129"/>
        <v>-1.2652375707574638E-2</v>
      </c>
      <c r="AL253" s="231">
        <f t="shared" si="129"/>
        <v>-9.4580893663983451E-3</v>
      </c>
      <c r="AM253" s="231">
        <f t="shared" si="129"/>
        <v>2.1883750652736261E-2</v>
      </c>
      <c r="AN253" s="231">
        <f t="shared" si="129"/>
        <v>-3.6165122275630283E-2</v>
      </c>
      <c r="AO253" s="231">
        <f t="shared" si="129"/>
        <v>-4.308434715479534E-3</v>
      </c>
      <c r="AP253" s="231">
        <f t="shared" si="129"/>
        <v>-6.0857950881074291E-3</v>
      </c>
    </row>
    <row r="254" spans="1:42">
      <c r="A254" s="233" t="s">
        <v>177</v>
      </c>
      <c r="B254" s="233" t="s">
        <v>176</v>
      </c>
      <c r="C254" s="9">
        <f t="shared" si="127"/>
        <v>1</v>
      </c>
      <c r="D254" s="231">
        <f t="shared" ref="D254:AP254" si="130">(D82-D140)/D140</f>
        <v>-2.5700921116076064E-5</v>
      </c>
      <c r="E254" s="231">
        <f t="shared" si="130"/>
        <v>-6.3035356622415703E-5</v>
      </c>
      <c r="F254" s="232">
        <f t="shared" si="130"/>
        <v>-4.4265042973929249E-5</v>
      </c>
      <c r="G254" s="231">
        <f t="shared" si="130"/>
        <v>5.5349495738587972E-3</v>
      </c>
      <c r="H254" s="231">
        <f t="shared" si="130"/>
        <v>5.5669048003459589E-3</v>
      </c>
      <c r="I254" s="231">
        <f t="shared" si="130"/>
        <v>-7.6942439263495473E-3</v>
      </c>
      <c r="J254" s="231">
        <f t="shared" si="130"/>
        <v>-1.412759815854735E-2</v>
      </c>
      <c r="K254" s="231">
        <f t="shared" si="130"/>
        <v>2.1947161920113832E-2</v>
      </c>
      <c r="L254" s="231">
        <f t="shared" si="130"/>
        <v>1.1352759099996421E-2</v>
      </c>
      <c r="M254" s="231">
        <f t="shared" si="130"/>
        <v>-9.4244399396121881E-3</v>
      </c>
      <c r="N254" s="231">
        <f t="shared" si="130"/>
        <v>6.7732027373630117E-3</v>
      </c>
      <c r="O254" s="231">
        <f t="shared" si="130"/>
        <v>-5.8154109815138416E-3</v>
      </c>
      <c r="P254" s="231">
        <f t="shared" si="130"/>
        <v>2.3116669447722751E-2</v>
      </c>
      <c r="Q254" s="231">
        <f t="shared" si="130"/>
        <v>4.6508014243222635E-3</v>
      </c>
      <c r="R254" s="231">
        <f t="shared" si="130"/>
        <v>-1.1993360875631875E-3</v>
      </c>
      <c r="S254" s="231">
        <f t="shared" si="130"/>
        <v>-1.5284229259111874E-2</v>
      </c>
      <c r="T254" s="231">
        <f t="shared" si="130"/>
        <v>-3.6466892502996198E-3</v>
      </c>
      <c r="U254" s="231">
        <f t="shared" si="130"/>
        <v>1.7112415309193833E-2</v>
      </c>
      <c r="V254" s="231">
        <f t="shared" si="130"/>
        <v>-3.9750744692384314E-2</v>
      </c>
      <c r="W254" s="231">
        <f t="shared" si="130"/>
        <v>-8.927865237116488E-3</v>
      </c>
      <c r="X254" s="231">
        <f t="shared" si="130"/>
        <v>-2.0905573911319069E-2</v>
      </c>
      <c r="Y254" s="231">
        <f t="shared" si="130"/>
        <v>5.4181739569357989E-3</v>
      </c>
      <c r="Z254" s="231">
        <f t="shared" si="130"/>
        <v>6.3253414144006084E-3</v>
      </c>
      <c r="AA254" s="231">
        <f t="shared" si="130"/>
        <v>-6.4530237373881744E-3</v>
      </c>
      <c r="AB254" s="231">
        <f t="shared" si="130"/>
        <v>-1.6620189681327387E-2</v>
      </c>
      <c r="AC254" s="231">
        <f t="shared" si="130"/>
        <v>1.5992800359086595E-2</v>
      </c>
      <c r="AD254" s="231">
        <f t="shared" si="130"/>
        <v>1.4939499996353335E-2</v>
      </c>
      <c r="AE254" s="231">
        <f t="shared" si="130"/>
        <v>-4.8276331705229504E-3</v>
      </c>
      <c r="AF254" s="231">
        <f t="shared" si="130"/>
        <v>3.6502353036458627E-3</v>
      </c>
      <c r="AG254" s="231">
        <f t="shared" si="130"/>
        <v>-6.5579144763383748E-3</v>
      </c>
      <c r="AH254" s="231">
        <f t="shared" si="130"/>
        <v>2.1440928182404943E-2</v>
      </c>
      <c r="AI254" s="231">
        <f t="shared" si="130"/>
        <v>5.950157710183015E-3</v>
      </c>
      <c r="AJ254" s="231">
        <f t="shared" si="130"/>
        <v>-3.3661092449873337E-3</v>
      </c>
      <c r="AK254" s="231">
        <f t="shared" si="130"/>
        <v>-1.3237490411897248E-2</v>
      </c>
      <c r="AL254" s="231">
        <f t="shared" si="130"/>
        <v>-4.1354647137344354E-3</v>
      </c>
      <c r="AM254" s="231">
        <f t="shared" si="130"/>
        <v>1.530352916523429E-2</v>
      </c>
      <c r="AN254" s="231">
        <f t="shared" si="130"/>
        <v>-3.4431027323811411E-2</v>
      </c>
      <c r="AO254" s="231">
        <f t="shared" si="130"/>
        <v>-6.0294677098438184E-3</v>
      </c>
      <c r="AP254" s="231">
        <f t="shared" si="130"/>
        <v>-8.0268478384942915E-3</v>
      </c>
    </row>
    <row r="255" spans="1:42">
      <c r="A255" s="233" t="s">
        <v>180</v>
      </c>
      <c r="B255" s="233" t="s">
        <v>179</v>
      </c>
      <c r="C255" s="9">
        <f t="shared" si="127"/>
        <v>3</v>
      </c>
      <c r="D255" s="231">
        <f t="shared" ref="D255:AP255" si="131">(D83-D141)/D141</f>
        <v>1.2090722576226713E-3</v>
      </c>
      <c r="E255" s="231">
        <f t="shared" si="131"/>
        <v>7.2955790027135294E-4</v>
      </c>
      <c r="F255" s="232">
        <f t="shared" si="131"/>
        <v>9.6914563904342953E-4</v>
      </c>
      <c r="G255" s="231">
        <f t="shared" si="131"/>
        <v>1.0596020256610637E-2</v>
      </c>
      <c r="H255" s="231">
        <f t="shared" si="131"/>
        <v>6.6869439834586755E-3</v>
      </c>
      <c r="I255" s="231">
        <f t="shared" si="131"/>
        <v>-7.2902977824921772E-3</v>
      </c>
      <c r="J255" s="231">
        <f t="shared" si="131"/>
        <v>-1.1850608110948639E-2</v>
      </c>
      <c r="K255" s="231">
        <f t="shared" si="131"/>
        <v>1.883024605430501E-2</v>
      </c>
      <c r="L255" s="231">
        <f t="shared" si="131"/>
        <v>5.3506812228376627E-3</v>
      </c>
      <c r="M255" s="231">
        <f t="shared" si="131"/>
        <v>1.0212851290217083E-2</v>
      </c>
      <c r="N255" s="231">
        <f t="shared" si="131"/>
        <v>1.0085339326683925E-2</v>
      </c>
      <c r="O255" s="231">
        <f t="shared" si="131"/>
        <v>-3.859088410805755E-3</v>
      </c>
      <c r="P255" s="231">
        <f t="shared" si="131"/>
        <v>1.4357779517237925E-2</v>
      </c>
      <c r="Q255" s="231">
        <f t="shared" si="131"/>
        <v>8.3378218450774512E-3</v>
      </c>
      <c r="R255" s="231">
        <f t="shared" si="131"/>
        <v>-5.8109254341252243E-3</v>
      </c>
      <c r="S255" s="231">
        <f t="shared" si="131"/>
        <v>-1.1154486907820393E-2</v>
      </c>
      <c r="T255" s="231">
        <f t="shared" si="131"/>
        <v>-6.2876749853028021E-3</v>
      </c>
      <c r="U255" s="231">
        <f t="shared" si="131"/>
        <v>2.1090896601239046E-2</v>
      </c>
      <c r="V255" s="231">
        <f t="shared" si="131"/>
        <v>-4.4730272912000241E-2</v>
      </c>
      <c r="W255" s="231">
        <f t="shared" si="131"/>
        <v>-2.5892929554421911E-3</v>
      </c>
      <c r="X255" s="231">
        <f t="shared" si="131"/>
        <v>-1.9015590882856544E-2</v>
      </c>
      <c r="Y255" s="231">
        <f t="shared" si="131"/>
        <v>1.1216085133158617E-2</v>
      </c>
      <c r="Z255" s="231">
        <f t="shared" si="131"/>
        <v>7.4236501544488005E-3</v>
      </c>
      <c r="AA255" s="231">
        <f t="shared" si="131"/>
        <v>-9.0959555276454249E-3</v>
      </c>
      <c r="AB255" s="231">
        <f t="shared" si="131"/>
        <v>-1.2388177752593542E-2</v>
      </c>
      <c r="AC255" s="231">
        <f t="shared" si="131"/>
        <v>1.2486464839593037E-2</v>
      </c>
      <c r="AD255" s="231">
        <f t="shared" si="131"/>
        <v>5.0182372893216448E-3</v>
      </c>
      <c r="AE255" s="231">
        <f t="shared" si="131"/>
        <v>1.6094981691242655E-2</v>
      </c>
      <c r="AF255" s="231">
        <f t="shared" si="131"/>
        <v>7.9998190505871248E-3</v>
      </c>
      <c r="AG255" s="231">
        <f t="shared" si="131"/>
        <v>-7.8243454083704936E-3</v>
      </c>
      <c r="AH255" s="231">
        <f t="shared" si="131"/>
        <v>1.3172000742963331E-2</v>
      </c>
      <c r="AI255" s="231">
        <f t="shared" si="131"/>
        <v>5.771135867471246E-3</v>
      </c>
      <c r="AJ255" s="231">
        <f t="shared" si="131"/>
        <v>-3.8187661399192428E-3</v>
      </c>
      <c r="AK255" s="231">
        <f t="shared" si="131"/>
        <v>-1.0870206277416031E-2</v>
      </c>
      <c r="AL255" s="231">
        <f t="shared" si="131"/>
        <v>-3.8299185538922796E-3</v>
      </c>
      <c r="AM255" s="231">
        <f t="shared" si="131"/>
        <v>2.4259744809346524E-2</v>
      </c>
      <c r="AN255" s="231">
        <f t="shared" si="131"/>
        <v>-4.6918315040529533E-2</v>
      </c>
      <c r="AO255" s="231">
        <f t="shared" si="131"/>
        <v>-2.1878213373362392E-3</v>
      </c>
      <c r="AP255" s="231">
        <f t="shared" si="131"/>
        <v>-7.9742938202644591E-3</v>
      </c>
    </row>
    <row r="256" spans="1:42">
      <c r="A256" s="233" t="s">
        <v>183</v>
      </c>
      <c r="B256" s="233" t="s">
        <v>182</v>
      </c>
      <c r="C256" s="9">
        <f t="shared" si="127"/>
        <v>-1</v>
      </c>
      <c r="D256" s="231">
        <f t="shared" ref="D256:AP256" si="132">(D84-D142)/D142</f>
        <v>7.5396406074745301E-3</v>
      </c>
      <c r="E256" s="231">
        <f t="shared" si="132"/>
        <v>7.6802086251493871E-3</v>
      </c>
      <c r="F256" s="232">
        <f t="shared" si="132"/>
        <v>7.6089170645797953E-3</v>
      </c>
      <c r="G256" s="231">
        <f t="shared" si="132"/>
        <v>9.1783915004074994E-3</v>
      </c>
      <c r="H256" s="231">
        <f t="shared" si="132"/>
        <v>9.9580986605290606E-3</v>
      </c>
      <c r="I256" s="231">
        <f t="shared" si="132"/>
        <v>-1.1031533627796519E-2</v>
      </c>
      <c r="J256" s="231">
        <f t="shared" si="132"/>
        <v>-5.0089135640053748E-3</v>
      </c>
      <c r="K256" s="231">
        <f t="shared" si="132"/>
        <v>4.4822756888831777E-2</v>
      </c>
      <c r="L256" s="231">
        <f t="shared" si="132"/>
        <v>2.1378329375935545E-2</v>
      </c>
      <c r="M256" s="231">
        <f t="shared" si="132"/>
        <v>1.8728784504456163E-2</v>
      </c>
      <c r="N256" s="231">
        <f t="shared" si="132"/>
        <v>1.8145124984271753E-2</v>
      </c>
      <c r="O256" s="231">
        <f t="shared" si="132"/>
        <v>1.338442591140989E-3</v>
      </c>
      <c r="P256" s="231">
        <f t="shared" si="132"/>
        <v>5.6178986854085212E-3</v>
      </c>
      <c r="Q256" s="231">
        <f t="shared" si="132"/>
        <v>3.2581151343548283E-3</v>
      </c>
      <c r="R256" s="231">
        <f t="shared" si="132"/>
        <v>-7.2623214091527485E-3</v>
      </c>
      <c r="S256" s="231">
        <f t="shared" si="132"/>
        <v>-7.6691260426500936E-3</v>
      </c>
      <c r="T256" s="231">
        <f t="shared" si="132"/>
        <v>-9.9878246635556386E-3</v>
      </c>
      <c r="U256" s="231">
        <f t="shared" si="132"/>
        <v>1.4661508491819349E-2</v>
      </c>
      <c r="V256" s="231">
        <f t="shared" si="132"/>
        <v>-3.6339551590384475E-2</v>
      </c>
      <c r="W256" s="231">
        <f t="shared" si="132"/>
        <v>2.9532871068827225E-3</v>
      </c>
      <c r="X256" s="231">
        <f t="shared" si="132"/>
        <v>-1.7141399987316709E-2</v>
      </c>
      <c r="Y256" s="231">
        <f t="shared" si="132"/>
        <v>9.6825398085038806E-3</v>
      </c>
      <c r="Z256" s="231">
        <f t="shared" si="132"/>
        <v>9.2022834745457156E-3</v>
      </c>
      <c r="AA256" s="231">
        <f t="shared" si="132"/>
        <v>-1.4400319080408713E-2</v>
      </c>
      <c r="AB256" s="231">
        <f t="shared" si="132"/>
        <v>-1.1292459790749304E-3</v>
      </c>
      <c r="AC256" s="231">
        <f t="shared" si="132"/>
        <v>4.100461201644081E-2</v>
      </c>
      <c r="AD256" s="231">
        <f t="shared" si="132"/>
        <v>1.5825337074286981E-2</v>
      </c>
      <c r="AE256" s="231">
        <f t="shared" si="132"/>
        <v>2.1761446832274062E-2</v>
      </c>
      <c r="AF256" s="231">
        <f t="shared" si="132"/>
        <v>1.7601614767702264E-2</v>
      </c>
      <c r="AG256" s="231">
        <f t="shared" si="132"/>
        <v>-1.0661373519590988E-3</v>
      </c>
      <c r="AH256" s="231">
        <f t="shared" si="132"/>
        <v>4.5336760168727076E-3</v>
      </c>
      <c r="AI256" s="231">
        <f t="shared" si="132"/>
        <v>8.027797120788294E-3</v>
      </c>
      <c r="AJ256" s="231">
        <f t="shared" si="132"/>
        <v>-2.3155275565853849E-3</v>
      </c>
      <c r="AK256" s="231">
        <f t="shared" si="132"/>
        <v>-9.6324371083847532E-3</v>
      </c>
      <c r="AL256" s="231">
        <f t="shared" si="132"/>
        <v>-5.3303892596499374E-3</v>
      </c>
      <c r="AM256" s="231">
        <f t="shared" si="132"/>
        <v>1.0594428213993364E-2</v>
      </c>
      <c r="AN256" s="231">
        <f t="shared" si="132"/>
        <v>-2.9443761216234293E-2</v>
      </c>
      <c r="AO256" s="231">
        <f t="shared" si="132"/>
        <v>-2.3079361100527694E-4</v>
      </c>
      <c r="AP256" s="231">
        <f t="shared" si="132"/>
        <v>-6.0071768388887522E-3</v>
      </c>
    </row>
    <row r="257" spans="1:42">
      <c r="A257" s="233" t="s">
        <v>187</v>
      </c>
      <c r="B257" s="233" t="s">
        <v>186</v>
      </c>
      <c r="C257" s="9">
        <f t="shared" si="127"/>
        <v>-3</v>
      </c>
      <c r="D257" s="231">
        <f t="shared" ref="D257:AP257" si="133">(D85-D143)/D143</f>
        <v>2.05669146942327E-3</v>
      </c>
      <c r="E257" s="231">
        <f t="shared" si="133"/>
        <v>2.1043406563940868E-3</v>
      </c>
      <c r="F257" s="232">
        <f t="shared" si="133"/>
        <v>2.0806417471217298E-3</v>
      </c>
      <c r="G257" s="231">
        <f t="shared" si="133"/>
        <v>1.208209159627722E-2</v>
      </c>
      <c r="H257" s="231">
        <f t="shared" si="133"/>
        <v>9.3555332239054646E-3</v>
      </c>
      <c r="I257" s="231">
        <f t="shared" si="133"/>
        <v>-4.589503925729134E-3</v>
      </c>
      <c r="J257" s="231">
        <f t="shared" si="133"/>
        <v>-1.0911773360436883E-2</v>
      </c>
      <c r="K257" s="231">
        <f t="shared" si="133"/>
        <v>2.1519513845314735E-2</v>
      </c>
      <c r="L257" s="231">
        <f t="shared" si="133"/>
        <v>9.9094235896251236E-3</v>
      </c>
      <c r="M257" s="231">
        <f t="shared" si="133"/>
        <v>-5.3587691538267094E-4</v>
      </c>
      <c r="N257" s="231">
        <f t="shared" si="133"/>
        <v>1.6842076571049334E-2</v>
      </c>
      <c r="O257" s="231">
        <f t="shared" si="133"/>
        <v>4.2346704370588581E-3</v>
      </c>
      <c r="P257" s="231">
        <f t="shared" si="133"/>
        <v>1.6241114774810415E-2</v>
      </c>
      <c r="Q257" s="231">
        <f t="shared" si="133"/>
        <v>5.4545354884884181E-3</v>
      </c>
      <c r="R257" s="231">
        <f t="shared" si="133"/>
        <v>-4.7749428647254058E-3</v>
      </c>
      <c r="S257" s="231">
        <f t="shared" si="133"/>
        <v>-1.4135631271269281E-2</v>
      </c>
      <c r="T257" s="231">
        <f t="shared" si="133"/>
        <v>-8.1127046205470617E-3</v>
      </c>
      <c r="U257" s="231">
        <f t="shared" si="133"/>
        <v>2.536276797031305E-2</v>
      </c>
      <c r="V257" s="231">
        <f t="shared" si="133"/>
        <v>-4.4260463188089745E-2</v>
      </c>
      <c r="W257" s="231">
        <f t="shared" si="133"/>
        <v>-6.2461381338061181E-3</v>
      </c>
      <c r="X257" s="231">
        <f t="shared" si="133"/>
        <v>-2.0809221761893471E-2</v>
      </c>
      <c r="Y257" s="231">
        <f t="shared" si="133"/>
        <v>1.157192225370042E-2</v>
      </c>
      <c r="Z257" s="231">
        <f t="shared" si="133"/>
        <v>1.1391079748629372E-2</v>
      </c>
      <c r="AA257" s="231">
        <f t="shared" si="133"/>
        <v>-5.887688746903672E-3</v>
      </c>
      <c r="AB257" s="231">
        <f t="shared" si="133"/>
        <v>-1.1966253599305136E-2</v>
      </c>
      <c r="AC257" s="231">
        <f t="shared" si="133"/>
        <v>1.5780706153253603E-2</v>
      </c>
      <c r="AD257" s="231">
        <f t="shared" si="133"/>
        <v>1.1362766154023752E-2</v>
      </c>
      <c r="AE257" s="231">
        <f t="shared" si="133"/>
        <v>6.8223585577441839E-3</v>
      </c>
      <c r="AF257" s="231">
        <f t="shared" si="133"/>
        <v>1.8391388570299656E-2</v>
      </c>
      <c r="AG257" s="231">
        <f t="shared" si="133"/>
        <v>-2.9189828092741187E-3</v>
      </c>
      <c r="AH257" s="231">
        <f t="shared" si="133"/>
        <v>1.3836402483543181E-2</v>
      </c>
      <c r="AI257" s="231">
        <f t="shared" si="133"/>
        <v>7.6027912373531166E-3</v>
      </c>
      <c r="AJ257" s="231">
        <f t="shared" si="133"/>
        <v>-6.0915591633108682E-3</v>
      </c>
      <c r="AK257" s="231">
        <f t="shared" si="133"/>
        <v>-1.1289078252623137E-2</v>
      </c>
      <c r="AL257" s="231">
        <f t="shared" si="133"/>
        <v>-6.43003429966607E-3</v>
      </c>
      <c r="AM257" s="231">
        <f t="shared" si="133"/>
        <v>2.4026918616077815E-2</v>
      </c>
      <c r="AN257" s="231">
        <f t="shared" si="133"/>
        <v>-4.0613970987542276E-2</v>
      </c>
      <c r="AO257" s="231">
        <f t="shared" si="133"/>
        <v>-4.7771364859807005E-3</v>
      </c>
      <c r="AP257" s="231">
        <f t="shared" si="133"/>
        <v>-7.3958300521516519E-3</v>
      </c>
    </row>
    <row r="258" spans="1:42">
      <c r="A258" s="233" t="s">
        <v>208</v>
      </c>
      <c r="B258" s="233" t="s">
        <v>207</v>
      </c>
      <c r="C258" s="9">
        <f t="shared" si="127"/>
        <v>0</v>
      </c>
      <c r="D258" s="231">
        <f t="shared" ref="D258:AP258" si="134">(D86-D144)/D144</f>
        <v>-7.1973887788058977E-4</v>
      </c>
      <c r="E258" s="231">
        <f t="shared" si="134"/>
        <v>-9.4395829527659447E-4</v>
      </c>
      <c r="F258" s="232">
        <f t="shared" si="134"/>
        <v>-8.3314767548659549E-4</v>
      </c>
      <c r="G258" s="231">
        <f t="shared" si="134"/>
        <v>3.1483040415128936E-3</v>
      </c>
      <c r="H258" s="231">
        <f t="shared" si="134"/>
        <v>8.8433315960310122E-3</v>
      </c>
      <c r="I258" s="231">
        <f t="shared" si="134"/>
        <v>-8.5489065729142406E-3</v>
      </c>
      <c r="J258" s="231">
        <f t="shared" si="134"/>
        <v>-1.2668558078371738E-2</v>
      </c>
      <c r="K258" s="231">
        <f t="shared" si="134"/>
        <v>1.6967346284834973E-2</v>
      </c>
      <c r="L258" s="231">
        <f t="shared" si="134"/>
        <v>1.3051131637718387E-2</v>
      </c>
      <c r="M258" s="231">
        <f t="shared" si="134"/>
        <v>-6.6895387912434842E-4</v>
      </c>
      <c r="N258" s="231">
        <f t="shared" si="134"/>
        <v>7.1252889867063776E-3</v>
      </c>
      <c r="O258" s="231">
        <f t="shared" si="134"/>
        <v>-3.2709941183511658E-3</v>
      </c>
      <c r="P258" s="231">
        <f t="shared" si="134"/>
        <v>1.9586492921453081E-2</v>
      </c>
      <c r="Q258" s="231">
        <f t="shared" si="134"/>
        <v>7.0794062300962744E-3</v>
      </c>
      <c r="R258" s="231">
        <f t="shared" si="134"/>
        <v>-6.9328457732364592E-3</v>
      </c>
      <c r="S258" s="231">
        <f t="shared" si="134"/>
        <v>-1.3427390389257967E-2</v>
      </c>
      <c r="T258" s="231">
        <f t="shared" si="134"/>
        <v>-8.3711928557867986E-3</v>
      </c>
      <c r="U258" s="231">
        <f t="shared" si="134"/>
        <v>1.8136250874495288E-2</v>
      </c>
      <c r="V258" s="231">
        <f t="shared" si="134"/>
        <v>-4.3296465022772915E-2</v>
      </c>
      <c r="W258" s="231">
        <f t="shared" si="134"/>
        <v>-1.2016513261198576E-2</v>
      </c>
      <c r="X258" s="231">
        <f t="shared" si="134"/>
        <v>-2.0684738804374391E-2</v>
      </c>
      <c r="Y258" s="231">
        <f t="shared" si="134"/>
        <v>-8.6088307280868096E-4</v>
      </c>
      <c r="Z258" s="231">
        <f t="shared" si="134"/>
        <v>1.123681723823901E-2</v>
      </c>
      <c r="AA258" s="231">
        <f t="shared" si="134"/>
        <v>-1.0495003923621011E-2</v>
      </c>
      <c r="AB258" s="231">
        <f t="shared" si="134"/>
        <v>-9.7819387144356344E-3</v>
      </c>
      <c r="AC258" s="231">
        <f t="shared" si="134"/>
        <v>1.6930393945512188E-2</v>
      </c>
      <c r="AD258" s="231">
        <f t="shared" si="134"/>
        <v>1.3747439672536754E-2</v>
      </c>
      <c r="AE258" s="231">
        <f t="shared" si="134"/>
        <v>3.0744067473912548E-3</v>
      </c>
      <c r="AF258" s="231">
        <f t="shared" si="134"/>
        <v>3.4366308301259259E-3</v>
      </c>
      <c r="AG258" s="231">
        <f t="shared" si="134"/>
        <v>-7.6090839588187223E-3</v>
      </c>
      <c r="AH258" s="231">
        <f t="shared" si="134"/>
        <v>1.8437268539146619E-2</v>
      </c>
      <c r="AI258" s="231">
        <f t="shared" si="134"/>
        <v>6.0587620895491039E-3</v>
      </c>
      <c r="AJ258" s="231">
        <f t="shared" si="134"/>
        <v>-6.5963667198017627E-3</v>
      </c>
      <c r="AK258" s="231">
        <f t="shared" si="134"/>
        <v>-1.3228020596407061E-2</v>
      </c>
      <c r="AL258" s="231">
        <f t="shared" si="134"/>
        <v>-7.5008425301168746E-3</v>
      </c>
      <c r="AM258" s="231">
        <f t="shared" si="134"/>
        <v>1.7752823507169776E-2</v>
      </c>
      <c r="AN258" s="231">
        <f t="shared" si="134"/>
        <v>-4.0293851782419787E-2</v>
      </c>
      <c r="AO258" s="231">
        <f t="shared" si="134"/>
        <v>-1.1114857143880982E-2</v>
      </c>
      <c r="AP258" s="231">
        <f t="shared" si="134"/>
        <v>-9.6307372314832634E-3</v>
      </c>
    </row>
    <row r="259" spans="1:42">
      <c r="G259" s="9"/>
      <c r="H259" s="9"/>
      <c r="Y259" s="229"/>
      <c r="Z259" s="229"/>
      <c r="AA259" s="9"/>
      <c r="AB259" s="9"/>
    </row>
  </sheetData>
  <conditionalFormatting sqref="B35:B76">
    <cfRule type="cellIs" dxfId="0" priority="1" operator="notEqual">
      <formula>B93</formula>
    </cfRule>
  </conditionalFormatting>
  <pageMargins left="0.31496062992125984" right="0.31496062992125984" top="0.44" bottom="0.35433070866141736" header="0.31496062992125984" footer="0.31496062992125984"/>
  <pageSetup paperSize="9" scale="14" fitToWidth="3" orientation="landscape"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72AAE-8A73-4ED7-A0E8-3B10C0BB32F5}">
  <sheetPr>
    <tabColor rgb="FF015BBB"/>
  </sheetPr>
  <dimension ref="A1:AI65"/>
  <sheetViews>
    <sheetView zoomScaleNormal="100" workbookViewId="0">
      <pane xSplit="4" ySplit="8" topLeftCell="F9" activePane="bottomRight" state="frozen"/>
      <selection pane="topRight" activeCell="E1" sqref="E1"/>
      <selection pane="bottomLeft" activeCell="A8" sqref="A8"/>
      <selection pane="bottomRight" activeCell="AC9" sqref="AB9:AC9"/>
    </sheetView>
  </sheetViews>
  <sheetFormatPr defaultColWidth="9.140625" defaultRowHeight="12.75"/>
  <cols>
    <col min="1" max="1" width="2.140625" style="83" customWidth="1"/>
    <col min="2" max="2" width="6.140625" style="83" bestFit="1" customWidth="1"/>
    <col min="3" max="3" width="55.5703125" style="83" bestFit="1" customWidth="1"/>
    <col min="4" max="4" width="2.140625" style="83" customWidth="1"/>
    <col min="5" max="5" width="12.7109375" style="83" bestFit="1" customWidth="1"/>
    <col min="6" max="6" width="11" style="83" bestFit="1" customWidth="1"/>
    <col min="7" max="7" width="11.28515625" style="83" bestFit="1" customWidth="1"/>
    <col min="8" max="8" width="9.85546875" style="83" bestFit="1" customWidth="1"/>
    <col min="9" max="9" width="11" style="83" bestFit="1" customWidth="1"/>
    <col min="10" max="10" width="2.140625" style="83" customWidth="1"/>
    <col min="11" max="11" width="11.42578125" style="83" customWidth="1"/>
    <col min="12" max="12" width="2.140625" style="83" customWidth="1"/>
    <col min="13" max="13" width="12.28515625" style="83" bestFit="1" customWidth="1"/>
    <col min="14" max="14" width="11" style="83" bestFit="1" customWidth="1"/>
    <col min="15" max="15" width="2.140625" style="83" customWidth="1"/>
    <col min="16" max="17" width="12.7109375" style="83" bestFit="1" customWidth="1"/>
    <col min="18" max="18" width="11.28515625" style="83" bestFit="1" customWidth="1"/>
    <col min="19" max="19" width="10" style="83" bestFit="1" customWidth="1"/>
    <col min="20" max="20" width="9.28515625" style="83" customWidth="1"/>
    <col min="21" max="21" width="2.140625" style="83" customWidth="1"/>
    <col min="22" max="22" width="9.85546875" style="83" customWidth="1"/>
    <col min="23" max="23" width="11.28515625" style="83" customWidth="1"/>
    <col min="24" max="24" width="13.140625" style="83" customWidth="1"/>
    <col min="25" max="25" width="3.140625" style="83" customWidth="1"/>
    <col min="26" max="26" width="11.7109375" style="83" customWidth="1"/>
    <col min="27" max="27" width="2.140625" style="83" customWidth="1"/>
    <col min="28" max="28" width="11.5703125" style="83" customWidth="1"/>
    <col min="29" max="29" width="12.5703125" style="83" customWidth="1"/>
    <col min="30" max="30" width="2.7109375" style="83" customWidth="1"/>
    <col min="31" max="32" width="11.28515625" style="83" bestFit="1" customWidth="1"/>
    <col min="33" max="33" width="2.140625" style="83" customWidth="1"/>
    <col min="34" max="35" width="11.28515625" style="83" bestFit="1" customWidth="1"/>
    <col min="36" max="16384" width="9.140625" style="83"/>
  </cols>
  <sheetData>
    <row r="1" spans="1:35">
      <c r="B1" s="84" t="s">
        <v>259</v>
      </c>
    </row>
    <row r="2" spans="1:35" ht="3" customHeight="1"/>
    <row r="3" spans="1:35">
      <c r="B3" s="16" t="s">
        <v>260</v>
      </c>
      <c r="E3" s="85" t="s">
        <v>261</v>
      </c>
      <c r="F3" s="85" t="s">
        <v>261</v>
      </c>
      <c r="G3" s="158" t="s">
        <v>261</v>
      </c>
      <c r="H3" s="85" t="s">
        <v>261</v>
      </c>
      <c r="I3" s="85" t="s">
        <v>261</v>
      </c>
      <c r="J3" s="86"/>
      <c r="K3" s="85" t="s">
        <v>261</v>
      </c>
      <c r="L3" s="87"/>
      <c r="M3" s="88" t="s">
        <v>169</v>
      </c>
      <c r="N3" s="88" t="s">
        <v>169</v>
      </c>
      <c r="O3" s="87"/>
      <c r="P3" s="88" t="s">
        <v>169</v>
      </c>
      <c r="Q3" s="88" t="s">
        <v>169</v>
      </c>
      <c r="R3" s="158" t="s">
        <v>169</v>
      </c>
      <c r="S3" s="88" t="s">
        <v>169</v>
      </c>
      <c r="T3" s="158" t="s">
        <v>169</v>
      </c>
      <c r="U3" s="87"/>
      <c r="V3" s="88" t="s">
        <v>169</v>
      </c>
      <c r="W3" s="88" t="s">
        <v>169</v>
      </c>
      <c r="X3" s="88" t="s">
        <v>169</v>
      </c>
      <c r="Y3" s="86"/>
      <c r="Z3" s="88" t="s">
        <v>169</v>
      </c>
      <c r="AA3" s="86"/>
      <c r="AB3" s="88" t="s">
        <v>169</v>
      </c>
      <c r="AC3" s="89" t="s">
        <v>169</v>
      </c>
      <c r="AD3" s="90"/>
      <c r="AE3" s="85" t="s">
        <v>261</v>
      </c>
      <c r="AF3" s="88" t="s">
        <v>169</v>
      </c>
      <c r="AG3" s="87"/>
      <c r="AH3" s="85" t="s">
        <v>261</v>
      </c>
      <c r="AI3" s="88" t="s">
        <v>169</v>
      </c>
    </row>
    <row r="4" spans="1:35" s="92" customFormat="1" ht="75.599999999999994" customHeight="1">
      <c r="A4" s="91"/>
      <c r="B4" s="91"/>
      <c r="C4" s="91"/>
      <c r="E4" s="93" t="s">
        <v>262</v>
      </c>
      <c r="F4" s="93" t="s">
        <v>263</v>
      </c>
      <c r="G4" s="159" t="s">
        <v>264</v>
      </c>
      <c r="H4" s="93" t="s">
        <v>264</v>
      </c>
      <c r="I4" s="93" t="s">
        <v>265</v>
      </c>
      <c r="J4" s="94"/>
      <c r="K4" s="93" t="s">
        <v>266</v>
      </c>
      <c r="L4" s="95"/>
      <c r="M4" s="96" t="s">
        <v>267</v>
      </c>
      <c r="N4" s="96" t="s">
        <v>265</v>
      </c>
      <c r="O4" s="95"/>
      <c r="P4" s="96" t="s">
        <v>268</v>
      </c>
      <c r="Q4" s="96" t="s">
        <v>269</v>
      </c>
      <c r="R4" s="159" t="s">
        <v>270</v>
      </c>
      <c r="S4" s="96" t="s">
        <v>270</v>
      </c>
      <c r="T4" s="159" t="s">
        <v>265</v>
      </c>
      <c r="U4" s="95"/>
      <c r="V4" s="96" t="s">
        <v>271</v>
      </c>
      <c r="W4" s="96" t="s">
        <v>272</v>
      </c>
      <c r="X4" s="96" t="s">
        <v>273</v>
      </c>
      <c r="Y4" s="94"/>
      <c r="Z4" s="96" t="s">
        <v>274</v>
      </c>
      <c r="AA4" s="94"/>
      <c r="AB4" s="96" t="s">
        <v>266</v>
      </c>
      <c r="AC4" s="97" t="s">
        <v>275</v>
      </c>
      <c r="AD4" s="98"/>
      <c r="AE4" s="93" t="s">
        <v>276</v>
      </c>
      <c r="AF4" s="96" t="s">
        <v>276</v>
      </c>
      <c r="AG4" s="95"/>
      <c r="AH4" s="93" t="s">
        <v>277</v>
      </c>
      <c r="AI4" s="96" t="s">
        <v>277</v>
      </c>
    </row>
    <row r="5" spans="1:35" s="101" customFormat="1">
      <c r="A5" s="99"/>
      <c r="B5" s="100" t="s">
        <v>42</v>
      </c>
      <c r="C5" s="100" t="s">
        <v>164</v>
      </c>
      <c r="E5" s="102" t="s">
        <v>278</v>
      </c>
      <c r="F5" s="102" t="s">
        <v>278</v>
      </c>
      <c r="G5" s="160" t="s">
        <v>278</v>
      </c>
      <c r="H5" s="102" t="s">
        <v>279</v>
      </c>
      <c r="I5" s="102" t="s">
        <v>280</v>
      </c>
      <c r="J5" s="103"/>
      <c r="K5" s="102" t="s">
        <v>278</v>
      </c>
      <c r="L5" s="104"/>
      <c r="M5" s="105" t="s">
        <v>278</v>
      </c>
      <c r="N5" s="105" t="s">
        <v>280</v>
      </c>
      <c r="O5" s="104"/>
      <c r="P5" s="105" t="s">
        <v>280</v>
      </c>
      <c r="Q5" s="105" t="s">
        <v>280</v>
      </c>
      <c r="R5" s="160" t="s">
        <v>278</v>
      </c>
      <c r="S5" s="105" t="s">
        <v>279</v>
      </c>
      <c r="T5" s="160" t="s">
        <v>280</v>
      </c>
      <c r="U5" s="104"/>
      <c r="V5" s="105" t="s">
        <v>278</v>
      </c>
      <c r="W5" s="105" t="s">
        <v>278</v>
      </c>
      <c r="X5" s="105" t="s">
        <v>278</v>
      </c>
      <c r="Y5" s="103"/>
      <c r="Z5" s="105" t="s">
        <v>278</v>
      </c>
      <c r="AA5" s="103"/>
      <c r="AB5" s="105" t="s">
        <v>278</v>
      </c>
      <c r="AC5" s="106" t="s">
        <v>278</v>
      </c>
      <c r="AD5" s="107"/>
      <c r="AE5" s="102"/>
      <c r="AF5" s="105"/>
      <c r="AG5" s="104"/>
      <c r="AH5" s="102"/>
      <c r="AI5" s="105"/>
    </row>
    <row r="6" spans="1:35">
      <c r="A6" s="99"/>
      <c r="B6" s="108"/>
      <c r="C6" s="109"/>
      <c r="E6" s="87"/>
      <c r="F6" s="87"/>
      <c r="G6" s="166"/>
      <c r="H6" s="87"/>
      <c r="I6" s="87"/>
      <c r="J6" s="87"/>
      <c r="K6" s="87"/>
      <c r="L6" s="87"/>
      <c r="M6" s="110"/>
      <c r="N6" s="87"/>
      <c r="O6" s="87"/>
      <c r="P6" s="87"/>
      <c r="Q6" s="87"/>
      <c r="R6" s="161"/>
      <c r="S6" s="111"/>
      <c r="T6" s="166"/>
      <c r="U6" s="87"/>
      <c r="V6" s="111"/>
      <c r="W6" s="111"/>
      <c r="X6" s="111"/>
      <c r="Y6" s="111"/>
      <c r="Z6" s="111"/>
      <c r="AA6" s="87"/>
      <c r="AB6" s="111"/>
      <c r="AC6" s="112"/>
      <c r="AD6" s="113"/>
      <c r="AE6" s="111"/>
      <c r="AF6" s="111"/>
      <c r="AG6" s="87"/>
      <c r="AH6" s="111"/>
      <c r="AI6" s="111"/>
    </row>
    <row r="7" spans="1:35">
      <c r="A7" s="100"/>
      <c r="B7" s="114"/>
      <c r="C7" s="114" t="s">
        <v>281</v>
      </c>
      <c r="D7" s="16"/>
      <c r="E7" s="115">
        <v>91603742.605491802</v>
      </c>
      <c r="F7" s="116">
        <v>0</v>
      </c>
      <c r="G7" s="162">
        <v>91603742.605491787</v>
      </c>
      <c r="H7" s="115">
        <v>1538.097346677007</v>
      </c>
      <c r="I7" s="117">
        <v>4.3838848640291195E-2</v>
      </c>
      <c r="J7" s="115"/>
      <c r="K7" s="115">
        <v>5124069.7840000009</v>
      </c>
      <c r="L7" s="118"/>
      <c r="M7" s="119">
        <v>3.9882501835338618E-2</v>
      </c>
      <c r="N7" s="120">
        <v>4.0656345048739828E-2</v>
      </c>
      <c r="O7" s="121"/>
      <c r="P7" s="120">
        <v>-5.9479305167084049E-3</v>
      </c>
      <c r="Q7" s="120">
        <v>-6.9920114351445673E-3</v>
      </c>
      <c r="R7" s="162">
        <v>94591175</v>
      </c>
      <c r="S7" s="115">
        <v>64192.83853333725</v>
      </c>
      <c r="T7" s="168">
        <v>3.3380991463803023E-2</v>
      </c>
      <c r="U7" s="118"/>
      <c r="V7" s="115">
        <v>200002</v>
      </c>
      <c r="W7" s="115">
        <v>93001</v>
      </c>
      <c r="X7" s="122">
        <v>-4084.5958175117103</v>
      </c>
      <c r="Y7" s="115"/>
      <c r="Z7" s="115">
        <v>94880093.404182494</v>
      </c>
      <c r="AA7" s="123"/>
      <c r="AB7" s="115">
        <v>2205000</v>
      </c>
      <c r="AC7" s="124">
        <v>1855202</v>
      </c>
      <c r="AD7" s="125"/>
      <c r="AE7" s="115">
        <v>61194033</v>
      </c>
      <c r="AF7" s="115">
        <v>61498822.037733927</v>
      </c>
      <c r="AG7" s="118"/>
      <c r="AH7" s="115">
        <v>61194033</v>
      </c>
      <c r="AI7" s="115">
        <v>61498822.037733935</v>
      </c>
    </row>
    <row r="8" spans="1:35">
      <c r="A8" s="99"/>
      <c r="B8" s="126" t="s">
        <v>174</v>
      </c>
      <c r="C8" s="127" t="s">
        <v>173</v>
      </c>
      <c r="D8" s="128"/>
      <c r="E8" s="129"/>
      <c r="F8" s="130"/>
      <c r="G8" s="163"/>
      <c r="H8" s="129"/>
      <c r="I8" s="131"/>
      <c r="J8" s="129"/>
      <c r="K8" s="129"/>
      <c r="L8" s="132"/>
      <c r="M8" s="131"/>
      <c r="N8" s="131"/>
      <c r="O8" s="133"/>
      <c r="P8" s="131"/>
      <c r="Q8" s="131"/>
      <c r="R8" s="163"/>
      <c r="S8" s="129"/>
      <c r="T8" s="169"/>
      <c r="U8" s="132"/>
      <c r="V8" s="129"/>
      <c r="W8" s="129"/>
      <c r="X8" s="129"/>
      <c r="Y8" s="129"/>
      <c r="Z8" s="129"/>
      <c r="AA8" s="134"/>
      <c r="AB8" s="129"/>
      <c r="AC8" s="135"/>
      <c r="AD8" s="135"/>
      <c r="AE8" s="129"/>
      <c r="AF8" s="129"/>
      <c r="AG8" s="132"/>
      <c r="AH8" s="129"/>
      <c r="AI8" s="129"/>
    </row>
    <row r="9" spans="1:35" s="136" customFormat="1">
      <c r="A9" s="109"/>
      <c r="B9" s="109" t="s">
        <v>23</v>
      </c>
      <c r="C9" s="109" t="s">
        <v>45</v>
      </c>
      <c r="E9" s="137">
        <v>2678001.8080447335</v>
      </c>
      <c r="F9" s="116">
        <v>0</v>
      </c>
      <c r="G9" s="164">
        <v>2678001.8080447335</v>
      </c>
      <c r="H9" s="137">
        <v>1515.2091179795643</v>
      </c>
      <c r="I9" s="138">
        <v>2.9430575369370215E-2</v>
      </c>
      <c r="J9" s="137"/>
      <c r="K9" s="137">
        <v>112261.38571611434</v>
      </c>
      <c r="L9" s="139"/>
      <c r="M9" s="140">
        <v>3.9040235200396678E-2</v>
      </c>
      <c r="N9" s="140">
        <v>2.4263080937171111E-2</v>
      </c>
      <c r="O9" s="141"/>
      <c r="P9" s="140">
        <v>-5.0000000000000001E-3</v>
      </c>
      <c r="Q9" s="140">
        <v>-4.9387972726057782E-3</v>
      </c>
      <c r="R9" s="164">
        <v>2768809</v>
      </c>
      <c r="S9" s="142">
        <v>1563.3488167374508</v>
      </c>
      <c r="T9" s="170">
        <v>1.9204390610904065E-2</v>
      </c>
      <c r="U9" s="139"/>
      <c r="V9" s="142">
        <v>6264</v>
      </c>
      <c r="W9" s="142">
        <v>2317</v>
      </c>
      <c r="X9" s="116">
        <v>1284.2537307076902</v>
      </c>
      <c r="Y9" s="137"/>
      <c r="Z9" s="142">
        <v>2778674.2537307078</v>
      </c>
      <c r="AA9" s="143"/>
      <c r="AB9" s="142">
        <v>48309</v>
      </c>
      <c r="AC9" s="144">
        <v>55060</v>
      </c>
      <c r="AD9" s="144"/>
      <c r="AE9" s="142">
        <v>1767414</v>
      </c>
      <c r="AF9" s="142">
        <v>1771075.6360683609</v>
      </c>
      <c r="AG9" s="145"/>
      <c r="AH9" s="142">
        <v>1814024.3705057187</v>
      </c>
      <c r="AI9" s="142">
        <v>1825191.1645286069</v>
      </c>
    </row>
    <row r="10" spans="1:35" s="136" customFormat="1">
      <c r="A10" s="109"/>
      <c r="B10" s="109" t="s">
        <v>6</v>
      </c>
      <c r="C10" s="109" t="s">
        <v>46</v>
      </c>
      <c r="E10" s="137">
        <v>5333737.1714604804</v>
      </c>
      <c r="F10" s="116">
        <v>0</v>
      </c>
      <c r="G10" s="164">
        <v>5333737.1714604804</v>
      </c>
      <c r="H10" s="137">
        <v>1702.3458266887233</v>
      </c>
      <c r="I10" s="138">
        <v>6.5260665436304377E-2</v>
      </c>
      <c r="J10" s="137"/>
      <c r="K10" s="137">
        <v>293925.99235548027</v>
      </c>
      <c r="L10" s="139"/>
      <c r="M10" s="140">
        <v>3.7178806645561391E-2</v>
      </c>
      <c r="N10" s="140">
        <v>5.8586359287141621E-2</v>
      </c>
      <c r="O10" s="141"/>
      <c r="P10" s="140">
        <v>-9.3683925908302108E-3</v>
      </c>
      <c r="Q10" s="140">
        <v>-1.1154481343446022E-2</v>
      </c>
      <c r="R10" s="164">
        <v>5470332</v>
      </c>
      <c r="S10" s="142">
        <v>1742.2422579278923</v>
      </c>
      <c r="T10" s="170">
        <v>4.6778353205802814E-2</v>
      </c>
      <c r="U10" s="139"/>
      <c r="V10" s="142">
        <v>13604</v>
      </c>
      <c r="W10" s="142">
        <v>3989</v>
      </c>
      <c r="X10" s="116">
        <v>890.93659490853724</v>
      </c>
      <c r="Y10" s="137"/>
      <c r="Z10" s="142">
        <v>5488815.9365949081</v>
      </c>
      <c r="AA10" s="143"/>
      <c r="AB10" s="142">
        <v>126483</v>
      </c>
      <c r="AC10" s="144">
        <v>105916</v>
      </c>
      <c r="AD10" s="144"/>
      <c r="AE10" s="142">
        <v>3133169</v>
      </c>
      <c r="AF10" s="142">
        <v>3139822.8203384592</v>
      </c>
      <c r="AG10" s="145"/>
      <c r="AH10" s="142">
        <v>3491443.6313921153</v>
      </c>
      <c r="AI10" s="142">
        <v>3511038.5467165248</v>
      </c>
    </row>
    <row r="11" spans="1:35" s="147" customFormat="1">
      <c r="A11" s="146"/>
      <c r="B11" s="109" t="s">
        <v>1</v>
      </c>
      <c r="C11" s="109" t="s">
        <v>47</v>
      </c>
      <c r="E11" s="137">
        <v>2502147.592918674</v>
      </c>
      <c r="F11" s="116">
        <v>-179417.16686062049</v>
      </c>
      <c r="G11" s="164">
        <v>2322730.4260580535</v>
      </c>
      <c r="H11" s="137">
        <v>1572.9505259181317</v>
      </c>
      <c r="I11" s="138">
        <v>5.7160278637745421E-2</v>
      </c>
      <c r="J11" s="137"/>
      <c r="K11" s="137">
        <v>137166.10335624608</v>
      </c>
      <c r="L11" s="148"/>
      <c r="M11" s="140">
        <v>3.8257852848567753E-2</v>
      </c>
      <c r="N11" s="140">
        <v>5.1477891179825264E-2</v>
      </c>
      <c r="O11" s="149"/>
      <c r="P11" s="140">
        <v>-8.106623393790445E-3</v>
      </c>
      <c r="Q11" s="140">
        <v>-9.3796301458762762E-3</v>
      </c>
      <c r="R11" s="164">
        <v>2388973</v>
      </c>
      <c r="S11" s="142">
        <v>1609.8543819536883</v>
      </c>
      <c r="T11" s="170">
        <v>4.1615306917382133E-2</v>
      </c>
      <c r="U11" s="148"/>
      <c r="V11" s="142">
        <v>5392</v>
      </c>
      <c r="W11" s="142">
        <v>2128</v>
      </c>
      <c r="X11" s="116">
        <v>242.95233756656486</v>
      </c>
      <c r="Y11" s="137"/>
      <c r="Z11" s="142">
        <v>2396735.9523375668</v>
      </c>
      <c r="AA11" s="143"/>
      <c r="AB11" s="142">
        <v>59026</v>
      </c>
      <c r="AC11" s="144">
        <v>46484</v>
      </c>
      <c r="AD11" s="144"/>
      <c r="AE11" s="142">
        <v>1476671</v>
      </c>
      <c r="AF11" s="142">
        <v>1483968.3804822075</v>
      </c>
      <c r="AG11" s="150"/>
      <c r="AH11" s="142">
        <v>1532100.6145016234</v>
      </c>
      <c r="AI11" s="142">
        <v>1540921.5671280418</v>
      </c>
    </row>
    <row r="12" spans="1:35" s="136" customFormat="1">
      <c r="A12" s="109"/>
      <c r="B12" s="109" t="s">
        <v>38</v>
      </c>
      <c r="C12" s="109" t="s">
        <v>48</v>
      </c>
      <c r="E12" s="137">
        <v>3880079.3895195839</v>
      </c>
      <c r="F12" s="116">
        <v>0</v>
      </c>
      <c r="G12" s="164">
        <v>3880079.3895195839</v>
      </c>
      <c r="H12" s="137">
        <v>1488.004699206612</v>
      </c>
      <c r="I12" s="138">
        <v>2.9328805902371302E-2</v>
      </c>
      <c r="J12" s="137"/>
      <c r="K12" s="137">
        <v>228719.65621116501</v>
      </c>
      <c r="L12" s="139"/>
      <c r="M12" s="140">
        <v>3.786401944410156E-2</v>
      </c>
      <c r="N12" s="140">
        <v>2.5164638843229836E-2</v>
      </c>
      <c r="O12" s="141"/>
      <c r="P12" s="140">
        <v>-5.0000000000000001E-3</v>
      </c>
      <c r="Q12" s="140">
        <v>-6.0514100418038756E-3</v>
      </c>
      <c r="R12" s="164">
        <v>4002626</v>
      </c>
      <c r="S12" s="142">
        <v>1529.2179467623544</v>
      </c>
      <c r="T12" s="170">
        <v>1.8960999630977193E-2</v>
      </c>
      <c r="U12" s="139"/>
      <c r="V12" s="142">
        <v>10724</v>
      </c>
      <c r="W12" s="142">
        <v>4269</v>
      </c>
      <c r="X12" s="116">
        <v>316.54852593045098</v>
      </c>
      <c r="Y12" s="137"/>
      <c r="Z12" s="142">
        <v>4017935.5485259304</v>
      </c>
      <c r="AA12" s="143"/>
      <c r="AB12" s="142">
        <v>98423</v>
      </c>
      <c r="AC12" s="144">
        <v>79614</v>
      </c>
      <c r="AD12" s="144"/>
      <c r="AE12" s="142">
        <v>2607572</v>
      </c>
      <c r="AF12" s="142">
        <v>2617433.3151623821</v>
      </c>
      <c r="AG12" s="145"/>
      <c r="AH12" s="142">
        <v>2628547.318887284</v>
      </c>
      <c r="AI12" s="142">
        <v>2639150.1290351939</v>
      </c>
    </row>
    <row r="13" spans="1:35">
      <c r="A13" s="99"/>
      <c r="B13" s="126" t="s">
        <v>200</v>
      </c>
      <c r="C13" s="127" t="s">
        <v>199</v>
      </c>
      <c r="D13" s="128"/>
      <c r="E13" s="129"/>
      <c r="F13" s="130"/>
      <c r="G13" s="163"/>
      <c r="H13" s="129"/>
      <c r="I13" s="131"/>
      <c r="J13" s="129"/>
      <c r="K13" s="129"/>
      <c r="L13" s="132"/>
      <c r="M13" s="131"/>
      <c r="N13" s="131"/>
      <c r="O13" s="133"/>
      <c r="P13" s="131"/>
      <c r="Q13" s="131"/>
      <c r="R13" s="163"/>
      <c r="S13" s="129"/>
      <c r="T13" s="169"/>
      <c r="U13" s="132"/>
      <c r="V13" s="129"/>
      <c r="W13" s="129"/>
      <c r="X13" s="129"/>
      <c r="Y13" s="129"/>
      <c r="Z13" s="129"/>
      <c r="AA13" s="134"/>
      <c r="AB13" s="129"/>
      <c r="AC13" s="135"/>
      <c r="AD13" s="135"/>
      <c r="AE13" s="129"/>
      <c r="AF13" s="129"/>
      <c r="AG13" s="132"/>
      <c r="AH13" s="129"/>
      <c r="AI13" s="129"/>
    </row>
    <row r="14" spans="1:35" s="136" customFormat="1">
      <c r="A14" s="109"/>
      <c r="B14" s="109" t="s">
        <v>41</v>
      </c>
      <c r="C14" s="109" t="s">
        <v>49</v>
      </c>
      <c r="E14" s="137">
        <v>4671515.3954224819</v>
      </c>
      <c r="F14" s="116">
        <v>0</v>
      </c>
      <c r="G14" s="164">
        <v>4671515.3954224819</v>
      </c>
      <c r="H14" s="137">
        <v>1728.8724618605595</v>
      </c>
      <c r="I14" s="138">
        <v>8.0083798517573079E-2</v>
      </c>
      <c r="J14" s="137"/>
      <c r="K14" s="137">
        <v>253101.53996716556</v>
      </c>
      <c r="L14" s="139"/>
      <c r="M14" s="140">
        <v>3.8995167311055123E-2</v>
      </c>
      <c r="N14" s="140">
        <v>7.4982689111547485E-2</v>
      </c>
      <c r="O14" s="141"/>
      <c r="P14" s="140">
        <v>-9.3683925908302108E-3</v>
      </c>
      <c r="Q14" s="140">
        <v>-1.0645397845180187E-2</v>
      </c>
      <c r="R14" s="164">
        <v>4802013</v>
      </c>
      <c r="S14" s="142">
        <v>1769.2400865714162</v>
      </c>
      <c r="T14" s="170">
        <v>6.3539171523245175E-2</v>
      </c>
      <c r="U14" s="139"/>
      <c r="V14" s="142">
        <v>11537</v>
      </c>
      <c r="W14" s="142">
        <v>3731</v>
      </c>
      <c r="X14" s="116">
        <v>-6843.8611670779201</v>
      </c>
      <c r="Y14" s="137"/>
      <c r="Z14" s="142">
        <v>4810437.1388329221</v>
      </c>
      <c r="AA14" s="143"/>
      <c r="AB14" s="142">
        <v>108915</v>
      </c>
      <c r="AC14" s="144">
        <v>91510</v>
      </c>
      <c r="AD14" s="144"/>
      <c r="AE14" s="142">
        <v>2702059</v>
      </c>
      <c r="AF14" s="142">
        <v>2714166.9671897097</v>
      </c>
      <c r="AG14" s="145"/>
      <c r="AH14" s="142">
        <v>3015988.2652077144</v>
      </c>
      <c r="AI14" s="142">
        <v>3033517.3762191865</v>
      </c>
    </row>
    <row r="15" spans="1:35" s="147" customFormat="1">
      <c r="A15" s="146"/>
      <c r="B15" s="109" t="s">
        <v>22</v>
      </c>
      <c r="C15" s="109" t="s">
        <v>50</v>
      </c>
      <c r="E15" s="137">
        <v>5012307.3978710482</v>
      </c>
      <c r="F15" s="116">
        <v>-47346.371919557147</v>
      </c>
      <c r="G15" s="164">
        <v>4964961.0259514907</v>
      </c>
      <c r="H15" s="137">
        <v>1585.4076927687249</v>
      </c>
      <c r="I15" s="138">
        <v>4.1411611940952886E-2</v>
      </c>
      <c r="J15" s="137"/>
      <c r="K15" s="137">
        <v>289439.45529981004</v>
      </c>
      <c r="L15" s="148"/>
      <c r="M15" s="140">
        <v>3.8080017717078141E-2</v>
      </c>
      <c r="N15" s="140">
        <v>3.6944845469089493E-2</v>
      </c>
      <c r="O15" s="149"/>
      <c r="P15" s="140">
        <v>-5.0000000000000001E-3</v>
      </c>
      <c r="Q15" s="140">
        <v>-6.1296022756779376E-3</v>
      </c>
      <c r="R15" s="164">
        <v>5122435</v>
      </c>
      <c r="S15" s="142">
        <v>1627.7493818720757</v>
      </c>
      <c r="T15" s="170">
        <v>3.0588847307712941E-2</v>
      </c>
      <c r="U15" s="148"/>
      <c r="V15" s="142">
        <v>15371</v>
      </c>
      <c r="W15" s="142">
        <v>5341</v>
      </c>
      <c r="X15" s="116">
        <v>0</v>
      </c>
      <c r="Y15" s="137"/>
      <c r="Z15" s="142">
        <v>5143147</v>
      </c>
      <c r="AA15" s="143"/>
      <c r="AB15" s="142">
        <v>124552</v>
      </c>
      <c r="AC15" s="144">
        <v>100738</v>
      </c>
      <c r="AD15" s="144"/>
      <c r="AE15" s="142">
        <v>3131662</v>
      </c>
      <c r="AF15" s="142">
        <v>3146943.2930201357</v>
      </c>
      <c r="AG15" s="150"/>
      <c r="AH15" s="142">
        <v>3324472.4820051845</v>
      </c>
      <c r="AI15" s="142">
        <v>3339394.0078610405</v>
      </c>
    </row>
    <row r="16" spans="1:35" s="136" customFormat="1">
      <c r="A16" s="109"/>
      <c r="B16" s="109" t="s">
        <v>0</v>
      </c>
      <c r="C16" s="109" t="s">
        <v>51</v>
      </c>
      <c r="E16" s="137">
        <v>3097914.964444858</v>
      </c>
      <c r="F16" s="116">
        <v>0</v>
      </c>
      <c r="G16" s="164">
        <v>3097914.964444858</v>
      </c>
      <c r="H16" s="137">
        <v>1717.0926154925348</v>
      </c>
      <c r="I16" s="138">
        <v>8.1769394664328532E-2</v>
      </c>
      <c r="J16" s="137"/>
      <c r="K16" s="137">
        <v>173774.07910075251</v>
      </c>
      <c r="L16" s="139"/>
      <c r="M16" s="140">
        <v>3.8216195411654441E-2</v>
      </c>
      <c r="N16" s="140">
        <v>7.6542742307706746E-2</v>
      </c>
      <c r="O16" s="141"/>
      <c r="P16" s="140">
        <v>-9.3683925908302108E-3</v>
      </c>
      <c r="Q16" s="140">
        <v>-1.0685475834818778E-2</v>
      </c>
      <c r="R16" s="164">
        <v>3181938</v>
      </c>
      <c r="S16" s="142">
        <v>1757.9659956716152</v>
      </c>
      <c r="T16" s="170">
        <v>6.5039460042784603E-2</v>
      </c>
      <c r="U16" s="139"/>
      <c r="V16" s="142">
        <v>7916</v>
      </c>
      <c r="W16" s="142">
        <v>2453</v>
      </c>
      <c r="X16" s="116">
        <v>-903.24809000813934</v>
      </c>
      <c r="Y16" s="137"/>
      <c r="Z16" s="142">
        <v>3191403.7519099917</v>
      </c>
      <c r="AA16" s="143"/>
      <c r="AB16" s="142">
        <v>74779</v>
      </c>
      <c r="AC16" s="144">
        <v>60552</v>
      </c>
      <c r="AD16" s="144"/>
      <c r="AE16" s="142">
        <v>1804163</v>
      </c>
      <c r="AF16" s="142">
        <v>1810011.1195747952</v>
      </c>
      <c r="AG16" s="145"/>
      <c r="AH16" s="142">
        <v>1996935.8643892654</v>
      </c>
      <c r="AI16" s="142">
        <v>2007255.5159425288</v>
      </c>
    </row>
    <row r="17" spans="1:35">
      <c r="A17" s="99"/>
      <c r="B17" s="126" t="s">
        <v>177</v>
      </c>
      <c r="C17" s="127" t="s">
        <v>176</v>
      </c>
      <c r="D17" s="128"/>
      <c r="E17" s="129"/>
      <c r="F17" s="130"/>
      <c r="G17" s="163"/>
      <c r="H17" s="129"/>
      <c r="I17" s="131"/>
      <c r="J17" s="129"/>
      <c r="K17" s="129"/>
      <c r="L17" s="132"/>
      <c r="M17" s="131"/>
      <c r="N17" s="131"/>
      <c r="O17" s="133"/>
      <c r="P17" s="131"/>
      <c r="Q17" s="131"/>
      <c r="R17" s="163"/>
      <c r="S17" s="129"/>
      <c r="T17" s="169"/>
      <c r="U17" s="132"/>
      <c r="V17" s="129"/>
      <c r="W17" s="129"/>
      <c r="X17" s="129"/>
      <c r="Y17" s="129"/>
      <c r="Z17" s="129"/>
      <c r="AA17" s="134"/>
      <c r="AB17" s="129"/>
      <c r="AC17" s="135"/>
      <c r="AD17" s="135"/>
      <c r="AE17" s="129"/>
      <c r="AF17" s="129"/>
      <c r="AG17" s="132"/>
      <c r="AH17" s="129"/>
      <c r="AI17" s="129"/>
    </row>
    <row r="18" spans="1:35" s="147" customFormat="1">
      <c r="A18" s="146"/>
      <c r="B18" s="109" t="s">
        <v>5</v>
      </c>
      <c r="C18" s="109" t="s">
        <v>52</v>
      </c>
      <c r="E18" s="137">
        <v>1986446.6671434429</v>
      </c>
      <c r="F18" s="116">
        <v>298089.13947935769</v>
      </c>
      <c r="G18" s="164">
        <v>2284535.8066228004</v>
      </c>
      <c r="H18" s="137">
        <v>1454.3300457031255</v>
      </c>
      <c r="I18" s="138">
        <v>-1.3790158763105076E-2</v>
      </c>
      <c r="J18" s="137"/>
      <c r="K18" s="137">
        <v>148640.78970378169</v>
      </c>
      <c r="L18" s="148"/>
      <c r="M18" s="140">
        <v>3.5823680263130653E-2</v>
      </c>
      <c r="N18" s="140">
        <v>-2.0199248886223931E-2</v>
      </c>
      <c r="O18" s="149"/>
      <c r="P18" s="140">
        <v>2.5000000000000001E-3</v>
      </c>
      <c r="Q18" s="140">
        <v>2.5000000000000001E-3</v>
      </c>
      <c r="R18" s="164">
        <v>2372292</v>
      </c>
      <c r="S18" s="142">
        <v>1503.4021812702802</v>
      </c>
      <c r="T18" s="170">
        <v>-1.7749841257322929E-2</v>
      </c>
      <c r="U18" s="148"/>
      <c r="V18" s="142">
        <v>6128</v>
      </c>
      <c r="W18" s="142">
        <v>2975</v>
      </c>
      <c r="X18" s="116">
        <v>228.91703333815187</v>
      </c>
      <c r="Y18" s="137"/>
      <c r="Z18" s="142">
        <v>2381623.917033338</v>
      </c>
      <c r="AA18" s="143"/>
      <c r="AB18" s="142">
        <v>63963</v>
      </c>
      <c r="AC18" s="144">
        <v>48949</v>
      </c>
      <c r="AD18" s="144"/>
      <c r="AE18" s="142">
        <v>1570851</v>
      </c>
      <c r="AF18" s="142">
        <v>1577949.0209303559</v>
      </c>
      <c r="AG18" s="150"/>
      <c r="AH18" s="142">
        <v>1615317.7001783054</v>
      </c>
      <c r="AI18" s="142">
        <v>1622641.8855277766</v>
      </c>
    </row>
    <row r="19" spans="1:35" s="147" customFormat="1">
      <c r="A19" s="146"/>
      <c r="B19" s="109" t="s">
        <v>33</v>
      </c>
      <c r="C19" s="109" t="s">
        <v>53</v>
      </c>
      <c r="E19" s="137">
        <v>2281471.1975308447</v>
      </c>
      <c r="F19" s="116">
        <v>-298089.13947935769</v>
      </c>
      <c r="G19" s="164">
        <v>1983382.058051487</v>
      </c>
      <c r="H19" s="137">
        <v>1561.6554437983098</v>
      </c>
      <c r="I19" s="138">
        <v>2.8091824651562236E-2</v>
      </c>
      <c r="J19" s="137"/>
      <c r="K19" s="137">
        <v>147663.11723125147</v>
      </c>
      <c r="L19" s="148"/>
      <c r="M19" s="140">
        <v>3.6876185345560142E-2</v>
      </c>
      <c r="N19" s="140">
        <v>2.2767903146334145E-2</v>
      </c>
      <c r="O19" s="149"/>
      <c r="P19" s="140">
        <v>-5.0000000000000001E-3</v>
      </c>
      <c r="Q19" s="140">
        <v>-6.3375442758603377E-3</v>
      </c>
      <c r="R19" s="164">
        <v>2043488</v>
      </c>
      <c r="S19" s="142">
        <v>1599.6688993817188</v>
      </c>
      <c r="T19" s="170">
        <v>1.6285904346477809E-2</v>
      </c>
      <c r="U19" s="148"/>
      <c r="V19" s="142">
        <v>5312</v>
      </c>
      <c r="W19" s="142">
        <v>2177</v>
      </c>
      <c r="X19" s="116">
        <v>0</v>
      </c>
      <c r="Y19" s="137"/>
      <c r="Z19" s="142">
        <v>2050977</v>
      </c>
      <c r="AA19" s="143"/>
      <c r="AB19" s="142">
        <v>63543</v>
      </c>
      <c r="AC19" s="144">
        <v>40753</v>
      </c>
      <c r="AD19" s="144"/>
      <c r="AE19" s="142">
        <v>1270051</v>
      </c>
      <c r="AF19" s="142">
        <v>1277444.3516341536</v>
      </c>
      <c r="AG19" s="150"/>
      <c r="AH19" s="142">
        <v>1345252.4422186979</v>
      </c>
      <c r="AI19" s="142">
        <v>1350929.966495398</v>
      </c>
    </row>
    <row r="20" spans="1:35" s="136" customFormat="1">
      <c r="A20" s="109"/>
      <c r="B20" s="109" t="s">
        <v>39</v>
      </c>
      <c r="C20" s="109" t="s">
        <v>54</v>
      </c>
      <c r="E20" s="137">
        <v>1472499.1789227652</v>
      </c>
      <c r="F20" s="116">
        <v>0</v>
      </c>
      <c r="G20" s="164">
        <v>1472499.1789227652</v>
      </c>
      <c r="H20" s="137">
        <v>1413.0154668162036</v>
      </c>
      <c r="I20" s="138">
        <v>2.9269556317562007E-2</v>
      </c>
      <c r="J20" s="137"/>
      <c r="K20" s="137">
        <v>77568.418724285031</v>
      </c>
      <c r="L20" s="139"/>
      <c r="M20" s="140">
        <v>4.1827511922513549E-2</v>
      </c>
      <c r="N20" s="140">
        <v>2.4365908281249959E-2</v>
      </c>
      <c r="O20" s="141"/>
      <c r="P20" s="140">
        <v>-5.0000000000000001E-3</v>
      </c>
      <c r="Q20" s="140">
        <v>-5.6172151036038035E-3</v>
      </c>
      <c r="R20" s="164">
        <v>1525473</v>
      </c>
      <c r="S20" s="142">
        <v>1448.7208719015478</v>
      </c>
      <c r="T20" s="170">
        <v>1.8611930471584381E-2</v>
      </c>
      <c r="U20" s="139"/>
      <c r="V20" s="142">
        <v>3546</v>
      </c>
      <c r="W20" s="142">
        <v>1532</v>
      </c>
      <c r="X20" s="116">
        <v>0</v>
      </c>
      <c r="Y20" s="137"/>
      <c r="Z20" s="142">
        <v>1530551</v>
      </c>
      <c r="AA20" s="143"/>
      <c r="AB20" s="142">
        <v>33379</v>
      </c>
      <c r="AC20" s="144">
        <v>30353</v>
      </c>
      <c r="AD20" s="144"/>
      <c r="AE20" s="142">
        <v>1042097</v>
      </c>
      <c r="AF20" s="142">
        <v>1052979.2381590456</v>
      </c>
      <c r="AG20" s="145"/>
      <c r="AH20" s="142">
        <v>997597.2618910782</v>
      </c>
      <c r="AI20" s="142">
        <v>1006172.4284181722</v>
      </c>
    </row>
    <row r="21" spans="1:35" s="147" customFormat="1">
      <c r="A21" s="146"/>
      <c r="B21" s="109" t="s">
        <v>7</v>
      </c>
      <c r="C21" s="109" t="s">
        <v>55</v>
      </c>
      <c r="E21" s="137">
        <v>1708814.8283351709</v>
      </c>
      <c r="F21" s="116">
        <v>47346.371919557147</v>
      </c>
      <c r="G21" s="164">
        <v>1756161.2002547281</v>
      </c>
      <c r="H21" s="137">
        <v>1588.5630344329486</v>
      </c>
      <c r="I21" s="138">
        <v>7.5466690549811144E-2</v>
      </c>
      <c r="J21" s="137"/>
      <c r="K21" s="137">
        <v>105192.94819369535</v>
      </c>
      <c r="L21" s="148"/>
      <c r="M21" s="140">
        <v>4.0453439847843553E-2</v>
      </c>
      <c r="N21" s="140">
        <v>6.9250181863218518E-2</v>
      </c>
      <c r="O21" s="149"/>
      <c r="P21" s="140">
        <v>-9.3683925908302108E-3</v>
      </c>
      <c r="Q21" s="140">
        <v>-1.1074324926594426E-2</v>
      </c>
      <c r="R21" s="164">
        <v>1806969</v>
      </c>
      <c r="S21" s="142">
        <v>1626.4217272130611</v>
      </c>
      <c r="T21" s="170">
        <v>5.7409009796255184E-2</v>
      </c>
      <c r="U21" s="148"/>
      <c r="V21" s="142">
        <v>3688</v>
      </c>
      <c r="W21" s="142">
        <v>1473</v>
      </c>
      <c r="X21" s="116">
        <v>0</v>
      </c>
      <c r="Y21" s="137"/>
      <c r="Z21" s="142">
        <v>1812130</v>
      </c>
      <c r="AA21" s="143"/>
      <c r="AB21" s="142">
        <v>45267</v>
      </c>
      <c r="AC21" s="144">
        <v>34634</v>
      </c>
      <c r="AD21" s="144"/>
      <c r="AE21" s="142">
        <v>1105503</v>
      </c>
      <c r="AF21" s="142">
        <v>1111008.8913386038</v>
      </c>
      <c r="AG21" s="150"/>
      <c r="AH21" s="142">
        <v>1138666.9844701954</v>
      </c>
      <c r="AI21" s="142">
        <v>1148112.224425928</v>
      </c>
    </row>
    <row r="22" spans="1:35" s="136" customFormat="1">
      <c r="A22" s="109"/>
      <c r="B22" s="109" t="s">
        <v>2</v>
      </c>
      <c r="C22" s="109" t="s">
        <v>56</v>
      </c>
      <c r="E22" s="137">
        <v>1232940.5818804163</v>
      </c>
      <c r="F22" s="116">
        <v>0</v>
      </c>
      <c r="G22" s="164">
        <v>1232940.5818804163</v>
      </c>
      <c r="H22" s="137">
        <v>1517.0694931050805</v>
      </c>
      <c r="I22" s="138">
        <v>6.3329469124562054E-2</v>
      </c>
      <c r="J22" s="137"/>
      <c r="K22" s="137">
        <v>52356.377713613343</v>
      </c>
      <c r="L22" s="139"/>
      <c r="M22" s="140">
        <v>4.2364256724176208E-2</v>
      </c>
      <c r="N22" s="140">
        <v>5.7489699194854138E-2</v>
      </c>
      <c r="O22" s="141"/>
      <c r="P22" s="140">
        <v>-9.3683925908302108E-3</v>
      </c>
      <c r="Q22" s="140">
        <v>-9.1532782132720206E-3</v>
      </c>
      <c r="R22" s="164">
        <v>1273410</v>
      </c>
      <c r="S22" s="142">
        <v>1556.2615322031795</v>
      </c>
      <c r="T22" s="170">
        <v>4.7810493526609044E-2</v>
      </c>
      <c r="U22" s="139"/>
      <c r="V22" s="142">
        <v>2251</v>
      </c>
      <c r="W22" s="142">
        <v>1065</v>
      </c>
      <c r="X22" s="116">
        <v>268.92997823483745</v>
      </c>
      <c r="Y22" s="137"/>
      <c r="Z22" s="142">
        <v>1276994.9299782349</v>
      </c>
      <c r="AA22" s="143"/>
      <c r="AB22" s="142">
        <v>22530</v>
      </c>
      <c r="AC22" s="144">
        <v>24631</v>
      </c>
      <c r="AD22" s="144"/>
      <c r="AE22" s="142">
        <v>812712</v>
      </c>
      <c r="AF22" s="142">
        <v>818249.35825358983</v>
      </c>
      <c r="AG22" s="145"/>
      <c r="AH22" s="142">
        <v>808543.9131113732</v>
      </c>
      <c r="AI22" s="142">
        <v>816511.22245770821</v>
      </c>
    </row>
    <row r="23" spans="1:35" s="136" customFormat="1">
      <c r="A23" s="109"/>
      <c r="B23" s="109" t="s">
        <v>11</v>
      </c>
      <c r="C23" s="109" t="s">
        <v>57</v>
      </c>
      <c r="E23" s="137">
        <v>1553818.4593607166</v>
      </c>
      <c r="F23" s="116">
        <v>4157.782916591168</v>
      </c>
      <c r="G23" s="164">
        <v>1557976.2422773079</v>
      </c>
      <c r="H23" s="137">
        <v>1325.4634447919109</v>
      </c>
      <c r="I23" s="138">
        <v>3.2450464141065449E-2</v>
      </c>
      <c r="J23" s="137"/>
      <c r="K23" s="137">
        <v>76830.842634989109</v>
      </c>
      <c r="L23" s="139"/>
      <c r="M23" s="140">
        <v>4.2535427741492882E-2</v>
      </c>
      <c r="N23" s="140">
        <v>2.7698824032502678E-2</v>
      </c>
      <c r="O23" s="141"/>
      <c r="P23" s="140">
        <v>-5.0000000000000001E-3</v>
      </c>
      <c r="Q23" s="140">
        <v>-5.4604205696979413E-3</v>
      </c>
      <c r="R23" s="164">
        <v>1615376</v>
      </c>
      <c r="S23" s="142">
        <v>1362.8822764000897</v>
      </c>
      <c r="T23" s="170">
        <v>2.2086925285331516E-2</v>
      </c>
      <c r="U23" s="139"/>
      <c r="V23" s="142">
        <v>3554</v>
      </c>
      <c r="W23" s="142">
        <v>1576</v>
      </c>
      <c r="X23" s="116">
        <v>192.86905413241891</v>
      </c>
      <c r="Y23" s="137"/>
      <c r="Z23" s="142">
        <v>1620698.8690541324</v>
      </c>
      <c r="AA23" s="143"/>
      <c r="AB23" s="142">
        <v>33062</v>
      </c>
      <c r="AC23" s="144">
        <v>32032</v>
      </c>
      <c r="AD23" s="144"/>
      <c r="AE23" s="142">
        <v>1175420</v>
      </c>
      <c r="AF23" s="142">
        <v>1185264.5147509335</v>
      </c>
      <c r="AG23" s="145"/>
      <c r="AH23" s="142">
        <v>1052254.8145892129</v>
      </c>
      <c r="AI23" s="142">
        <v>1061848.2095847772</v>
      </c>
    </row>
    <row r="24" spans="1:35" s="136" customFormat="1">
      <c r="A24" s="109"/>
      <c r="B24" s="109" t="s">
        <v>10</v>
      </c>
      <c r="C24" s="109" t="s">
        <v>58</v>
      </c>
      <c r="E24" s="137">
        <v>1245981.4343969862</v>
      </c>
      <c r="F24" s="116">
        <v>-4157.782916591168</v>
      </c>
      <c r="G24" s="164">
        <v>1241823.6514803949</v>
      </c>
      <c r="H24" s="137">
        <v>1549.4576146697761</v>
      </c>
      <c r="I24" s="138">
        <v>6.1204424349565523E-2</v>
      </c>
      <c r="J24" s="137"/>
      <c r="K24" s="137">
        <v>46872.576320540989</v>
      </c>
      <c r="L24" s="139"/>
      <c r="M24" s="140">
        <v>4.2208981608017559E-2</v>
      </c>
      <c r="N24" s="140">
        <v>5.5246616945084037E-2</v>
      </c>
      <c r="O24" s="141"/>
      <c r="P24" s="140">
        <v>-9.1061457030974235E-3</v>
      </c>
      <c r="Q24" s="140">
        <v>-7.9404330734154874E-3</v>
      </c>
      <c r="R24" s="164">
        <v>1283963</v>
      </c>
      <c r="S24" s="142">
        <v>1591.9512435162003</v>
      </c>
      <c r="T24" s="170">
        <v>4.686755160348155E-2</v>
      </c>
      <c r="U24" s="139"/>
      <c r="V24" s="142">
        <v>2609</v>
      </c>
      <c r="W24" s="142">
        <v>982</v>
      </c>
      <c r="X24" s="116">
        <v>-378.32186032371038</v>
      </c>
      <c r="Y24" s="137"/>
      <c r="Z24" s="142">
        <v>1287175.6781396763</v>
      </c>
      <c r="AA24" s="143"/>
      <c r="AB24" s="142">
        <v>20170</v>
      </c>
      <c r="AC24" s="144">
        <v>24858</v>
      </c>
      <c r="AD24" s="144"/>
      <c r="AE24" s="142">
        <v>801457</v>
      </c>
      <c r="AF24" s="142">
        <v>806534.12296978675</v>
      </c>
      <c r="AG24" s="145"/>
      <c r="AH24" s="142">
        <v>816000.05812476983</v>
      </c>
      <c r="AI24" s="142">
        <v>824019.36070747126</v>
      </c>
    </row>
    <row r="25" spans="1:35" s="136" customFormat="1">
      <c r="A25" s="109"/>
      <c r="B25" s="109" t="s">
        <v>25</v>
      </c>
      <c r="C25" s="109" t="s">
        <v>59</v>
      </c>
      <c r="E25" s="137">
        <v>1109137.5510107621</v>
      </c>
      <c r="F25" s="116">
        <v>14015.949843472823</v>
      </c>
      <c r="G25" s="164">
        <v>1123153.5008542349</v>
      </c>
      <c r="H25" s="137">
        <v>1390.9934656444757</v>
      </c>
      <c r="I25" s="138">
        <v>1.4940832000129634E-2</v>
      </c>
      <c r="J25" s="137"/>
      <c r="K25" s="137">
        <v>49413.756440693258</v>
      </c>
      <c r="L25" s="139"/>
      <c r="M25" s="140">
        <v>4.4539941887549839E-2</v>
      </c>
      <c r="N25" s="140">
        <v>1.0523573648561158E-2</v>
      </c>
      <c r="O25" s="141"/>
      <c r="P25" s="140">
        <v>-2.6249999999985681E-3</v>
      </c>
      <c r="Q25" s="140">
        <v>-2.7386243858040183E-3</v>
      </c>
      <c r="R25" s="164">
        <v>1169966</v>
      </c>
      <c r="S25" s="142">
        <v>1436.3263828358724</v>
      </c>
      <c r="T25" s="170">
        <v>7.7563042291022288E-3</v>
      </c>
      <c r="U25" s="139"/>
      <c r="V25" s="142">
        <v>2676</v>
      </c>
      <c r="W25" s="142">
        <v>1170</v>
      </c>
      <c r="X25" s="116">
        <v>0</v>
      </c>
      <c r="Y25" s="137"/>
      <c r="Z25" s="142">
        <v>1173812</v>
      </c>
      <c r="AA25" s="143"/>
      <c r="AB25" s="142">
        <v>21264</v>
      </c>
      <c r="AC25" s="144">
        <v>23530</v>
      </c>
      <c r="AD25" s="144"/>
      <c r="AE25" s="142">
        <v>807447</v>
      </c>
      <c r="AF25" s="142">
        <v>814554.41742288938</v>
      </c>
      <c r="AG25" s="145"/>
      <c r="AH25" s="142">
        <v>771663.04936285503</v>
      </c>
      <c r="AI25" s="142">
        <v>779999.56962443702</v>
      </c>
    </row>
    <row r="26" spans="1:35" s="147" customFormat="1">
      <c r="A26" s="146"/>
      <c r="B26" s="109" t="s">
        <v>30</v>
      </c>
      <c r="C26" s="109" t="s">
        <v>60</v>
      </c>
      <c r="E26" s="137">
        <v>1636762.127574703</v>
      </c>
      <c r="F26" s="116">
        <v>179417.16686062049</v>
      </c>
      <c r="G26" s="164">
        <v>1816179.2944353234</v>
      </c>
      <c r="H26" s="137">
        <v>1472.8743715439921</v>
      </c>
      <c r="I26" s="138">
        <v>6.9666085317547921E-3</v>
      </c>
      <c r="J26" s="137"/>
      <c r="K26" s="137">
        <v>102680.57963953121</v>
      </c>
      <c r="L26" s="148"/>
      <c r="M26" s="140">
        <v>4.0574764336337221E-2</v>
      </c>
      <c r="N26" s="140">
        <v>1.3885999351543887E-3</v>
      </c>
      <c r="O26" s="149"/>
      <c r="P26" s="140">
        <v>-3.4999999999856977E-4</v>
      </c>
      <c r="Q26" s="140">
        <v>-4.8135156326468411E-4</v>
      </c>
      <c r="R26" s="164">
        <v>1888961</v>
      </c>
      <c r="S26" s="142">
        <v>1522.4986848705892</v>
      </c>
      <c r="T26" s="170">
        <v>9.0676581619830721E-4</v>
      </c>
      <c r="U26" s="148"/>
      <c r="V26" s="142">
        <v>4497</v>
      </c>
      <c r="W26" s="142">
        <v>1753</v>
      </c>
      <c r="X26" s="116">
        <v>110.30092501965174</v>
      </c>
      <c r="Y26" s="137"/>
      <c r="Z26" s="142">
        <v>1895321.3009250197</v>
      </c>
      <c r="AA26" s="143"/>
      <c r="AB26" s="142">
        <v>44186</v>
      </c>
      <c r="AC26" s="144">
        <v>38250</v>
      </c>
      <c r="AD26" s="144"/>
      <c r="AE26" s="142">
        <v>1233085</v>
      </c>
      <c r="AF26" s="142">
        <v>1240697.9518412915</v>
      </c>
      <c r="AG26" s="150"/>
      <c r="AH26" s="142">
        <v>1257688.13944609</v>
      </c>
      <c r="AI26" s="142">
        <v>1267961.3400510829</v>
      </c>
    </row>
    <row r="27" spans="1:35" s="136" customFormat="1">
      <c r="A27" s="109"/>
      <c r="B27" s="109" t="s">
        <v>21</v>
      </c>
      <c r="C27" s="109" t="s">
        <v>61</v>
      </c>
      <c r="E27" s="137">
        <v>791709.1485155836</v>
      </c>
      <c r="F27" s="116">
        <v>0</v>
      </c>
      <c r="G27" s="164">
        <v>791709.1485155836</v>
      </c>
      <c r="H27" s="137">
        <v>1532.9772147568092</v>
      </c>
      <c r="I27" s="138">
        <v>3.4598816799894516E-2</v>
      </c>
      <c r="J27" s="137"/>
      <c r="K27" s="137">
        <v>35267.27754052588</v>
      </c>
      <c r="L27" s="139"/>
      <c r="M27" s="140">
        <v>4.6887151606524791E-2</v>
      </c>
      <c r="N27" s="140">
        <v>2.8114275705733549E-2</v>
      </c>
      <c r="O27" s="141"/>
      <c r="P27" s="140">
        <v>-5.0000000000000001E-3</v>
      </c>
      <c r="Q27" s="140">
        <v>-4.7201489881583307E-3</v>
      </c>
      <c r="R27" s="164">
        <v>824918</v>
      </c>
      <c r="S27" s="142">
        <v>1582.1479875126636</v>
      </c>
      <c r="T27" s="170">
        <v>2.3261505431672935E-2</v>
      </c>
      <c r="U27" s="139"/>
      <c r="V27" s="142">
        <v>1497</v>
      </c>
      <c r="W27" s="142">
        <v>686</v>
      </c>
      <c r="X27" s="116">
        <v>0</v>
      </c>
      <c r="Y27" s="137"/>
      <c r="Z27" s="142">
        <v>827101</v>
      </c>
      <c r="AA27" s="143"/>
      <c r="AB27" s="142">
        <v>15176</v>
      </c>
      <c r="AC27" s="144">
        <v>16339</v>
      </c>
      <c r="AD27" s="144"/>
      <c r="AE27" s="142">
        <v>516452</v>
      </c>
      <c r="AF27" s="142">
        <v>521391.17611676466</v>
      </c>
      <c r="AG27" s="145"/>
      <c r="AH27" s="142">
        <v>533608.82148030994</v>
      </c>
      <c r="AI27" s="142">
        <v>541627.60315444611</v>
      </c>
    </row>
    <row r="28" spans="1:35" s="136" customFormat="1">
      <c r="A28" s="109"/>
      <c r="B28" s="109" t="s">
        <v>18</v>
      </c>
      <c r="C28" s="109" t="s">
        <v>282</v>
      </c>
      <c r="E28" s="137">
        <v>1811174.5418326596</v>
      </c>
      <c r="F28" s="116">
        <v>0</v>
      </c>
      <c r="G28" s="164">
        <v>1811174.5418326596</v>
      </c>
      <c r="H28" s="137">
        <v>1552.0544030759249</v>
      </c>
      <c r="I28" s="138">
        <v>5.3161857947974456E-2</v>
      </c>
      <c r="J28" s="137"/>
      <c r="K28" s="137">
        <v>75878.140186315257</v>
      </c>
      <c r="L28" s="139"/>
      <c r="M28" s="140">
        <v>3.9857894888514656E-2</v>
      </c>
      <c r="N28" s="140">
        <v>4.739998302800319E-2</v>
      </c>
      <c r="O28" s="141"/>
      <c r="P28" s="140">
        <v>-6.9990446186124419E-3</v>
      </c>
      <c r="Q28" s="140">
        <v>-6.6946621132360808E-3</v>
      </c>
      <c r="R28" s="164">
        <v>1870756</v>
      </c>
      <c r="S28" s="142">
        <v>1596.1356075732951</v>
      </c>
      <c r="T28" s="170">
        <v>4.0388183268404543E-2</v>
      </c>
      <c r="U28" s="139"/>
      <c r="V28" s="142">
        <v>4119</v>
      </c>
      <c r="W28" s="142">
        <v>1687</v>
      </c>
      <c r="X28" s="116">
        <v>0</v>
      </c>
      <c r="Y28" s="137"/>
      <c r="Z28" s="142">
        <v>1876562</v>
      </c>
      <c r="AA28" s="143"/>
      <c r="AB28" s="142">
        <v>32652</v>
      </c>
      <c r="AC28" s="144">
        <v>36444</v>
      </c>
      <c r="AD28" s="144"/>
      <c r="AE28" s="142">
        <v>1166953</v>
      </c>
      <c r="AF28" s="142">
        <v>1172053.2961758978</v>
      </c>
      <c r="AG28" s="145"/>
      <c r="AH28" s="142">
        <v>1199207.9463456548</v>
      </c>
      <c r="AI28" s="142">
        <v>1208087.4746862999</v>
      </c>
    </row>
    <row r="29" spans="1:35">
      <c r="A29" s="99"/>
      <c r="B29" s="126" t="s">
        <v>180</v>
      </c>
      <c r="C29" s="127" t="s">
        <v>179</v>
      </c>
      <c r="D29" s="128"/>
      <c r="E29" s="129"/>
      <c r="F29" s="130"/>
      <c r="G29" s="163"/>
      <c r="H29" s="129"/>
      <c r="I29" s="131"/>
      <c r="J29" s="129"/>
      <c r="K29" s="129"/>
      <c r="L29" s="132"/>
      <c r="M29" s="131"/>
      <c r="N29" s="131"/>
      <c r="O29" s="133"/>
      <c r="P29" s="131"/>
      <c r="Q29" s="131"/>
      <c r="R29" s="163"/>
      <c r="S29" s="129"/>
      <c r="T29" s="169"/>
      <c r="U29" s="132"/>
      <c r="V29" s="129"/>
      <c r="W29" s="129"/>
      <c r="X29" s="129"/>
      <c r="Y29" s="129"/>
      <c r="Z29" s="129"/>
      <c r="AA29" s="134"/>
      <c r="AB29" s="129"/>
      <c r="AC29" s="135"/>
      <c r="AD29" s="135"/>
      <c r="AE29" s="129"/>
      <c r="AF29" s="129"/>
      <c r="AG29" s="132"/>
      <c r="AH29" s="129"/>
      <c r="AI29" s="129"/>
    </row>
    <row r="30" spans="1:35" s="136" customFormat="1">
      <c r="A30" s="109"/>
      <c r="B30" s="109" t="s">
        <v>4</v>
      </c>
      <c r="C30" s="109" t="s">
        <v>63</v>
      </c>
      <c r="E30" s="137">
        <v>1433092.375331159</v>
      </c>
      <c r="F30" s="116">
        <v>0</v>
      </c>
      <c r="G30" s="164">
        <v>1433092.375331159</v>
      </c>
      <c r="H30" s="137">
        <v>1344.6683305805147</v>
      </c>
      <c r="I30" s="138">
        <v>1.2898050031525221E-2</v>
      </c>
      <c r="J30" s="137"/>
      <c r="K30" s="137">
        <v>51459.377625849833</v>
      </c>
      <c r="L30" s="139"/>
      <c r="M30" s="140">
        <v>4.0501581099768202E-2</v>
      </c>
      <c r="N30" s="140">
        <v>1.1368664907311476E-2</v>
      </c>
      <c r="O30" s="141"/>
      <c r="P30" s="140">
        <v>-2.8499999999985659E-3</v>
      </c>
      <c r="Q30" s="140">
        <v>-2.3276745076206474E-3</v>
      </c>
      <c r="R30" s="164">
        <v>1487664</v>
      </c>
      <c r="S30" s="142">
        <v>1390.0642844970746</v>
      </c>
      <c r="T30" s="170">
        <v>9.0145239543961697E-3</v>
      </c>
      <c r="U30" s="139"/>
      <c r="V30" s="142">
        <v>3197</v>
      </c>
      <c r="W30" s="142">
        <v>1916</v>
      </c>
      <c r="X30" s="116">
        <v>0</v>
      </c>
      <c r="Y30" s="137"/>
      <c r="Z30" s="142">
        <v>1492777</v>
      </c>
      <c r="AA30" s="143"/>
      <c r="AB30" s="142">
        <v>22144</v>
      </c>
      <c r="AC30" s="144">
        <v>29882</v>
      </c>
      <c r="AD30" s="144"/>
      <c r="AE30" s="142">
        <v>1065759</v>
      </c>
      <c r="AF30" s="142">
        <v>1070212.3754932939</v>
      </c>
      <c r="AG30" s="145"/>
      <c r="AH30" s="142">
        <v>986592.39833539794</v>
      </c>
      <c r="AI30" s="142">
        <v>990567.51552791987</v>
      </c>
    </row>
    <row r="31" spans="1:35" s="136" customFormat="1">
      <c r="A31" s="109"/>
      <c r="B31" s="109" t="s">
        <v>34</v>
      </c>
      <c r="C31" s="109" t="s">
        <v>64</v>
      </c>
      <c r="E31" s="137">
        <v>1397539.077925273</v>
      </c>
      <c r="F31" s="116">
        <v>-14015.949843472823</v>
      </c>
      <c r="G31" s="164">
        <v>1383523.1280818002</v>
      </c>
      <c r="H31" s="137">
        <v>1377.5679020412758</v>
      </c>
      <c r="I31" s="138">
        <v>8.8623406578526076E-2</v>
      </c>
      <c r="J31" s="137"/>
      <c r="K31" s="137">
        <v>105394.62915561219</v>
      </c>
      <c r="L31" s="139"/>
      <c r="M31" s="140">
        <v>4.0455742286507057E-2</v>
      </c>
      <c r="N31" s="140">
        <v>8.4574761685546784E-2</v>
      </c>
      <c r="O31" s="141"/>
      <c r="P31" s="140">
        <v>-9.3683925908302108E-3</v>
      </c>
      <c r="Q31" s="140">
        <v>-1.3560547044858038E-2</v>
      </c>
      <c r="R31" s="164">
        <v>1419974</v>
      </c>
      <c r="S31" s="142">
        <v>1408.0450837192575</v>
      </c>
      <c r="T31" s="170">
        <v>6.9867146861556595E-2</v>
      </c>
      <c r="U31" s="139"/>
      <c r="V31" s="142">
        <v>2715</v>
      </c>
      <c r="W31" s="142">
        <v>1369</v>
      </c>
      <c r="X31" s="116">
        <v>0</v>
      </c>
      <c r="Y31" s="137"/>
      <c r="Z31" s="142">
        <v>1424058</v>
      </c>
      <c r="AA31" s="143"/>
      <c r="AB31" s="142">
        <v>45354</v>
      </c>
      <c r="AC31" s="144">
        <v>26900</v>
      </c>
      <c r="AD31" s="144"/>
      <c r="AE31" s="142">
        <v>1004323</v>
      </c>
      <c r="AF31" s="142">
        <v>1008471.9704068233</v>
      </c>
      <c r="AG31" s="145"/>
      <c r="AH31" s="142">
        <v>886212.90570141247</v>
      </c>
      <c r="AI31" s="142">
        <v>891717.28808720736</v>
      </c>
    </row>
    <row r="32" spans="1:35" s="136" customFormat="1">
      <c r="A32" s="109"/>
      <c r="B32" s="109" t="s">
        <v>14</v>
      </c>
      <c r="C32" s="109" t="s">
        <v>65</v>
      </c>
      <c r="E32" s="137">
        <v>2266827.9596991846</v>
      </c>
      <c r="F32" s="116">
        <v>0</v>
      </c>
      <c r="G32" s="164">
        <v>2266827.9596991846</v>
      </c>
      <c r="H32" s="137">
        <v>1411.2284033289243</v>
      </c>
      <c r="I32" s="138">
        <v>4.9858773058987671E-2</v>
      </c>
      <c r="J32" s="137"/>
      <c r="K32" s="137">
        <v>85852.704331402711</v>
      </c>
      <c r="L32" s="139"/>
      <c r="M32" s="140">
        <v>3.8145784101311975E-2</v>
      </c>
      <c r="N32" s="140">
        <v>5.1151240227484962E-2</v>
      </c>
      <c r="O32" s="141"/>
      <c r="P32" s="140">
        <v>-8.0255810443871749E-3</v>
      </c>
      <c r="Q32" s="140">
        <v>-7.0485104478170734E-3</v>
      </c>
      <c r="R32" s="164">
        <v>2336711</v>
      </c>
      <c r="S32" s="142">
        <v>1449.5152181764938</v>
      </c>
      <c r="T32" s="170">
        <v>4.3742348349303795E-2</v>
      </c>
      <c r="U32" s="139"/>
      <c r="V32" s="142">
        <v>3988</v>
      </c>
      <c r="W32" s="142">
        <v>2745</v>
      </c>
      <c r="X32" s="116">
        <v>5512.5541135779667</v>
      </c>
      <c r="Y32" s="137"/>
      <c r="Z32" s="142">
        <v>2348956.5541135781</v>
      </c>
      <c r="AA32" s="143"/>
      <c r="AB32" s="142">
        <v>36944</v>
      </c>
      <c r="AC32" s="144">
        <v>45375</v>
      </c>
      <c r="AD32" s="144"/>
      <c r="AE32" s="142">
        <v>1606280</v>
      </c>
      <c r="AF32" s="142">
        <v>1612063.7925689449</v>
      </c>
      <c r="AG32" s="145"/>
      <c r="AH32" s="142">
        <v>1505625.6109799752</v>
      </c>
      <c r="AI32" s="142">
        <v>1504140.2883154373</v>
      </c>
    </row>
    <row r="33" spans="1:35" s="136" customFormat="1">
      <c r="A33" s="109"/>
      <c r="B33" s="109" t="s">
        <v>3</v>
      </c>
      <c r="C33" s="109" t="s">
        <v>66</v>
      </c>
      <c r="E33" s="137">
        <v>1850684.8583056049</v>
      </c>
      <c r="F33" s="116">
        <v>0</v>
      </c>
      <c r="G33" s="164">
        <v>1850684.8583056049</v>
      </c>
      <c r="H33" s="137">
        <v>1481.7664914070172</v>
      </c>
      <c r="I33" s="138">
        <v>5.4711680156420028E-2</v>
      </c>
      <c r="J33" s="137"/>
      <c r="K33" s="137">
        <v>80451.496094162983</v>
      </c>
      <c r="L33" s="139"/>
      <c r="M33" s="140">
        <v>4.0538743732835725E-2</v>
      </c>
      <c r="N33" s="140">
        <v>5.4643022674087049E-2</v>
      </c>
      <c r="O33" s="141"/>
      <c r="P33" s="140">
        <v>-8.9440610042908868E-3</v>
      </c>
      <c r="Q33" s="140">
        <v>-9.5253082573819401E-3</v>
      </c>
      <c r="R33" s="164">
        <v>1907366</v>
      </c>
      <c r="S33" s="142">
        <v>1517.9718615210834</v>
      </c>
      <c r="T33" s="170">
        <v>4.4597045976919603E-2</v>
      </c>
      <c r="U33" s="139"/>
      <c r="V33" s="142">
        <v>3399</v>
      </c>
      <c r="W33" s="142">
        <v>1996</v>
      </c>
      <c r="X33" s="116">
        <v>0</v>
      </c>
      <c r="Y33" s="137"/>
      <c r="Z33" s="142">
        <v>1912761</v>
      </c>
      <c r="AA33" s="143"/>
      <c r="AB33" s="142">
        <v>34620</v>
      </c>
      <c r="AC33" s="144">
        <v>37007</v>
      </c>
      <c r="AD33" s="144"/>
      <c r="AE33" s="142">
        <v>1248972</v>
      </c>
      <c r="AF33" s="142">
        <v>1256522.632829784</v>
      </c>
      <c r="AG33" s="145"/>
      <c r="AH33" s="142">
        <v>1223567.7758534616</v>
      </c>
      <c r="AI33" s="142">
        <v>1226766.4467902619</v>
      </c>
    </row>
    <row r="34" spans="1:35" s="136" customFormat="1">
      <c r="A34" s="109"/>
      <c r="B34" s="109" t="s">
        <v>17</v>
      </c>
      <c r="C34" s="109" t="s">
        <v>67</v>
      </c>
      <c r="E34" s="137">
        <v>1691490.8635277564</v>
      </c>
      <c r="F34" s="116">
        <v>0</v>
      </c>
      <c r="G34" s="164">
        <v>1691490.8635277564</v>
      </c>
      <c r="H34" s="137">
        <v>1566.9453465480758</v>
      </c>
      <c r="I34" s="138">
        <v>2.9018802861322079E-2</v>
      </c>
      <c r="J34" s="137"/>
      <c r="K34" s="137">
        <v>81365.783121519344</v>
      </c>
      <c r="L34" s="139"/>
      <c r="M34" s="140">
        <v>4.2081173786044035E-2</v>
      </c>
      <c r="N34" s="140">
        <v>2.2081205531249148E-2</v>
      </c>
      <c r="O34" s="141"/>
      <c r="P34" s="140">
        <v>-5.0000000000000001E-3</v>
      </c>
      <c r="Q34" s="140">
        <v>-5.5852814311511401E-3</v>
      </c>
      <c r="R34" s="164">
        <v>1752826</v>
      </c>
      <c r="S34" s="142">
        <v>1613.3345728847885</v>
      </c>
      <c r="T34" s="170">
        <v>1.6372726493626644E-2</v>
      </c>
      <c r="U34" s="139"/>
      <c r="V34" s="142">
        <v>3165</v>
      </c>
      <c r="W34" s="142">
        <v>1236</v>
      </c>
      <c r="X34" s="116">
        <v>295.95105335523652</v>
      </c>
      <c r="Y34" s="137"/>
      <c r="Z34" s="142">
        <v>1757522.9510533551</v>
      </c>
      <c r="AA34" s="143"/>
      <c r="AB34" s="142">
        <v>35013</v>
      </c>
      <c r="AC34" s="144">
        <v>34953</v>
      </c>
      <c r="AD34" s="144"/>
      <c r="AE34" s="142">
        <v>1079483</v>
      </c>
      <c r="AF34" s="142">
        <v>1086461.5619473078</v>
      </c>
      <c r="AG34" s="145"/>
      <c r="AH34" s="142">
        <v>1146240.265385872</v>
      </c>
      <c r="AI34" s="142">
        <v>1158677.1692393501</v>
      </c>
    </row>
    <row r="35" spans="1:35" s="136" customFormat="1">
      <c r="A35" s="109"/>
      <c r="B35" s="109" t="s">
        <v>8</v>
      </c>
      <c r="C35" s="109" t="s">
        <v>68</v>
      </c>
      <c r="E35" s="137">
        <v>1551713.8583496062</v>
      </c>
      <c r="F35" s="116">
        <v>0</v>
      </c>
      <c r="G35" s="164">
        <v>1551713.8583496062</v>
      </c>
      <c r="H35" s="137">
        <v>1488.9001392739183</v>
      </c>
      <c r="I35" s="138">
        <v>2.0978544372867391E-2</v>
      </c>
      <c r="J35" s="137"/>
      <c r="K35" s="137">
        <v>92354.514389388671</v>
      </c>
      <c r="L35" s="139"/>
      <c r="M35" s="140">
        <v>4.232814347854541E-2</v>
      </c>
      <c r="N35" s="140">
        <v>1.6128824091984573E-2</v>
      </c>
      <c r="O35" s="141"/>
      <c r="P35" s="140">
        <v>-4.0249999999985592E-3</v>
      </c>
      <c r="Q35" s="140">
        <v>-4.3984401247682122E-3</v>
      </c>
      <c r="R35" s="164">
        <v>1610281</v>
      </c>
      <c r="S35" s="142">
        <v>1535.907578346561</v>
      </c>
      <c r="T35" s="170">
        <v>1.1659436013196744E-2</v>
      </c>
      <c r="U35" s="139"/>
      <c r="V35" s="142">
        <v>2723</v>
      </c>
      <c r="W35" s="142">
        <v>1378</v>
      </c>
      <c r="X35" s="116">
        <v>251.20108257832945</v>
      </c>
      <c r="Y35" s="137"/>
      <c r="Z35" s="142">
        <v>1614633.2010825784</v>
      </c>
      <c r="AA35" s="143"/>
      <c r="AB35" s="142">
        <v>39742</v>
      </c>
      <c r="AC35" s="144">
        <v>32260</v>
      </c>
      <c r="AD35" s="144"/>
      <c r="AE35" s="142">
        <v>1042188</v>
      </c>
      <c r="AF35" s="142">
        <v>1048423.1100243047</v>
      </c>
      <c r="AG35" s="145"/>
      <c r="AH35" s="142">
        <v>1059801.0314164127</v>
      </c>
      <c r="AI35" s="142">
        <v>1069409.3519107306</v>
      </c>
    </row>
    <row r="36" spans="1:35">
      <c r="A36" s="99"/>
      <c r="B36" s="126" t="s">
        <v>183</v>
      </c>
      <c r="C36" s="127" t="s">
        <v>182</v>
      </c>
      <c r="D36" s="128"/>
      <c r="E36" s="129"/>
      <c r="F36" s="130"/>
      <c r="G36" s="163"/>
      <c r="H36" s="129"/>
      <c r="I36" s="131"/>
      <c r="J36" s="129"/>
      <c r="K36" s="129"/>
      <c r="L36" s="132"/>
      <c r="M36" s="131"/>
      <c r="N36" s="131"/>
      <c r="O36" s="133"/>
      <c r="P36" s="131"/>
      <c r="Q36" s="131"/>
      <c r="R36" s="163"/>
      <c r="S36" s="129"/>
      <c r="T36" s="169"/>
      <c r="U36" s="132"/>
      <c r="V36" s="129"/>
      <c r="W36" s="129"/>
      <c r="X36" s="129"/>
      <c r="Y36" s="129"/>
      <c r="Z36" s="129"/>
      <c r="AA36" s="134"/>
      <c r="AB36" s="129"/>
      <c r="AC36" s="135"/>
      <c r="AD36" s="135"/>
      <c r="AE36" s="129"/>
      <c r="AF36" s="129"/>
      <c r="AG36" s="132"/>
      <c r="AH36" s="129"/>
      <c r="AI36" s="129"/>
    </row>
    <row r="37" spans="1:35" s="136" customFormat="1">
      <c r="A37" s="109"/>
      <c r="B37" s="109" t="s">
        <v>16</v>
      </c>
      <c r="C37" s="109" t="s">
        <v>69</v>
      </c>
      <c r="E37" s="137">
        <v>2544279.0341750896</v>
      </c>
      <c r="F37" s="116">
        <v>0</v>
      </c>
      <c r="G37" s="164">
        <v>2544279.0341750896</v>
      </c>
      <c r="H37" s="137">
        <v>1475.357467728697</v>
      </c>
      <c r="I37" s="138">
        <v>7.043430263959749E-2</v>
      </c>
      <c r="J37" s="137"/>
      <c r="K37" s="137">
        <v>220312.44125583131</v>
      </c>
      <c r="L37" s="139"/>
      <c r="M37" s="140">
        <v>4.0545333170446618E-2</v>
      </c>
      <c r="N37" s="140">
        <v>7.3557858261338982E-2</v>
      </c>
      <c r="O37" s="141"/>
      <c r="P37" s="140">
        <v>-9.3683925908302108E-3</v>
      </c>
      <c r="Q37" s="140">
        <v>-1.5492873405034432E-2</v>
      </c>
      <c r="R37" s="164">
        <v>2606421</v>
      </c>
      <c r="S37" s="142">
        <v>1503.0737970558203</v>
      </c>
      <c r="T37" s="170">
        <v>5.6925257428892539E-2</v>
      </c>
      <c r="U37" s="139"/>
      <c r="V37" s="142">
        <v>4370</v>
      </c>
      <c r="W37" s="142">
        <v>3100</v>
      </c>
      <c r="X37" s="116">
        <v>555.65120791301854</v>
      </c>
      <c r="Y37" s="137"/>
      <c r="Z37" s="142">
        <v>2614446.6512079132</v>
      </c>
      <c r="AA37" s="143"/>
      <c r="AB37" s="142">
        <v>94805</v>
      </c>
      <c r="AC37" s="144">
        <v>49981</v>
      </c>
      <c r="AD37" s="144"/>
      <c r="AE37" s="142">
        <v>1724517</v>
      </c>
      <c r="AF37" s="142">
        <v>1734060.5664907377</v>
      </c>
      <c r="AG37" s="145"/>
      <c r="AH37" s="142">
        <v>1657425.5749101161</v>
      </c>
      <c r="AI37" s="142">
        <v>1656826.130503769</v>
      </c>
    </row>
    <row r="38" spans="1:35" s="136" customFormat="1">
      <c r="A38" s="109"/>
      <c r="B38" s="109" t="s">
        <v>15</v>
      </c>
      <c r="C38" s="109" t="s">
        <v>70</v>
      </c>
      <c r="E38" s="137">
        <v>3223231.0672085313</v>
      </c>
      <c r="F38" s="116">
        <v>0</v>
      </c>
      <c r="G38" s="164">
        <v>3223231.0672085313</v>
      </c>
      <c r="H38" s="137">
        <v>1386.0062820363721</v>
      </c>
      <c r="I38" s="138">
        <v>3.1907474490841192E-2</v>
      </c>
      <c r="J38" s="137"/>
      <c r="K38" s="137">
        <v>184507.34781686048</v>
      </c>
      <c r="L38" s="139"/>
      <c r="M38" s="140">
        <v>4.1424653335928596E-2</v>
      </c>
      <c r="N38" s="140">
        <v>3.2545069804301718E-2</v>
      </c>
      <c r="O38" s="141"/>
      <c r="P38" s="140">
        <v>-5.0000000000000001E-3</v>
      </c>
      <c r="Q38" s="140">
        <v>-6.1678170814488788E-3</v>
      </c>
      <c r="R38" s="164">
        <v>3336048</v>
      </c>
      <c r="S38" s="142">
        <v>1424.3194936450452</v>
      </c>
      <c r="T38" s="170">
        <v>2.617637837778708E-2</v>
      </c>
      <c r="U38" s="139"/>
      <c r="V38" s="142">
        <v>6592</v>
      </c>
      <c r="W38" s="142">
        <v>4637</v>
      </c>
      <c r="X38" s="116">
        <v>229.11342373390428</v>
      </c>
      <c r="Y38" s="137"/>
      <c r="Z38" s="142">
        <v>3347506.113423734</v>
      </c>
      <c r="AA38" s="143"/>
      <c r="AB38" s="142">
        <v>79398</v>
      </c>
      <c r="AC38" s="144">
        <v>65889</v>
      </c>
      <c r="AD38" s="144"/>
      <c r="AE38" s="142">
        <v>2325553</v>
      </c>
      <c r="AF38" s="142">
        <v>2342204.8317702636</v>
      </c>
      <c r="AG38" s="145"/>
      <c r="AH38" s="142">
        <v>2178110.9418870909</v>
      </c>
      <c r="AI38" s="142">
        <v>2184172.4410271798</v>
      </c>
    </row>
    <row r="39" spans="1:35" s="136" customFormat="1">
      <c r="A39" s="109"/>
      <c r="B39" s="109" t="s">
        <v>28</v>
      </c>
      <c r="C39" s="109" t="s">
        <v>71</v>
      </c>
      <c r="E39" s="137">
        <v>3589562.2643765933</v>
      </c>
      <c r="F39" s="116">
        <v>0</v>
      </c>
      <c r="G39" s="164">
        <v>3589562.2643765933</v>
      </c>
      <c r="H39" s="137">
        <v>1319.9278490114752</v>
      </c>
      <c r="I39" s="138">
        <v>8.9920498944366933E-3</v>
      </c>
      <c r="J39" s="137"/>
      <c r="K39" s="137">
        <v>282652.98696986149</v>
      </c>
      <c r="L39" s="139"/>
      <c r="M39" s="140">
        <v>3.8793235465927944E-2</v>
      </c>
      <c r="N39" s="140">
        <v>1.2008636119955618E-2</v>
      </c>
      <c r="O39" s="141"/>
      <c r="P39" s="140">
        <v>-2.999999999998565E-3</v>
      </c>
      <c r="Q39" s="140">
        <v>-3.9601161565648007E-3</v>
      </c>
      <c r="R39" s="164">
        <v>3714046</v>
      </c>
      <c r="S39" s="142">
        <v>1362.8696951004849</v>
      </c>
      <c r="T39" s="170">
        <v>8.0008379182514577E-3</v>
      </c>
      <c r="U39" s="139"/>
      <c r="V39" s="142">
        <v>7022</v>
      </c>
      <c r="W39" s="142">
        <v>4695</v>
      </c>
      <c r="X39" s="116">
        <v>643.01301275340938</v>
      </c>
      <c r="Y39" s="137"/>
      <c r="Z39" s="142">
        <v>3726406.0130127533</v>
      </c>
      <c r="AA39" s="143"/>
      <c r="AB39" s="142">
        <v>121632</v>
      </c>
      <c r="AC39" s="144">
        <v>74677</v>
      </c>
      <c r="AD39" s="144"/>
      <c r="AE39" s="142">
        <v>2719514</v>
      </c>
      <c r="AF39" s="142">
        <v>2725165.8858891581</v>
      </c>
      <c r="AG39" s="145"/>
      <c r="AH39" s="142">
        <v>2480750.3496971009</v>
      </c>
      <c r="AI39" s="142">
        <v>2475500.5713646137</v>
      </c>
    </row>
    <row r="40" spans="1:35" s="136" customFormat="1">
      <c r="A40" s="109"/>
      <c r="B40" s="109" t="s">
        <v>12</v>
      </c>
      <c r="C40" s="109" t="s">
        <v>72</v>
      </c>
      <c r="E40" s="137">
        <v>3201682.9203811153</v>
      </c>
      <c r="F40" s="116">
        <v>0</v>
      </c>
      <c r="G40" s="164">
        <v>3201682.9203811153</v>
      </c>
      <c r="H40" s="137">
        <v>1570.4115947196747</v>
      </c>
      <c r="I40" s="138">
        <v>0.11143758775658807</v>
      </c>
      <c r="J40" s="137"/>
      <c r="K40" s="137">
        <v>221532.13088266176</v>
      </c>
      <c r="L40" s="139"/>
      <c r="M40" s="140">
        <v>3.9771798976592665E-2</v>
      </c>
      <c r="N40" s="140">
        <v>0.1143246280821979</v>
      </c>
      <c r="O40" s="141"/>
      <c r="P40" s="140">
        <v>-9.3683925908302108E-3</v>
      </c>
      <c r="Q40" s="140">
        <v>-1.3978484566184888E-2</v>
      </c>
      <c r="R40" s="164">
        <v>3282485</v>
      </c>
      <c r="S40" s="142">
        <v>1599.9859838512414</v>
      </c>
      <c r="T40" s="170">
        <v>9.8748071641790558E-2</v>
      </c>
      <c r="U40" s="139"/>
      <c r="V40" s="142">
        <v>5860</v>
      </c>
      <c r="W40" s="142">
        <v>3864</v>
      </c>
      <c r="X40" s="116">
        <v>56.147677144736001</v>
      </c>
      <c r="Y40" s="137"/>
      <c r="Z40" s="142">
        <v>3292265.147677145</v>
      </c>
      <c r="AA40" s="143"/>
      <c r="AB40" s="142">
        <v>95330</v>
      </c>
      <c r="AC40" s="144">
        <v>60549</v>
      </c>
      <c r="AD40" s="144"/>
      <c r="AE40" s="142">
        <v>2038754</v>
      </c>
      <c r="AF40" s="142">
        <v>2051571.0969535524</v>
      </c>
      <c r="AG40" s="145"/>
      <c r="AH40" s="142">
        <v>2008734.5696831443</v>
      </c>
      <c r="AI40" s="142">
        <v>2007156.6561486102</v>
      </c>
    </row>
    <row r="41" spans="1:35" s="136" customFormat="1">
      <c r="A41" s="109"/>
      <c r="B41" s="109" t="s">
        <v>37</v>
      </c>
      <c r="C41" s="109" t="s">
        <v>73</v>
      </c>
      <c r="E41" s="137">
        <v>2343109.3739659181</v>
      </c>
      <c r="F41" s="116">
        <v>0</v>
      </c>
      <c r="G41" s="164">
        <v>2343109.3739659181</v>
      </c>
      <c r="H41" s="137">
        <v>1362.3346721339212</v>
      </c>
      <c r="I41" s="138">
        <v>6.3961943246071185E-2</v>
      </c>
      <c r="J41" s="137"/>
      <c r="K41" s="137">
        <v>142231.17665695774</v>
      </c>
      <c r="L41" s="139"/>
      <c r="M41" s="140">
        <v>3.9812319404340268E-2</v>
      </c>
      <c r="N41" s="140">
        <v>6.5735996106843775E-2</v>
      </c>
      <c r="O41" s="141"/>
      <c r="P41" s="140">
        <v>-9.3683925908302108E-3</v>
      </c>
      <c r="Q41" s="140">
        <v>-1.130500490623697E-2</v>
      </c>
      <c r="R41" s="164">
        <v>2408851</v>
      </c>
      <c r="S41" s="142">
        <v>1395.2165281289936</v>
      </c>
      <c r="T41" s="170">
        <v>5.3688043717490697E-2</v>
      </c>
      <c r="U41" s="139"/>
      <c r="V41" s="142">
        <v>4318</v>
      </c>
      <c r="W41" s="142">
        <v>3126</v>
      </c>
      <c r="X41" s="116">
        <v>0</v>
      </c>
      <c r="Y41" s="137"/>
      <c r="Z41" s="142">
        <v>2416295</v>
      </c>
      <c r="AA41" s="143"/>
      <c r="AB41" s="142">
        <v>61205</v>
      </c>
      <c r="AC41" s="144">
        <v>46334</v>
      </c>
      <c r="AD41" s="144"/>
      <c r="AE41" s="142">
        <v>1719922</v>
      </c>
      <c r="AF41" s="142">
        <v>1726506.9266562557</v>
      </c>
      <c r="AG41" s="145"/>
      <c r="AH41" s="142">
        <v>1535662.5103086019</v>
      </c>
      <c r="AI41" s="142">
        <v>1535940.9912669028</v>
      </c>
    </row>
    <row r="42" spans="1:35">
      <c r="A42" s="99"/>
      <c r="B42" s="126" t="s">
        <v>187</v>
      </c>
      <c r="C42" s="127" t="s">
        <v>186</v>
      </c>
      <c r="D42" s="128"/>
      <c r="E42" s="129"/>
      <c r="F42" s="130"/>
      <c r="G42" s="163"/>
      <c r="H42" s="129"/>
      <c r="I42" s="131"/>
      <c r="J42" s="129"/>
      <c r="K42" s="129"/>
      <c r="L42" s="132"/>
      <c r="M42" s="131"/>
      <c r="N42" s="131"/>
      <c r="O42" s="133"/>
      <c r="P42" s="131"/>
      <c r="Q42" s="131"/>
      <c r="R42" s="163"/>
      <c r="S42" s="129"/>
      <c r="T42" s="169"/>
      <c r="U42" s="132"/>
      <c r="V42" s="129"/>
      <c r="W42" s="129"/>
      <c r="X42" s="129"/>
      <c r="Y42" s="129"/>
      <c r="Z42" s="129"/>
      <c r="AA42" s="134"/>
      <c r="AB42" s="129"/>
      <c r="AC42" s="135"/>
      <c r="AD42" s="135"/>
      <c r="AE42" s="129"/>
      <c r="AF42" s="129"/>
      <c r="AG42" s="132"/>
      <c r="AH42" s="129"/>
      <c r="AI42" s="129"/>
    </row>
    <row r="43" spans="1:35" s="136" customFormat="1">
      <c r="A43" s="109"/>
      <c r="B43" s="109" t="s">
        <v>32</v>
      </c>
      <c r="C43" s="109" t="s">
        <v>74</v>
      </c>
      <c r="E43" s="137">
        <v>2396904.8549112747</v>
      </c>
      <c r="F43" s="116">
        <v>0</v>
      </c>
      <c r="G43" s="164">
        <v>2396904.8549112747</v>
      </c>
      <c r="H43" s="137">
        <v>1243.0344806203257</v>
      </c>
      <c r="I43" s="138">
        <v>-2.8214744226641608E-2</v>
      </c>
      <c r="J43" s="137"/>
      <c r="K43" s="137">
        <v>140535.13580579034</v>
      </c>
      <c r="L43" s="139"/>
      <c r="M43" s="140">
        <v>3.9957884031136981E-2</v>
      </c>
      <c r="N43" s="140">
        <v>-3.0665824905617978E-2</v>
      </c>
      <c r="O43" s="141"/>
      <c r="P43" s="140">
        <v>2.5000000000000001E-3</v>
      </c>
      <c r="Q43" s="140">
        <v>2.5000000000000001E-3</v>
      </c>
      <c r="R43" s="164">
        <v>2498912</v>
      </c>
      <c r="S43" s="142">
        <v>1291.409322580965</v>
      </c>
      <c r="T43" s="170">
        <v>-2.8242412234089187E-2</v>
      </c>
      <c r="U43" s="139"/>
      <c r="V43" s="142">
        <v>4589</v>
      </c>
      <c r="W43" s="142">
        <v>2895</v>
      </c>
      <c r="X43" s="116">
        <v>1173.0724931871225</v>
      </c>
      <c r="Y43" s="137"/>
      <c r="Z43" s="142">
        <v>2507569.0724931872</v>
      </c>
      <c r="AA43" s="143"/>
      <c r="AB43" s="142">
        <v>60475</v>
      </c>
      <c r="AC43" s="144">
        <v>52119</v>
      </c>
      <c r="AD43" s="144"/>
      <c r="AE43" s="142">
        <v>1928269</v>
      </c>
      <c r="AF43" s="142">
        <v>1935027.0718239534</v>
      </c>
      <c r="AG43" s="145"/>
      <c r="AH43" s="142">
        <v>1719926.1678787514</v>
      </c>
      <c r="AI43" s="142">
        <v>1727705.3092286503</v>
      </c>
    </row>
    <row r="44" spans="1:35" s="136" customFormat="1">
      <c r="A44" s="109"/>
      <c r="B44" s="109" t="s">
        <v>19</v>
      </c>
      <c r="C44" s="109" t="s">
        <v>75</v>
      </c>
      <c r="E44" s="137">
        <v>1078052.8199334166</v>
      </c>
      <c r="F44" s="116">
        <v>0</v>
      </c>
      <c r="G44" s="164">
        <v>1078052.8199334166</v>
      </c>
      <c r="H44" s="137">
        <v>1336.3904596975499</v>
      </c>
      <c r="I44" s="138">
        <v>3.4947448758737787E-2</v>
      </c>
      <c r="J44" s="137"/>
      <c r="K44" s="137">
        <v>41753.721429984835</v>
      </c>
      <c r="L44" s="139"/>
      <c r="M44" s="140">
        <v>3.9075571511486551E-2</v>
      </c>
      <c r="N44" s="140">
        <v>3.4737166481079385E-2</v>
      </c>
      <c r="O44" s="141"/>
      <c r="P44" s="140">
        <v>-5.0000000000000001E-3</v>
      </c>
      <c r="Q44" s="140">
        <v>-4.618462738603557E-3</v>
      </c>
      <c r="R44" s="164">
        <v>1115005</v>
      </c>
      <c r="S44" s="142">
        <v>1379.8155522998441</v>
      </c>
      <c r="T44" s="170">
        <v>2.9958411819505759E-2</v>
      </c>
      <c r="U44" s="139"/>
      <c r="V44" s="142">
        <v>1996</v>
      </c>
      <c r="W44" s="142">
        <v>1357</v>
      </c>
      <c r="X44" s="116">
        <v>0</v>
      </c>
      <c r="Y44" s="137"/>
      <c r="Z44" s="142">
        <v>1118358</v>
      </c>
      <c r="AA44" s="143"/>
      <c r="AB44" s="142">
        <v>17968</v>
      </c>
      <c r="AC44" s="144">
        <v>21941</v>
      </c>
      <c r="AD44" s="144"/>
      <c r="AE44" s="142">
        <v>806690</v>
      </c>
      <c r="AF44" s="142">
        <v>808082.6441922154</v>
      </c>
      <c r="AG44" s="145"/>
      <c r="AH44" s="142">
        <v>726358.55539088533</v>
      </c>
      <c r="AI44" s="142">
        <v>727333.8024883304</v>
      </c>
    </row>
    <row r="45" spans="1:35" s="136" customFormat="1">
      <c r="A45" s="109"/>
      <c r="B45" s="109" t="s">
        <v>27</v>
      </c>
      <c r="C45" s="109" t="s">
        <v>283</v>
      </c>
      <c r="E45" s="137">
        <v>2806922.7879480906</v>
      </c>
      <c r="F45" s="116">
        <v>0</v>
      </c>
      <c r="G45" s="164">
        <v>2806922.7879480906</v>
      </c>
      <c r="H45" s="137">
        <v>1470.4769086068959</v>
      </c>
      <c r="I45" s="138">
        <v>3.1672459502378736E-2</v>
      </c>
      <c r="J45" s="137"/>
      <c r="K45" s="137">
        <v>171947.42581710566</v>
      </c>
      <c r="L45" s="139"/>
      <c r="M45" s="140">
        <v>4.0341539046190977E-2</v>
      </c>
      <c r="N45" s="140">
        <v>2.8884939168475343E-2</v>
      </c>
      <c r="O45" s="141"/>
      <c r="P45" s="140">
        <v>-5.0000000000000001E-3</v>
      </c>
      <c r="Q45" s="140">
        <v>-6.0142528860804333E-3</v>
      </c>
      <c r="R45" s="164">
        <v>2902596</v>
      </c>
      <c r="S45" s="142">
        <v>1514.4207255106214</v>
      </c>
      <c r="T45" s="170">
        <v>2.269703462019379E-2</v>
      </c>
      <c r="U45" s="139"/>
      <c r="V45" s="142">
        <v>5382</v>
      </c>
      <c r="W45" s="142">
        <v>2614</v>
      </c>
      <c r="X45" s="116">
        <v>0</v>
      </c>
      <c r="Y45" s="137"/>
      <c r="Z45" s="142">
        <v>2910592</v>
      </c>
      <c r="AA45" s="143"/>
      <c r="AB45" s="142">
        <v>73993</v>
      </c>
      <c r="AC45" s="144">
        <v>57523</v>
      </c>
      <c r="AD45" s="144"/>
      <c r="AE45" s="142">
        <v>1908852</v>
      </c>
      <c r="AF45" s="142">
        <v>1916637.7949703005</v>
      </c>
      <c r="AG45" s="145"/>
      <c r="AH45" s="142">
        <v>1897221.0900037172</v>
      </c>
      <c r="AI45" s="142">
        <v>1906848.7279166337</v>
      </c>
    </row>
    <row r="46" spans="1:35" s="136" customFormat="1">
      <c r="A46" s="109"/>
      <c r="B46" s="109" t="s">
        <v>13</v>
      </c>
      <c r="C46" s="109" t="s">
        <v>77</v>
      </c>
      <c r="E46" s="137">
        <v>2894518.0040667206</v>
      </c>
      <c r="F46" s="116">
        <v>0</v>
      </c>
      <c r="G46" s="164">
        <v>2894518.0040667206</v>
      </c>
      <c r="H46" s="137">
        <v>1482.7561851047683</v>
      </c>
      <c r="I46" s="138">
        <v>4.0692932595698172E-2</v>
      </c>
      <c r="J46" s="137"/>
      <c r="K46" s="137">
        <v>126542.31859089296</v>
      </c>
      <c r="L46" s="139"/>
      <c r="M46" s="140">
        <v>4.2009100127097909E-2</v>
      </c>
      <c r="N46" s="140">
        <v>3.8788502791952117E-2</v>
      </c>
      <c r="O46" s="141"/>
      <c r="P46" s="140">
        <v>-5.0000000000000001E-3</v>
      </c>
      <c r="Q46" s="140">
        <v>-5.0472971535209868E-3</v>
      </c>
      <c r="R46" s="164">
        <v>3000891</v>
      </c>
      <c r="S46" s="142">
        <v>1526.2757482217385</v>
      </c>
      <c r="T46" s="170">
        <v>3.3545471037872643E-2</v>
      </c>
      <c r="U46" s="139"/>
      <c r="V46" s="142">
        <v>5944</v>
      </c>
      <c r="W46" s="142">
        <v>2929</v>
      </c>
      <c r="X46" s="116">
        <v>0</v>
      </c>
      <c r="Y46" s="137"/>
      <c r="Z46" s="142">
        <v>3009764</v>
      </c>
      <c r="AA46" s="143"/>
      <c r="AB46" s="142">
        <v>54454</v>
      </c>
      <c r="AC46" s="144">
        <v>58847</v>
      </c>
      <c r="AD46" s="144"/>
      <c r="AE46" s="142">
        <v>1952120</v>
      </c>
      <c r="AF46" s="142">
        <v>1966152.5798967411</v>
      </c>
      <c r="AG46" s="145"/>
      <c r="AH46" s="142">
        <v>1939469.5459648988</v>
      </c>
      <c r="AI46" s="142">
        <v>1950730.518686526</v>
      </c>
    </row>
    <row r="47" spans="1:35" s="136" customFormat="1">
      <c r="A47" s="109"/>
      <c r="B47" s="109" t="s">
        <v>40</v>
      </c>
      <c r="C47" s="109" t="s">
        <v>78</v>
      </c>
      <c r="E47" s="137">
        <v>1609510.7515026494</v>
      </c>
      <c r="F47" s="116">
        <v>0</v>
      </c>
      <c r="G47" s="164">
        <v>1609510.7515026494</v>
      </c>
      <c r="H47" s="137">
        <v>1436.3424348698682</v>
      </c>
      <c r="I47" s="138">
        <v>8.5806783235915729E-2</v>
      </c>
      <c r="J47" s="137"/>
      <c r="K47" s="137">
        <v>100150.92414577419</v>
      </c>
      <c r="L47" s="139"/>
      <c r="M47" s="140">
        <v>3.7920951956274429E-2</v>
      </c>
      <c r="N47" s="140">
        <v>8.630105379277131E-2</v>
      </c>
      <c r="O47" s="141"/>
      <c r="P47" s="140">
        <v>-9.3683925908302108E-3</v>
      </c>
      <c r="Q47" s="140">
        <v>-1.1217510851292403E-2</v>
      </c>
      <c r="R47" s="164">
        <v>1651806</v>
      </c>
      <c r="S47" s="142">
        <v>1471.1464446028554</v>
      </c>
      <c r="T47" s="170">
        <v>7.4115735980351927E-2</v>
      </c>
      <c r="U47" s="139"/>
      <c r="V47" s="142">
        <v>2463</v>
      </c>
      <c r="W47" s="142">
        <v>1738</v>
      </c>
      <c r="X47" s="116">
        <v>385.0686731757778</v>
      </c>
      <c r="Y47" s="137"/>
      <c r="Z47" s="142">
        <v>1656392.0686731758</v>
      </c>
      <c r="AA47" s="143"/>
      <c r="AB47" s="142">
        <v>43097</v>
      </c>
      <c r="AC47" s="144">
        <v>31168</v>
      </c>
      <c r="AD47" s="144"/>
      <c r="AE47" s="142">
        <v>1120562</v>
      </c>
      <c r="AF47" s="142">
        <v>1122801.8842447156</v>
      </c>
      <c r="AG47" s="145"/>
      <c r="AH47" s="142">
        <v>1033643.1865785732</v>
      </c>
      <c r="AI47" s="142">
        <v>1033200.4956986735</v>
      </c>
    </row>
    <row r="48" spans="1:35" s="136" customFormat="1">
      <c r="A48" s="109"/>
      <c r="B48" s="109" t="s">
        <v>20</v>
      </c>
      <c r="C48" s="109" t="s">
        <v>79</v>
      </c>
      <c r="E48" s="137">
        <v>2831460.7200485771</v>
      </c>
      <c r="F48" s="116">
        <v>0</v>
      </c>
      <c r="G48" s="164">
        <v>2831460.7200485771</v>
      </c>
      <c r="H48" s="137">
        <v>1563.8755046411966</v>
      </c>
      <c r="I48" s="138">
        <v>7.6911718400128226E-2</v>
      </c>
      <c r="J48" s="137"/>
      <c r="K48" s="137">
        <v>120407.37580648906</v>
      </c>
      <c r="L48" s="139"/>
      <c r="M48" s="140">
        <v>4.1063716534886829E-2</v>
      </c>
      <c r="N48" s="140">
        <v>7.6740686477107412E-2</v>
      </c>
      <c r="O48" s="141"/>
      <c r="P48" s="140">
        <v>-9.3683925908302108E-3</v>
      </c>
      <c r="Q48" s="140">
        <v>-9.4220632458820591E-3</v>
      </c>
      <c r="R48" s="164">
        <v>2919957</v>
      </c>
      <c r="S48" s="142">
        <v>1603.9631857074885</v>
      </c>
      <c r="T48" s="170">
        <v>6.6595453542521499E-2</v>
      </c>
      <c r="U48" s="139"/>
      <c r="V48" s="142">
        <v>5121</v>
      </c>
      <c r="W48" s="142">
        <v>2341</v>
      </c>
      <c r="X48" s="116">
        <v>0</v>
      </c>
      <c r="Y48" s="137"/>
      <c r="Z48" s="142">
        <v>2927419</v>
      </c>
      <c r="AA48" s="143"/>
      <c r="AB48" s="142">
        <v>51814</v>
      </c>
      <c r="AC48" s="144">
        <v>55485</v>
      </c>
      <c r="AD48" s="144"/>
      <c r="AE48" s="142">
        <v>1810541</v>
      </c>
      <c r="AF48" s="142">
        <v>1820463.8522997289</v>
      </c>
      <c r="AG48" s="145"/>
      <c r="AH48" s="142">
        <v>1833410.6636901968</v>
      </c>
      <c r="AI48" s="142">
        <v>1839303.3994099919</v>
      </c>
    </row>
    <row r="49" spans="1:35">
      <c r="A49" s="99"/>
      <c r="B49" s="126" t="s">
        <v>208</v>
      </c>
      <c r="C49" s="127" t="s">
        <v>207</v>
      </c>
      <c r="D49" s="128"/>
      <c r="E49" s="129"/>
      <c r="F49" s="130"/>
      <c r="G49" s="163"/>
      <c r="H49" s="129"/>
      <c r="I49" s="131"/>
      <c r="J49" s="129"/>
      <c r="K49" s="129"/>
      <c r="L49" s="132"/>
      <c r="M49" s="131"/>
      <c r="N49" s="131"/>
      <c r="O49" s="133"/>
      <c r="P49" s="131"/>
      <c r="Q49" s="131"/>
      <c r="R49" s="163"/>
      <c r="S49" s="129"/>
      <c r="T49" s="169"/>
      <c r="U49" s="132"/>
      <c r="V49" s="129"/>
      <c r="W49" s="129"/>
      <c r="X49" s="129"/>
      <c r="Y49" s="129"/>
      <c r="Z49" s="129"/>
      <c r="AA49" s="134"/>
      <c r="AB49" s="129"/>
      <c r="AC49" s="135"/>
      <c r="AD49" s="135"/>
      <c r="AE49" s="129"/>
      <c r="AF49" s="129"/>
      <c r="AG49" s="132"/>
      <c r="AH49" s="129"/>
      <c r="AI49" s="129"/>
    </row>
    <row r="50" spans="1:35" s="136" customFormat="1">
      <c r="A50" s="109"/>
      <c r="B50" s="109" t="s">
        <v>24</v>
      </c>
      <c r="C50" s="109" t="s">
        <v>80</v>
      </c>
      <c r="E50" s="137">
        <v>1316223.3552872215</v>
      </c>
      <c r="F50" s="116">
        <v>0</v>
      </c>
      <c r="G50" s="164">
        <v>1316223.3552872215</v>
      </c>
      <c r="H50" s="137">
        <v>1350.5987958389135</v>
      </c>
      <c r="I50" s="138">
        <v>-1.146413005785718E-2</v>
      </c>
      <c r="J50" s="137"/>
      <c r="K50" s="137">
        <v>57158.305378300152</v>
      </c>
      <c r="L50" s="139"/>
      <c r="M50" s="140">
        <v>4.2273732888155058E-2</v>
      </c>
      <c r="N50" s="140">
        <v>-1.3467822065953095E-2</v>
      </c>
      <c r="O50" s="141"/>
      <c r="P50" s="140">
        <v>2.5000000000000001E-3</v>
      </c>
      <c r="Q50" s="140">
        <v>2.5000000000000001E-3</v>
      </c>
      <c r="R50" s="164">
        <v>1375295</v>
      </c>
      <c r="S50" s="142">
        <v>1402.6243382465361</v>
      </c>
      <c r="T50" s="170">
        <v>-1.100127042370358E-2</v>
      </c>
      <c r="U50" s="139"/>
      <c r="V50" s="142">
        <v>2357</v>
      </c>
      <c r="W50" s="142">
        <v>1369</v>
      </c>
      <c r="X50" s="116">
        <v>-312.6821198664465</v>
      </c>
      <c r="Y50" s="137"/>
      <c r="Z50" s="142">
        <v>1378708.3178801336</v>
      </c>
      <c r="AA50" s="143"/>
      <c r="AB50" s="142">
        <v>24596</v>
      </c>
      <c r="AC50" s="144">
        <v>28184</v>
      </c>
      <c r="AD50" s="144"/>
      <c r="AE50" s="142">
        <v>974548</v>
      </c>
      <c r="AF50" s="142">
        <v>980515.56820930308</v>
      </c>
      <c r="AG50" s="145"/>
      <c r="AH50" s="142">
        <v>928467.00459776365</v>
      </c>
      <c r="AI50" s="142">
        <v>934279.4061816131</v>
      </c>
    </row>
    <row r="51" spans="1:35" s="136" customFormat="1">
      <c r="A51" s="109"/>
      <c r="B51" s="109" t="s">
        <v>35</v>
      </c>
      <c r="C51" s="109" t="s">
        <v>81</v>
      </c>
      <c r="E51" s="137">
        <v>1485185.8087431679</v>
      </c>
      <c r="F51" s="116">
        <v>0</v>
      </c>
      <c r="G51" s="164">
        <v>1485185.8087431679</v>
      </c>
      <c r="H51" s="137">
        <v>1414.6095249346531</v>
      </c>
      <c r="I51" s="138">
        <v>-8.426293442220234E-3</v>
      </c>
      <c r="J51" s="137"/>
      <c r="K51" s="137">
        <v>92779.004794947003</v>
      </c>
      <c r="L51" s="139"/>
      <c r="M51" s="140">
        <v>3.8770987358582198E-2</v>
      </c>
      <c r="N51" s="140">
        <v>-1.1918046159782647E-2</v>
      </c>
      <c r="O51" s="141"/>
      <c r="P51" s="140">
        <v>2.5000000000000001E-3</v>
      </c>
      <c r="Q51" s="140">
        <v>2.5000000000000001E-3</v>
      </c>
      <c r="R51" s="164">
        <v>1546625</v>
      </c>
      <c r="S51" s="142">
        <v>1462.070667258301</v>
      </c>
      <c r="T51" s="170">
        <v>-9.447744425697957E-3</v>
      </c>
      <c r="U51" s="139"/>
      <c r="V51" s="142">
        <v>3206</v>
      </c>
      <c r="W51" s="142">
        <v>1600</v>
      </c>
      <c r="X51" s="116">
        <v>-3116.3129620757468</v>
      </c>
      <c r="Y51" s="137"/>
      <c r="Z51" s="142">
        <v>1548314.6870379243</v>
      </c>
      <c r="AA51" s="143"/>
      <c r="AB51" s="142">
        <v>39925</v>
      </c>
      <c r="AC51" s="144">
        <v>31645</v>
      </c>
      <c r="AD51" s="144"/>
      <c r="AE51" s="142">
        <v>1049891</v>
      </c>
      <c r="AF51" s="142">
        <v>1057831.9055536876</v>
      </c>
      <c r="AG51" s="145"/>
      <c r="AH51" s="142">
        <v>1044443.8651517095</v>
      </c>
      <c r="AI51" s="142">
        <v>1049021.2369382968</v>
      </c>
    </row>
    <row r="52" spans="1:35" s="136" customFormat="1">
      <c r="A52" s="109"/>
      <c r="B52" s="109" t="s">
        <v>31</v>
      </c>
      <c r="C52" s="109" t="s">
        <v>284</v>
      </c>
      <c r="E52" s="137">
        <v>945442.4108815128</v>
      </c>
      <c r="F52" s="116">
        <v>0</v>
      </c>
      <c r="G52" s="164">
        <v>945442.4108815128</v>
      </c>
      <c r="H52" s="137">
        <v>1585.7008384038254</v>
      </c>
      <c r="I52" s="138">
        <v>1.2652907865941865E-2</v>
      </c>
      <c r="J52" s="137"/>
      <c r="K52" s="137">
        <v>37919.862382498875</v>
      </c>
      <c r="L52" s="139"/>
      <c r="M52" s="140">
        <v>4.5731402932232212E-2</v>
      </c>
      <c r="N52" s="140">
        <v>4.4913339463050761E-3</v>
      </c>
      <c r="O52" s="141"/>
      <c r="P52" s="140">
        <v>-1.1249999999985694E-3</v>
      </c>
      <c r="Q52" s="140">
        <v>-1.0652227236256479E-3</v>
      </c>
      <c r="R52" s="164">
        <v>987626</v>
      </c>
      <c r="S52" s="142">
        <v>1641.1587620812845</v>
      </c>
      <c r="T52" s="170">
        <v>3.4216768815451548E-3</v>
      </c>
      <c r="U52" s="139"/>
      <c r="V52" s="142">
        <v>1686</v>
      </c>
      <c r="W52" s="142">
        <v>708</v>
      </c>
      <c r="X52" s="116">
        <v>373.3261108468069</v>
      </c>
      <c r="Y52" s="137"/>
      <c r="Z52" s="142">
        <v>990393.32611084683</v>
      </c>
      <c r="AA52" s="143"/>
      <c r="AB52" s="142">
        <v>16318</v>
      </c>
      <c r="AC52" s="144">
        <v>19948</v>
      </c>
      <c r="AD52" s="144"/>
      <c r="AE52" s="142">
        <v>596230</v>
      </c>
      <c r="AF52" s="142">
        <v>601785.77650069189</v>
      </c>
      <c r="AG52" s="145"/>
      <c r="AH52" s="142">
        <v>651034.16568354529</v>
      </c>
      <c r="AI52" s="142">
        <v>661280.44680492906</v>
      </c>
    </row>
    <row r="53" spans="1:35" s="136" customFormat="1">
      <c r="A53" s="109"/>
      <c r="B53" s="109" t="s">
        <v>9</v>
      </c>
      <c r="C53" s="109" t="s">
        <v>83</v>
      </c>
      <c r="E53" s="137">
        <v>2003343.722340716</v>
      </c>
      <c r="F53" s="116">
        <v>0</v>
      </c>
      <c r="G53" s="164">
        <v>2003343.722340716</v>
      </c>
      <c r="H53" s="137">
        <v>1583.9263583540082</v>
      </c>
      <c r="I53" s="138">
        <v>7.7441123526342803E-2</v>
      </c>
      <c r="J53" s="137"/>
      <c r="K53" s="137">
        <v>109941.09426853768</v>
      </c>
      <c r="L53" s="139"/>
      <c r="M53" s="140">
        <v>4.2585926060458856E-2</v>
      </c>
      <c r="N53" s="140">
        <v>7.1773621134607613E-2</v>
      </c>
      <c r="O53" s="141"/>
      <c r="P53" s="140">
        <v>-9.3683925908302108E-3</v>
      </c>
      <c r="Q53" s="140">
        <v>-1.122625099656881E-2</v>
      </c>
      <c r="R53" s="164">
        <v>2065210</v>
      </c>
      <c r="S53" s="142">
        <v>1621.767782354231</v>
      </c>
      <c r="T53" s="170">
        <v>5.9741533522098988E-2</v>
      </c>
      <c r="U53" s="139"/>
      <c r="V53" s="142">
        <v>3725</v>
      </c>
      <c r="W53" s="142">
        <v>1458</v>
      </c>
      <c r="X53" s="116">
        <v>-5734.2225933325235</v>
      </c>
      <c r="Y53" s="137"/>
      <c r="Z53" s="142">
        <v>2064658.7774066676</v>
      </c>
      <c r="AA53" s="143"/>
      <c r="AB53" s="142">
        <v>47310</v>
      </c>
      <c r="AC53" s="144">
        <v>39497</v>
      </c>
      <c r="AD53" s="144"/>
      <c r="AE53" s="142">
        <v>1264796</v>
      </c>
      <c r="AF53" s="142">
        <v>1273431.3891733922</v>
      </c>
      <c r="AG53" s="145"/>
      <c r="AH53" s="142">
        <v>1296555.8722537491</v>
      </c>
      <c r="AI53" s="142">
        <v>1309305.2502210625</v>
      </c>
    </row>
    <row r="54" spans="1:35" s="136" customFormat="1">
      <c r="A54" s="109"/>
      <c r="B54" s="109" t="s">
        <v>36</v>
      </c>
      <c r="C54" s="109" t="s">
        <v>84</v>
      </c>
      <c r="E54" s="137">
        <v>1289427.565657933</v>
      </c>
      <c r="F54" s="116">
        <v>0</v>
      </c>
      <c r="G54" s="164">
        <v>1289427.565657933</v>
      </c>
      <c r="H54" s="137">
        <v>1578.3471722287502</v>
      </c>
      <c r="I54" s="138">
        <v>4.3134538121733401E-2</v>
      </c>
      <c r="J54" s="137"/>
      <c r="K54" s="137">
        <v>86826.535261801197</v>
      </c>
      <c r="L54" s="139"/>
      <c r="M54" s="140">
        <v>3.9691994308450607E-2</v>
      </c>
      <c r="N54" s="140">
        <v>3.9905507500869852E-2</v>
      </c>
      <c r="O54" s="141"/>
      <c r="P54" s="140">
        <v>-5.0000000000000001E-3</v>
      </c>
      <c r="Q54" s="140">
        <v>-6.0923649449587973E-3</v>
      </c>
      <c r="R54" s="164">
        <v>1332440</v>
      </c>
      <c r="S54" s="142">
        <v>1626.5463851168399</v>
      </c>
      <c r="T54" s="170">
        <v>3.3569987173736937E-2</v>
      </c>
      <c r="U54" s="139"/>
      <c r="V54" s="142">
        <v>2128</v>
      </c>
      <c r="W54" s="142">
        <v>1050</v>
      </c>
      <c r="X54" s="116">
        <v>0</v>
      </c>
      <c r="Y54" s="137"/>
      <c r="Z54" s="142">
        <v>1335618</v>
      </c>
      <c r="AA54" s="143"/>
      <c r="AB54" s="142">
        <v>37363</v>
      </c>
      <c r="AC54" s="144">
        <v>26128</v>
      </c>
      <c r="AD54" s="144"/>
      <c r="AE54" s="142">
        <v>816948</v>
      </c>
      <c r="AF54" s="142">
        <v>819183.52417861519</v>
      </c>
      <c r="AG54" s="145"/>
      <c r="AH54" s="142">
        <v>861957.67274815426</v>
      </c>
      <c r="AI54" s="142">
        <v>866132.66490293643</v>
      </c>
    </row>
    <row r="55" spans="1:35" s="136" customFormat="1">
      <c r="A55" s="109"/>
      <c r="B55" s="109" t="s">
        <v>26</v>
      </c>
      <c r="C55" s="109" t="s">
        <v>85</v>
      </c>
      <c r="E55" s="137">
        <v>926796.97006976744</v>
      </c>
      <c r="F55" s="116">
        <v>0</v>
      </c>
      <c r="G55" s="164">
        <v>926796.97006976744</v>
      </c>
      <c r="H55" s="137">
        <v>1379.7370482786987</v>
      </c>
      <c r="I55" s="138">
        <v>2.3113265385563464E-2</v>
      </c>
      <c r="J55" s="137"/>
      <c r="K55" s="137">
        <v>43424.792257295856</v>
      </c>
      <c r="L55" s="139"/>
      <c r="M55" s="140">
        <v>4.3853360432194677E-2</v>
      </c>
      <c r="N55" s="140">
        <v>1.8184385446385898E-2</v>
      </c>
      <c r="O55" s="141"/>
      <c r="P55" s="140">
        <v>-4.5499999999985552E-3</v>
      </c>
      <c r="Q55" s="140">
        <v>-4.7604898468924248E-3</v>
      </c>
      <c r="R55" s="164">
        <v>962835</v>
      </c>
      <c r="S55" s="142">
        <v>1422.5029109787624</v>
      </c>
      <c r="T55" s="170">
        <v>1.3337705035678216E-2</v>
      </c>
      <c r="U55" s="139"/>
      <c r="V55" s="142">
        <v>1896</v>
      </c>
      <c r="W55" s="142">
        <v>822</v>
      </c>
      <c r="X55" s="116">
        <v>0</v>
      </c>
      <c r="Y55" s="137"/>
      <c r="Z55" s="142">
        <v>965553</v>
      </c>
      <c r="AA55" s="143"/>
      <c r="AB55" s="142">
        <v>18687</v>
      </c>
      <c r="AC55" s="144">
        <v>19257</v>
      </c>
      <c r="AD55" s="144"/>
      <c r="AE55" s="142">
        <v>671720</v>
      </c>
      <c r="AF55" s="142">
        <v>676859.77481586672</v>
      </c>
      <c r="AG55" s="145"/>
      <c r="AH55" s="142">
        <v>631669.93148223637</v>
      </c>
      <c r="AI55" s="142">
        <v>638372.70874062949</v>
      </c>
    </row>
    <row r="56" spans="1:35" s="136" customFormat="1">
      <c r="A56" s="109"/>
      <c r="B56" s="109" t="s">
        <v>29</v>
      </c>
      <c r="C56" s="109" t="s">
        <v>86</v>
      </c>
      <c r="E56" s="137">
        <v>920279.74466902378</v>
      </c>
      <c r="F56" s="116">
        <v>0</v>
      </c>
      <c r="G56" s="164">
        <v>920279.74466902378</v>
      </c>
      <c r="H56" s="137">
        <v>1552.2637517757455</v>
      </c>
      <c r="I56" s="138">
        <v>3.1982073084344531E-2</v>
      </c>
      <c r="J56" s="137"/>
      <c r="K56" s="137">
        <v>39815.663424517232</v>
      </c>
      <c r="L56" s="139"/>
      <c r="M56" s="140">
        <v>4.457268685495186E-2</v>
      </c>
      <c r="N56" s="140">
        <v>2.5079759511687172E-2</v>
      </c>
      <c r="O56" s="141"/>
      <c r="P56" s="140">
        <v>-5.0000000000000001E-3</v>
      </c>
      <c r="Q56" s="140">
        <v>-4.8815524659047687E-3</v>
      </c>
      <c r="R56" s="164">
        <v>956606</v>
      </c>
      <c r="S56" s="142">
        <v>1602.7963492759595</v>
      </c>
      <c r="T56" s="170">
        <v>2.0075295160966844E-2</v>
      </c>
      <c r="U56" s="139"/>
      <c r="V56" s="142">
        <v>1475</v>
      </c>
      <c r="W56" s="142">
        <v>754</v>
      </c>
      <c r="X56" s="116">
        <v>193.24594706816609</v>
      </c>
      <c r="Y56" s="137"/>
      <c r="Z56" s="142">
        <v>959028.24594706821</v>
      </c>
      <c r="AA56" s="143"/>
      <c r="AB56" s="142">
        <v>17134</v>
      </c>
      <c r="AC56" s="144">
        <v>19006</v>
      </c>
      <c r="AD56" s="144"/>
      <c r="AE56" s="142">
        <v>592863</v>
      </c>
      <c r="AF56" s="142">
        <v>596835.64941493236</v>
      </c>
      <c r="AG56" s="145"/>
      <c r="AH56" s="142">
        <v>621837.66630978487</v>
      </c>
      <c r="AI56" s="142">
        <v>630053.62776905519</v>
      </c>
    </row>
    <row r="57" spans="1:35" s="136" customFormat="1">
      <c r="A57" s="109"/>
      <c r="B57" s="109"/>
      <c r="C57" s="109"/>
      <c r="E57" s="145"/>
      <c r="F57" s="151"/>
      <c r="G57" s="165"/>
      <c r="H57" s="145"/>
      <c r="I57" s="152"/>
      <c r="J57" s="145"/>
      <c r="K57" s="145"/>
      <c r="L57" s="145"/>
      <c r="M57" s="152"/>
      <c r="N57" s="152"/>
      <c r="O57" s="152"/>
      <c r="P57" s="152"/>
      <c r="Q57" s="152"/>
      <c r="R57" s="165"/>
      <c r="S57" s="145"/>
      <c r="T57" s="171"/>
      <c r="U57" s="145"/>
      <c r="V57" s="145"/>
      <c r="W57" s="145"/>
      <c r="X57" s="145"/>
      <c r="Y57" s="145"/>
      <c r="Z57" s="145"/>
      <c r="AA57" s="153"/>
      <c r="AB57" s="145"/>
      <c r="AC57" s="154"/>
      <c r="AD57" s="154"/>
      <c r="AE57" s="145"/>
      <c r="AF57" s="145"/>
      <c r="AG57" s="145"/>
      <c r="AH57" s="145"/>
      <c r="AI57" s="145"/>
    </row>
    <row r="58" spans="1:35">
      <c r="B58" s="128" t="s">
        <v>285</v>
      </c>
      <c r="C58" s="155" t="s">
        <v>286</v>
      </c>
      <c r="D58" s="128"/>
      <c r="E58" s="132"/>
      <c r="F58" s="130"/>
      <c r="G58" s="166"/>
      <c r="H58" s="132"/>
      <c r="I58" s="133"/>
      <c r="J58" s="132"/>
      <c r="K58" s="132"/>
      <c r="L58" s="132"/>
      <c r="M58" s="133"/>
      <c r="N58" s="133"/>
      <c r="O58" s="133"/>
      <c r="P58" s="133"/>
      <c r="Q58" s="133"/>
      <c r="R58" s="166"/>
      <c r="S58" s="132"/>
      <c r="T58" s="172"/>
      <c r="U58" s="132"/>
      <c r="V58" s="132"/>
      <c r="W58" s="132"/>
      <c r="X58" s="132"/>
      <c r="Y58" s="132"/>
      <c r="Z58" s="132"/>
      <c r="AA58" s="132"/>
      <c r="AB58" s="132"/>
      <c r="AC58" s="135"/>
      <c r="AD58" s="135"/>
      <c r="AE58" s="132"/>
      <c r="AF58" s="132"/>
      <c r="AG58" s="132"/>
      <c r="AH58" s="132"/>
      <c r="AI58" s="132"/>
    </row>
    <row r="59" spans="1:35" s="136" customFormat="1">
      <c r="B59" s="109" t="s">
        <v>174</v>
      </c>
      <c r="C59" s="109" t="s">
        <v>287</v>
      </c>
      <c r="E59" s="156">
        <v>14393965.961943472</v>
      </c>
      <c r="F59" s="116">
        <v>-179417.16686062049</v>
      </c>
      <c r="G59" s="167">
        <v>14214548.79508285</v>
      </c>
      <c r="H59" s="137">
        <v>1582.0616665345383</v>
      </c>
      <c r="I59" s="138">
        <v>4.7105821529255243E-2</v>
      </c>
      <c r="J59" s="156"/>
      <c r="K59" s="156">
        <v>772073.13763900567</v>
      </c>
      <c r="L59" s="145"/>
      <c r="M59" s="138">
        <v>3.7892858332013939E-2</v>
      </c>
      <c r="N59" s="140">
        <v>4.158342221182032E-2</v>
      </c>
      <c r="O59" s="152"/>
      <c r="P59" s="138">
        <v>-7.1458447091095664E-3</v>
      </c>
      <c r="Q59" s="138">
        <v>-8.2991155127626597E-3</v>
      </c>
      <c r="R59" s="167">
        <v>14630740</v>
      </c>
      <c r="S59" s="142">
        <v>1623.4190776113576</v>
      </c>
      <c r="T59" s="170">
        <v>3.2939176732151854E-2</v>
      </c>
      <c r="U59" s="139"/>
      <c r="V59" s="137">
        <v>35984</v>
      </c>
      <c r="W59" s="137">
        <v>12703</v>
      </c>
      <c r="X59" s="116">
        <v>2734.6911891132436</v>
      </c>
      <c r="Y59" s="137"/>
      <c r="Z59" s="137">
        <v>14682161.691189114</v>
      </c>
      <c r="AA59" s="143"/>
      <c r="AB59" s="137">
        <v>332241</v>
      </c>
      <c r="AC59" s="157">
        <v>287074</v>
      </c>
      <c r="AD59" s="157"/>
      <c r="AE59" s="137">
        <v>8984826</v>
      </c>
      <c r="AF59" s="137">
        <v>9012300.1520514116</v>
      </c>
      <c r="AG59" s="139"/>
      <c r="AH59" s="137">
        <v>9466115.9352867417</v>
      </c>
      <c r="AI59" s="137">
        <v>9516301.4074083678</v>
      </c>
    </row>
    <row r="60" spans="1:35" s="136" customFormat="1">
      <c r="B60" s="109" t="s">
        <v>200</v>
      </c>
      <c r="C60" s="109" t="s">
        <v>199</v>
      </c>
      <c r="E60" s="156">
        <v>12781737.757738389</v>
      </c>
      <c r="F60" s="116">
        <v>-47346.371919557147</v>
      </c>
      <c r="G60" s="167">
        <v>12734391.385818832</v>
      </c>
      <c r="H60" s="137">
        <v>1667.2669270466574</v>
      </c>
      <c r="I60" s="138">
        <v>6.5067289344867163E-2</v>
      </c>
      <c r="J60" s="156"/>
      <c r="K60" s="156">
        <v>716315.07436772808</v>
      </c>
      <c r="L60" s="145"/>
      <c r="M60" s="138">
        <v>3.844886159763141E-2</v>
      </c>
      <c r="N60" s="140">
        <v>6.0198744683413574E-2</v>
      </c>
      <c r="O60" s="152"/>
      <c r="P60" s="138">
        <v>-7.6658223870027572E-3</v>
      </c>
      <c r="Q60" s="138">
        <v>-8.8951253447959872E-3</v>
      </c>
      <c r="R60" s="167">
        <v>13106386</v>
      </c>
      <c r="S60" s="142">
        <v>1708.5358647222904</v>
      </c>
      <c r="T60" s="170">
        <v>5.0768226252956294E-2</v>
      </c>
      <c r="U60" s="139"/>
      <c r="V60" s="137">
        <v>34824</v>
      </c>
      <c r="W60" s="137">
        <v>11525</v>
      </c>
      <c r="X60" s="116">
        <v>-7747.1092570860592</v>
      </c>
      <c r="Y60" s="137"/>
      <c r="Z60" s="137">
        <v>13144987.890742915</v>
      </c>
      <c r="AA60" s="143"/>
      <c r="AB60" s="137">
        <v>308246</v>
      </c>
      <c r="AC60" s="157">
        <v>252800</v>
      </c>
      <c r="AD60" s="157"/>
      <c r="AE60" s="137">
        <v>7637884</v>
      </c>
      <c r="AF60" s="137">
        <v>7671121.3797846409</v>
      </c>
      <c r="AG60" s="139"/>
      <c r="AH60" s="137">
        <v>8337396.6116021648</v>
      </c>
      <c r="AI60" s="137">
        <v>8380166.9000227563</v>
      </c>
    </row>
    <row r="61" spans="1:35" s="136" customFormat="1">
      <c r="B61" s="109" t="s">
        <v>177</v>
      </c>
      <c r="C61" s="109" t="s">
        <v>176</v>
      </c>
      <c r="E61" s="156">
        <v>16830755.716504049</v>
      </c>
      <c r="F61" s="116">
        <v>240779.48862365045</v>
      </c>
      <c r="G61" s="167">
        <v>17071535.205127701</v>
      </c>
      <c r="H61" s="137">
        <v>1484.2195832880689</v>
      </c>
      <c r="I61" s="138">
        <v>3.1939252001295548E-2</v>
      </c>
      <c r="J61" s="156"/>
      <c r="K61" s="156">
        <v>918364.82432922255</v>
      </c>
      <c r="L61" s="145"/>
      <c r="M61" s="138">
        <v>4.0509451176455304E-2</v>
      </c>
      <c r="N61" s="140">
        <v>2.6345407531453091E-2</v>
      </c>
      <c r="O61" s="152"/>
      <c r="P61" s="138">
        <v>-4.625815895118535E-3</v>
      </c>
      <c r="Q61" s="138">
        <v>-4.9272065741383826E-3</v>
      </c>
      <c r="R61" s="167">
        <v>17675572</v>
      </c>
      <c r="S61" s="142">
        <v>1526.6349218832988</v>
      </c>
      <c r="T61" s="170">
        <v>2.1288432436137095E-2</v>
      </c>
      <c r="U61" s="139"/>
      <c r="V61" s="137">
        <v>39877</v>
      </c>
      <c r="W61" s="137">
        <v>17076</v>
      </c>
      <c r="X61" s="116">
        <v>422.69513040134962</v>
      </c>
      <c r="Y61" s="137"/>
      <c r="Z61" s="137">
        <v>17732947.6951304</v>
      </c>
      <c r="AA61" s="143"/>
      <c r="AB61" s="137">
        <v>395192</v>
      </c>
      <c r="AC61" s="157">
        <v>350773</v>
      </c>
      <c r="AD61" s="157"/>
      <c r="AE61" s="137">
        <v>11502028</v>
      </c>
      <c r="AF61" s="137">
        <v>11578126.339593312</v>
      </c>
      <c r="AG61" s="139"/>
      <c r="AH61" s="137">
        <v>11535801.131218543</v>
      </c>
      <c r="AI61" s="137">
        <v>11627911.285133498</v>
      </c>
    </row>
    <row r="62" spans="1:35" s="136" customFormat="1">
      <c r="B62" s="109" t="s">
        <v>180</v>
      </c>
      <c r="C62" s="109" t="s">
        <v>179</v>
      </c>
      <c r="E62" s="156">
        <v>10191348.993138585</v>
      </c>
      <c r="F62" s="116">
        <v>-14015.949843472823</v>
      </c>
      <c r="G62" s="167">
        <v>10177333.043295112</v>
      </c>
      <c r="H62" s="137">
        <v>1444.2068713297508</v>
      </c>
      <c r="I62" s="138">
        <v>4.2416322906918991E-2</v>
      </c>
      <c r="J62" s="156"/>
      <c r="K62" s="156">
        <v>496878.50471793575</v>
      </c>
      <c r="L62" s="145"/>
      <c r="M62" s="138">
        <v>4.0518416503799566E-2</v>
      </c>
      <c r="N62" s="140">
        <v>3.9975626910417672E-2</v>
      </c>
      <c r="O62" s="152"/>
      <c r="P62" s="138">
        <v>-6.5317319646338006E-3</v>
      </c>
      <c r="Q62" s="138">
        <v>-7.0710634173365046E-3</v>
      </c>
      <c r="R62" s="167">
        <v>10514822</v>
      </c>
      <c r="S62" s="142">
        <v>1484.6923488514076</v>
      </c>
      <c r="T62" s="170">
        <v>3.2621892832727317E-2</v>
      </c>
      <c r="U62" s="139"/>
      <c r="V62" s="137">
        <v>19187</v>
      </c>
      <c r="W62" s="137">
        <v>10640</v>
      </c>
      <c r="X62" s="116">
        <v>6059.7062495115324</v>
      </c>
      <c r="Y62" s="137"/>
      <c r="Z62" s="137">
        <v>10550708.706249511</v>
      </c>
      <c r="AA62" s="143"/>
      <c r="AB62" s="137">
        <v>213817</v>
      </c>
      <c r="AC62" s="157">
        <v>206377</v>
      </c>
      <c r="AD62" s="157"/>
      <c r="AE62" s="137">
        <v>7047005</v>
      </c>
      <c r="AF62" s="137">
        <v>7082155.4432704588</v>
      </c>
      <c r="AG62" s="139"/>
      <c r="AH62" s="137">
        <v>6808039.987672532</v>
      </c>
      <c r="AI62" s="137">
        <v>6841278.059870908</v>
      </c>
    </row>
    <row r="63" spans="1:35" s="136" customFormat="1">
      <c r="B63" s="109" t="s">
        <v>183</v>
      </c>
      <c r="C63" s="109" t="s">
        <v>182</v>
      </c>
      <c r="E63" s="156">
        <v>14901864.660107248</v>
      </c>
      <c r="F63" s="116">
        <v>0</v>
      </c>
      <c r="G63" s="167">
        <v>14901864.660107248</v>
      </c>
      <c r="H63" s="137">
        <v>1415.4157154275492</v>
      </c>
      <c r="I63" s="138">
        <v>5.3811394917464783E-2</v>
      </c>
      <c r="J63" s="156"/>
      <c r="K63" s="156">
        <v>1051236.0835821729</v>
      </c>
      <c r="L63" s="145"/>
      <c r="M63" s="138">
        <v>4.0032031342379662E-2</v>
      </c>
      <c r="N63" s="140">
        <v>5.6099460536571222E-2</v>
      </c>
      <c r="O63" s="152"/>
      <c r="P63" s="138">
        <v>-6.8900647724113358E-3</v>
      </c>
      <c r="Q63" s="138">
        <v>-9.7148555836652217E-3</v>
      </c>
      <c r="R63" s="167">
        <v>15347851</v>
      </c>
      <c r="S63" s="142">
        <v>1450.7148255678078</v>
      </c>
      <c r="T63" s="170">
        <v>4.5839559473562996E-2</v>
      </c>
      <c r="U63" s="139"/>
      <c r="V63" s="137">
        <v>28162</v>
      </c>
      <c r="W63" s="137">
        <v>19422</v>
      </c>
      <c r="X63" s="116">
        <v>1483.9253215450681</v>
      </c>
      <c r="Y63" s="137"/>
      <c r="Z63" s="137">
        <v>15396918.925321545</v>
      </c>
      <c r="AA63" s="143"/>
      <c r="AB63" s="137">
        <v>452370</v>
      </c>
      <c r="AC63" s="157">
        <v>297430</v>
      </c>
      <c r="AD63" s="157"/>
      <c r="AE63" s="137">
        <v>10528260</v>
      </c>
      <c r="AF63" s="137">
        <v>10579509.307759967</v>
      </c>
      <c r="AG63" s="139"/>
      <c r="AH63" s="137">
        <v>9860683.9464860559</v>
      </c>
      <c r="AI63" s="137">
        <v>9859596.7903110757</v>
      </c>
    </row>
    <row r="64" spans="1:35" s="136" customFormat="1">
      <c r="B64" s="109" t="s">
        <v>187</v>
      </c>
      <c r="C64" s="109" t="s">
        <v>186</v>
      </c>
      <c r="E64" s="156">
        <v>13617369.938410729</v>
      </c>
      <c r="F64" s="116">
        <v>0</v>
      </c>
      <c r="G64" s="167">
        <v>13617369.938410729</v>
      </c>
      <c r="H64" s="137">
        <v>1429.3399119191481</v>
      </c>
      <c r="I64" s="138">
        <v>3.7767510544955751E-2</v>
      </c>
      <c r="J64" s="156"/>
      <c r="K64" s="156">
        <v>701336.90159603697</v>
      </c>
      <c r="L64" s="145"/>
      <c r="M64" s="138">
        <v>4.0392303428868598E-2</v>
      </c>
      <c r="N64" s="140">
        <v>3.6291822845013089E-2</v>
      </c>
      <c r="O64" s="152"/>
      <c r="P64" s="138">
        <v>-5.1044186635328028E-3</v>
      </c>
      <c r="Q64" s="138">
        <v>-5.5225816155375024E-3</v>
      </c>
      <c r="R64" s="167">
        <v>14089167</v>
      </c>
      <c r="S64" s="142">
        <v>1472.3505950348226</v>
      </c>
      <c r="T64" s="170">
        <v>3.0568874014538894E-2</v>
      </c>
      <c r="U64" s="139"/>
      <c r="V64" s="137">
        <v>25495</v>
      </c>
      <c r="W64" s="137">
        <v>13874</v>
      </c>
      <c r="X64" s="116">
        <v>1558.1411663629003</v>
      </c>
      <c r="Y64" s="137"/>
      <c r="Z64" s="137">
        <v>14130094.141166363</v>
      </c>
      <c r="AA64" s="143"/>
      <c r="AB64" s="137">
        <v>301801</v>
      </c>
      <c r="AC64" s="157">
        <v>277083</v>
      </c>
      <c r="AD64" s="157"/>
      <c r="AE64" s="137">
        <v>9527034</v>
      </c>
      <c r="AF64" s="137">
        <v>9569165.8274276555</v>
      </c>
      <c r="AG64" s="139"/>
      <c r="AH64" s="137">
        <v>9150029.2095070221</v>
      </c>
      <c r="AI64" s="137">
        <v>9185122.2534288056</v>
      </c>
    </row>
    <row r="65" spans="2:35" s="136" customFormat="1">
      <c r="B65" s="109" t="s">
        <v>208</v>
      </c>
      <c r="C65" s="109" t="s">
        <v>207</v>
      </c>
      <c r="E65" s="156">
        <v>8886699.5776493419</v>
      </c>
      <c r="F65" s="116">
        <v>0</v>
      </c>
      <c r="G65" s="167">
        <v>8886699.5776493419</v>
      </c>
      <c r="H65" s="137">
        <v>1489.3087874785472</v>
      </c>
      <c r="I65" s="138">
        <v>2.6651428385873865E-2</v>
      </c>
      <c r="J65" s="156"/>
      <c r="K65" s="156">
        <v>467865.25776789803</v>
      </c>
      <c r="L65" s="145"/>
      <c r="M65" s="138">
        <v>4.2154784350591078E-2</v>
      </c>
      <c r="N65" s="140">
        <v>2.1981324111025602E-2</v>
      </c>
      <c r="O65" s="152"/>
      <c r="P65" s="138">
        <v>-3.1641759349154718E-3</v>
      </c>
      <c r="Q65" s="138">
        <v>-3.7446048324162053E-3</v>
      </c>
      <c r="R65" s="167">
        <v>9226637</v>
      </c>
      <c r="S65" s="142">
        <v>1536.1231425979411</v>
      </c>
      <c r="T65" s="170">
        <v>1.8154461813946865E-2</v>
      </c>
      <c r="U65" s="139"/>
      <c r="V65" s="137">
        <v>16473</v>
      </c>
      <c r="W65" s="137">
        <v>7761</v>
      </c>
      <c r="X65" s="116">
        <v>-8596.6456173597435</v>
      </c>
      <c r="Y65" s="137"/>
      <c r="Z65" s="137">
        <v>9242274.3543826398</v>
      </c>
      <c r="AA65" s="143"/>
      <c r="AB65" s="137">
        <v>201333</v>
      </c>
      <c r="AC65" s="157">
        <v>183665</v>
      </c>
      <c r="AD65" s="157"/>
      <c r="AE65" s="137">
        <v>5966996</v>
      </c>
      <c r="AF65" s="137">
        <v>6006443.5878464887</v>
      </c>
      <c r="AG65" s="139"/>
      <c r="AH65" s="137">
        <v>6035966.1782269441</v>
      </c>
      <c r="AI65" s="137">
        <v>6088445.3415585216</v>
      </c>
    </row>
  </sheetData>
  <pageMargins left="0.31496062992125984" right="0.23622047244094491" top="0.27559055118110237" bottom="0.23622047244094491" header="0.15748031496062992" footer="0.15748031496062992"/>
  <pageSetup paperSize="9" scale="66" fitToWidth="2" orientation="landscape" r:id="rId1"/>
  <headerFooter>
    <oddHeader>&amp;L&amp;KFF0000Please note: NHS England and Improvement may update or supplement this document and elements of it are subject to change until the Health and Care Bill passes through parliament and receives Royal Assent.</oddHeader>
    <oddFooter>&amp;R&amp;"Arial,Regular"&amp;10Page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32545-35EE-4F72-9841-48BA94E1EADD}">
  <sheetPr>
    <tabColor rgb="FF015BBB"/>
    <pageSetUpPr fitToPage="1"/>
  </sheetPr>
  <dimension ref="A1:AK59"/>
  <sheetViews>
    <sheetView zoomScaleNormal="100" workbookViewId="0">
      <selection activeCell="C61" sqref="C61"/>
    </sheetView>
  </sheetViews>
  <sheetFormatPr defaultRowHeight="12.75"/>
  <cols>
    <col min="1" max="1" width="2.140625" style="20" customWidth="1"/>
    <col min="2" max="2" width="1.85546875" style="20" customWidth="1"/>
    <col min="3" max="3" width="9.140625" style="20"/>
    <col min="4" max="15" width="9.7109375" style="20" customWidth="1"/>
    <col min="16" max="16" width="1.85546875" style="20" customWidth="1"/>
    <col min="17" max="17" width="2" style="20" customWidth="1"/>
    <col min="18" max="18" width="1.85546875" style="20" customWidth="1"/>
    <col min="19" max="25" width="9.5703125" style="20" customWidth="1"/>
    <col min="26" max="29" width="8.5703125" style="20" customWidth="1"/>
    <col min="30" max="30" width="3.85546875" style="20" customWidth="1"/>
    <col min="31" max="31" width="9.140625" style="20" customWidth="1"/>
    <col min="32" max="33" width="10.7109375" style="20" customWidth="1"/>
    <col min="34" max="34" width="10.140625" style="20" customWidth="1"/>
    <col min="35" max="35" width="1.85546875" style="20" customWidth="1"/>
    <col min="36" max="36" width="3" style="20" customWidth="1"/>
    <col min="37" max="37" width="2.140625" style="20" customWidth="1"/>
    <col min="38" max="16384" width="9.140625" style="20"/>
  </cols>
  <sheetData>
    <row r="1" spans="1:37" ht="34.5">
      <c r="A1" s="342"/>
      <c r="B1" s="343"/>
      <c r="C1" s="348" t="s">
        <v>500</v>
      </c>
      <c r="D1" s="344"/>
      <c r="E1" s="344"/>
      <c r="F1" s="348">
        <v>1</v>
      </c>
      <c r="G1" s="349" t="str" cm="1">
        <f t="array" ref="G1">INDEX('graph data'!$AG$6:$AG$47,'Waterfalls analysis'!F1,0)</f>
        <v>QOX</v>
      </c>
      <c r="H1" s="447" t="str" cm="1">
        <f t="array" ref="H1">INDEX('graph data'!$AH$6:$AH$47,'Waterfalls analysis'!F1,0)</f>
        <v>NHS Bath and North East Somerset, Swindon and Wiltshire ICB</v>
      </c>
      <c r="I1" s="342"/>
      <c r="J1" s="342"/>
      <c r="K1" s="342"/>
      <c r="L1" s="342"/>
      <c r="M1" s="342"/>
      <c r="N1" s="342"/>
      <c r="O1" s="342"/>
      <c r="P1" s="342"/>
      <c r="Q1" s="342"/>
      <c r="R1" s="342"/>
      <c r="S1" s="344"/>
      <c r="T1" s="344"/>
      <c r="U1" s="344"/>
      <c r="V1" s="344"/>
      <c r="W1" s="344"/>
      <c r="X1" s="344"/>
      <c r="Y1" s="344"/>
      <c r="Z1" s="344"/>
      <c r="AA1" s="344"/>
      <c r="AB1" s="344"/>
      <c r="AC1" s="344"/>
      <c r="AD1" s="344"/>
      <c r="AE1" s="344"/>
      <c r="AF1" s="344"/>
      <c r="AG1" s="473" t="str">
        <f>INDEX(base22vsProj!$AW$35:$AW$76,MATCH($H$1,base22vsProj!$AU$35:$AU$76,0))&amp;" Commissioning Region"</f>
        <v>South West Commissioning Region</v>
      </c>
      <c r="AH1" s="349" t="str">
        <f>INDEX(base22vsProj!$AV$35:$AV$76,MATCH($H$1,base22vsProj!$AU$35:$AU$76,0))</f>
        <v>Y58</v>
      </c>
      <c r="AI1" s="344"/>
      <c r="AJ1" s="344"/>
      <c r="AK1" s="342"/>
    </row>
    <row r="2" spans="1:37">
      <c r="A2" s="342"/>
      <c r="B2" s="38"/>
      <c r="C2" s="38"/>
      <c r="D2" s="38"/>
      <c r="E2" s="38"/>
      <c r="F2" s="38"/>
      <c r="G2" s="38"/>
      <c r="H2" s="38"/>
      <c r="I2" s="38"/>
      <c r="J2" s="38"/>
      <c r="K2" s="38"/>
      <c r="L2" s="38"/>
      <c r="M2" s="38"/>
      <c r="N2" s="38"/>
      <c r="O2" s="38"/>
      <c r="P2" s="38"/>
      <c r="Q2" s="342"/>
      <c r="R2" s="38"/>
      <c r="S2" s="38"/>
      <c r="T2" s="38"/>
      <c r="U2" s="38"/>
      <c r="V2" s="38"/>
      <c r="W2" s="38"/>
      <c r="X2" s="38"/>
      <c r="Y2" s="38"/>
      <c r="Z2" s="38"/>
      <c r="AA2" s="38"/>
      <c r="AB2" s="38"/>
      <c r="AC2" s="303"/>
      <c r="AD2" s="303"/>
      <c r="AE2" s="303"/>
      <c r="AF2" s="303"/>
      <c r="AG2" s="303"/>
      <c r="AH2" s="303"/>
      <c r="AI2" s="304"/>
      <c r="AJ2" s="303"/>
      <c r="AK2" s="342"/>
    </row>
    <row r="3" spans="1:37">
      <c r="A3" s="342"/>
      <c r="B3" s="38"/>
      <c r="C3" s="38"/>
      <c r="D3" s="38"/>
      <c r="E3" s="38"/>
      <c r="F3" s="38"/>
      <c r="G3" s="38"/>
      <c r="H3" s="307"/>
      <c r="I3" s="212"/>
      <c r="J3" s="212"/>
      <c r="K3" s="212"/>
      <c r="L3" s="212"/>
      <c r="M3" s="212"/>
      <c r="N3" s="212"/>
      <c r="O3" s="38"/>
      <c r="P3" s="38"/>
      <c r="Q3" s="342"/>
      <c r="R3" s="38"/>
      <c r="S3" s="38"/>
      <c r="T3" s="38"/>
      <c r="U3" s="38"/>
      <c r="V3" s="38"/>
      <c r="W3" s="38"/>
      <c r="X3" s="38"/>
      <c r="Y3" s="38"/>
      <c r="Z3" s="38"/>
      <c r="AA3" s="38"/>
      <c r="AB3" s="38"/>
      <c r="AC3" s="303"/>
      <c r="AD3" s="303"/>
      <c r="AE3" s="303"/>
      <c r="AF3" s="309"/>
      <c r="AG3" s="303"/>
      <c r="AH3" s="303"/>
      <c r="AI3" s="304"/>
      <c r="AJ3" s="303"/>
      <c r="AK3" s="342"/>
    </row>
    <row r="4" spans="1:37">
      <c r="A4" s="342"/>
      <c r="B4" s="38"/>
      <c r="C4" s="38"/>
      <c r="D4" s="38"/>
      <c r="E4" s="38"/>
      <c r="F4" s="38"/>
      <c r="G4" s="38"/>
      <c r="H4" s="38"/>
      <c r="I4" s="211"/>
      <c r="J4" s="211"/>
      <c r="K4" s="211"/>
      <c r="L4" s="211"/>
      <c r="M4" s="211"/>
      <c r="N4" s="211"/>
      <c r="O4" s="38"/>
      <c r="P4" s="38"/>
      <c r="Q4" s="342"/>
      <c r="R4" s="38"/>
      <c r="S4" s="38"/>
      <c r="T4" s="38"/>
      <c r="U4" s="38"/>
      <c r="V4" s="38"/>
      <c r="W4" s="38"/>
      <c r="X4" s="38"/>
      <c r="Y4" s="38"/>
      <c r="Z4" s="38"/>
      <c r="AA4" s="38"/>
      <c r="AB4" s="38"/>
      <c r="AC4" s="303"/>
      <c r="AD4" s="303"/>
      <c r="AE4" s="303"/>
      <c r="AF4" s="303"/>
      <c r="AG4" s="303"/>
      <c r="AH4" s="303"/>
      <c r="AI4" s="304"/>
      <c r="AJ4" s="303"/>
      <c r="AK4" s="342"/>
    </row>
    <row r="5" spans="1:37">
      <c r="A5" s="342"/>
      <c r="B5" s="38"/>
      <c r="C5" s="38"/>
      <c r="D5" s="38"/>
      <c r="E5" s="38"/>
      <c r="F5" s="38"/>
      <c r="G5" s="38"/>
      <c r="H5" s="38"/>
      <c r="I5" s="211"/>
      <c r="J5" s="211"/>
      <c r="K5" s="211"/>
      <c r="L5" s="211"/>
      <c r="M5" s="211"/>
      <c r="N5" s="211"/>
      <c r="O5" s="38"/>
      <c r="P5" s="38"/>
      <c r="Q5" s="342"/>
      <c r="R5" s="38"/>
      <c r="S5" s="38"/>
      <c r="T5" s="38"/>
      <c r="U5" s="38"/>
      <c r="V5" s="38"/>
      <c r="W5" s="38"/>
      <c r="X5" s="38"/>
      <c r="Y5" s="38"/>
      <c r="Z5" s="38"/>
      <c r="AA5" s="38"/>
      <c r="AB5" s="38"/>
      <c r="AC5" s="303"/>
      <c r="AD5" s="303"/>
      <c r="AE5" s="394"/>
      <c r="AF5" s="227" t="s">
        <v>234</v>
      </c>
      <c r="AG5" s="226" t="s">
        <v>233</v>
      </c>
      <c r="AH5" s="225" t="s">
        <v>232</v>
      </c>
      <c r="AI5" s="310"/>
      <c r="AJ5" s="303"/>
      <c r="AK5" s="342"/>
    </row>
    <row r="6" spans="1:37">
      <c r="A6" s="342"/>
      <c r="B6" s="38"/>
      <c r="C6" s="38"/>
      <c r="D6" s="38"/>
      <c r="E6" s="38"/>
      <c r="F6" s="38"/>
      <c r="G6" s="38"/>
      <c r="H6" s="38"/>
      <c r="I6" s="211"/>
      <c r="J6" s="211"/>
      <c r="K6" s="211"/>
      <c r="L6" s="211"/>
      <c r="M6" s="211"/>
      <c r="N6" s="211"/>
      <c r="O6" s="38"/>
      <c r="P6" s="38"/>
      <c r="Q6" s="342"/>
      <c r="R6" s="38"/>
      <c r="S6" s="38"/>
      <c r="T6" s="38"/>
      <c r="U6" s="38"/>
      <c r="V6" s="38"/>
      <c r="W6" s="38"/>
      <c r="X6" s="38"/>
      <c r="Y6" s="38"/>
      <c r="Z6" s="38"/>
      <c r="AA6" s="38"/>
      <c r="AB6" s="38"/>
      <c r="AC6" s="303"/>
      <c r="AD6" s="303"/>
      <c r="AE6" s="303" t="str">
        <f>IFERROR(INDEX(base22vsProj!$AH$27:$AH$28,MATCH('Waterfalls analysis'!G1,base22vsProj!$AB$27:$AB$28,0)),"")</f>
        <v/>
      </c>
      <c r="AF6" s="392" t="str">
        <f>IFERROR(INDEX(base22vsProj!$AE$27:$AE$28,MATCH('Waterfalls analysis'!G1,base22vsProj!$AB$27:$AB$28,0)),"")</f>
        <v/>
      </c>
      <c r="AG6" s="393" t="str">
        <f>IFERROR(INDEX(base22vsProj!$AF$27:$AF$28,MATCH('Waterfalls analysis'!G1,base22vsProj!$AB$27:$AB$28,0)),"")</f>
        <v/>
      </c>
      <c r="AH6" s="223" t="str">
        <f>IFERROR(INDEX(base22vsProj!$AG$27:$AG$28,MATCH('Waterfalls analysis'!G1,base22vsProj!$AB$27:$AB$28,0)),"")</f>
        <v/>
      </c>
      <c r="AI6" s="304"/>
      <c r="AJ6" s="303"/>
      <c r="AK6" s="342"/>
    </row>
    <row r="7" spans="1:37">
      <c r="A7" s="342"/>
      <c r="B7" s="38"/>
      <c r="C7" s="38"/>
      <c r="D7" s="38"/>
      <c r="E7" s="38"/>
      <c r="F7" s="38"/>
      <c r="G7" s="38"/>
      <c r="H7" s="38"/>
      <c r="I7" s="211"/>
      <c r="J7" s="211"/>
      <c r="K7" s="211"/>
      <c r="L7" s="211"/>
      <c r="M7" s="211"/>
      <c r="N7" s="211"/>
      <c r="O7" s="38"/>
      <c r="P7" s="38"/>
      <c r="Q7" s="342"/>
      <c r="R7" s="38"/>
      <c r="S7" s="38"/>
      <c r="T7" s="38"/>
      <c r="U7" s="38"/>
      <c r="V7" s="38"/>
      <c r="W7" s="38"/>
      <c r="X7" s="38"/>
      <c r="Y7" s="38"/>
      <c r="Z7" s="38"/>
      <c r="AA7" s="38"/>
      <c r="AB7" s="38"/>
      <c r="AC7" s="303"/>
      <c r="AD7" s="303"/>
      <c r="AE7" s="222" t="s">
        <v>311</v>
      </c>
      <c r="AF7" s="465"/>
      <c r="AG7" s="466"/>
      <c r="AH7" s="464"/>
      <c r="AI7" s="224"/>
      <c r="AJ7" s="303"/>
      <c r="AK7" s="342"/>
    </row>
    <row r="8" spans="1:37">
      <c r="A8" s="342"/>
      <c r="B8" s="38"/>
      <c r="C8" s="38"/>
      <c r="D8" s="38"/>
      <c r="E8" s="38"/>
      <c r="F8" s="38"/>
      <c r="G8" s="38"/>
      <c r="H8" s="38"/>
      <c r="I8" s="211"/>
      <c r="J8" s="211"/>
      <c r="K8" s="211"/>
      <c r="L8" s="211"/>
      <c r="M8" s="211"/>
      <c r="N8" s="211"/>
      <c r="O8" s="38"/>
      <c r="P8" s="38"/>
      <c r="Q8" s="342"/>
      <c r="R8" s="38"/>
      <c r="S8" s="38"/>
      <c r="T8" s="38"/>
      <c r="U8" s="38"/>
      <c r="V8" s="38"/>
      <c r="W8" s="38"/>
      <c r="X8" s="38"/>
      <c r="Y8" s="38"/>
      <c r="Z8" s="38"/>
      <c r="AA8" s="38"/>
      <c r="AB8" s="38"/>
      <c r="AC8" s="303"/>
      <c r="AD8" s="303"/>
      <c r="AE8" s="312" t="s">
        <v>232</v>
      </c>
      <c r="AF8" s="488">
        <f>base22vsProj!$D$10</f>
        <v>483185.66666666645</v>
      </c>
      <c r="AG8" s="489">
        <f>base22vsProj!$E$10</f>
        <v>498002.66666666674</v>
      </c>
      <c r="AH8" s="467">
        <f>base22vsProj!$F$10</f>
        <v>981188.33333333337</v>
      </c>
      <c r="AI8" s="304"/>
      <c r="AJ8" s="303"/>
      <c r="AK8" s="342"/>
    </row>
    <row r="9" spans="1:37">
      <c r="A9" s="342"/>
      <c r="B9" s="38"/>
      <c r="C9" s="38"/>
      <c r="D9" s="38"/>
      <c r="E9" s="38"/>
      <c r="F9" s="38"/>
      <c r="G9" s="38"/>
      <c r="H9" s="38"/>
      <c r="I9" s="211"/>
      <c r="J9" s="211"/>
      <c r="K9" s="211"/>
      <c r="L9" s="211"/>
      <c r="M9" s="211"/>
      <c r="N9" s="211"/>
      <c r="O9" s="38"/>
      <c r="P9" s="38"/>
      <c r="Q9" s="342"/>
      <c r="R9" s="38"/>
      <c r="S9" s="38"/>
      <c r="T9" s="38"/>
      <c r="U9" s="38"/>
      <c r="V9" s="38"/>
      <c r="W9" s="38"/>
      <c r="X9" s="38"/>
      <c r="Y9" s="38"/>
      <c r="Z9" s="38"/>
      <c r="AA9" s="38"/>
      <c r="AB9" s="38"/>
      <c r="AC9" s="303"/>
      <c r="AD9" s="303"/>
      <c r="AE9" s="472" t="s">
        <v>309</v>
      </c>
      <c r="AF9" s="490">
        <f>base22vsProj!$D$11</f>
        <v>0.49244946179207844</v>
      </c>
      <c r="AG9" s="491">
        <f>base22vsProj!$E$11</f>
        <v>0.5075505382079214</v>
      </c>
      <c r="AH9" s="476">
        <v>1</v>
      </c>
      <c r="AI9" s="311"/>
      <c r="AJ9" s="303"/>
      <c r="AK9" s="342"/>
    </row>
    <row r="10" spans="1:37">
      <c r="A10" s="342"/>
      <c r="B10" s="38"/>
      <c r="C10" s="38"/>
      <c r="D10" s="38"/>
      <c r="E10" s="38"/>
      <c r="F10" s="38"/>
      <c r="G10" s="38"/>
      <c r="H10" s="38"/>
      <c r="I10" s="211"/>
      <c r="J10" s="211"/>
      <c r="K10" s="211"/>
      <c r="L10" s="211"/>
      <c r="M10" s="211"/>
      <c r="N10" s="211"/>
      <c r="O10" s="38"/>
      <c r="P10" s="38"/>
      <c r="Q10" s="342"/>
      <c r="R10" s="38"/>
      <c r="S10" s="38"/>
      <c r="T10" s="38"/>
      <c r="U10" s="38"/>
      <c r="V10" s="38"/>
      <c r="W10" s="38"/>
      <c r="X10" s="38"/>
      <c r="Y10" s="38"/>
      <c r="Z10" s="38"/>
      <c r="AA10" s="38"/>
      <c r="AB10" s="38"/>
      <c r="AC10" s="303"/>
      <c r="AD10" s="303"/>
      <c r="AE10" s="501" t="s">
        <v>310</v>
      </c>
      <c r="AF10" s="509">
        <f>base22vsProj!$D$3/1000000</f>
        <v>30.896518916666668</v>
      </c>
      <c r="AG10" s="509">
        <f>base22vsProj!$E$3/1000000</f>
        <v>30.742938916666667</v>
      </c>
      <c r="AH10" s="509">
        <f>base22vsProj!$F$3/1000000</f>
        <v>61.639457833333338</v>
      </c>
      <c r="AI10" s="304"/>
      <c r="AJ10" s="303"/>
      <c r="AK10" s="342"/>
    </row>
    <row r="11" spans="1:37">
      <c r="A11" s="342"/>
      <c r="B11" s="38"/>
      <c r="C11" s="38"/>
      <c r="D11" s="38"/>
      <c r="E11" s="38"/>
      <c r="F11" s="38"/>
      <c r="G11" s="38"/>
      <c r="H11" s="38"/>
      <c r="I11" s="211"/>
      <c r="J11" s="211"/>
      <c r="K11" s="211"/>
      <c r="L11" s="211"/>
      <c r="M11" s="211"/>
      <c r="N11" s="211"/>
      <c r="O11" s="38"/>
      <c r="P11" s="38"/>
      <c r="Q11" s="342"/>
      <c r="R11" s="38"/>
      <c r="S11" s="38"/>
      <c r="T11" s="38"/>
      <c r="U11" s="38"/>
      <c r="V11" s="38"/>
      <c r="W11" s="38"/>
      <c r="X11" s="38"/>
      <c r="Y11" s="38"/>
      <c r="Z11" s="38"/>
      <c r="AA11" s="38"/>
      <c r="AB11" s="38"/>
      <c r="AC11" s="303"/>
      <c r="AD11" s="303"/>
      <c r="AE11" s="501" t="s">
        <v>309</v>
      </c>
      <c r="AF11" s="510">
        <f>base22vsProj!$D$4</f>
        <v>0.50124579291738147</v>
      </c>
      <c r="AG11" s="510">
        <f>base22vsProj!$E$4</f>
        <v>0.49875420708261853</v>
      </c>
      <c r="AH11" s="511">
        <v>1</v>
      </c>
      <c r="AI11" s="304"/>
      <c r="AJ11" s="303"/>
      <c r="AK11" s="342"/>
    </row>
    <row r="12" spans="1:37">
      <c r="A12" s="342"/>
      <c r="B12" s="38"/>
      <c r="C12" s="38"/>
      <c r="D12" s="38"/>
      <c r="E12" s="38"/>
      <c r="F12" s="38"/>
      <c r="G12" s="38"/>
      <c r="H12" s="38"/>
      <c r="I12" s="211"/>
      <c r="J12" s="211"/>
      <c r="K12" s="211"/>
      <c r="L12" s="211"/>
      <c r="M12" s="211"/>
      <c r="N12" s="211"/>
      <c r="O12" s="38"/>
      <c r="P12" s="38"/>
      <c r="Q12" s="342"/>
      <c r="R12" s="38"/>
      <c r="S12" s="38"/>
      <c r="T12" s="38"/>
      <c r="U12" s="38"/>
      <c r="V12" s="38"/>
      <c r="W12" s="38"/>
      <c r="X12" s="38"/>
      <c r="Y12" s="38"/>
      <c r="Z12" s="38"/>
      <c r="AA12" s="38"/>
      <c r="AB12" s="38"/>
      <c r="AC12" s="303"/>
      <c r="AD12" s="303"/>
      <c r="AE12" s="309"/>
      <c r="AF12" s="492"/>
      <c r="AG12" s="492"/>
      <c r="AH12" s="468"/>
      <c r="AI12" s="304"/>
      <c r="AJ12" s="303"/>
      <c r="AK12" s="342"/>
    </row>
    <row r="13" spans="1:37">
      <c r="A13" s="342"/>
      <c r="B13" s="38"/>
      <c r="C13" s="38"/>
      <c r="D13" s="38"/>
      <c r="E13" s="38"/>
      <c r="F13" s="38"/>
      <c r="G13" s="38"/>
      <c r="H13" s="38"/>
      <c r="I13" s="211"/>
      <c r="J13" s="211"/>
      <c r="K13" s="211"/>
      <c r="L13" s="211"/>
      <c r="M13" s="211"/>
      <c r="N13" s="211"/>
      <c r="O13" s="38"/>
      <c r="P13" s="38"/>
      <c r="Q13" s="342"/>
      <c r="R13" s="38"/>
      <c r="S13" s="38"/>
      <c r="T13" s="38"/>
      <c r="U13" s="38"/>
      <c r="V13" s="38"/>
      <c r="W13" s="38"/>
      <c r="X13" s="38"/>
      <c r="Y13" s="38"/>
      <c r="Z13" s="38"/>
      <c r="AA13" s="38"/>
      <c r="AB13" s="38"/>
      <c r="AC13" s="303"/>
      <c r="AD13" s="303"/>
      <c r="AE13" s="361" t="s">
        <v>400</v>
      </c>
      <c r="AF13" s="493"/>
      <c r="AG13" s="493"/>
      <c r="AH13" s="469"/>
      <c r="AI13" s="362"/>
      <c r="AJ13" s="303"/>
      <c r="AK13" s="342"/>
    </row>
    <row r="14" spans="1:37">
      <c r="A14" s="342"/>
      <c r="B14" s="38"/>
      <c r="C14" s="38"/>
      <c r="D14" s="38"/>
      <c r="E14" s="38"/>
      <c r="F14" s="38"/>
      <c r="G14" s="38"/>
      <c r="H14" s="38"/>
      <c r="I14" s="211"/>
      <c r="J14" s="211"/>
      <c r="K14" s="211"/>
      <c r="L14" s="211"/>
      <c r="M14" s="211"/>
      <c r="N14" s="211"/>
      <c r="O14" s="38"/>
      <c r="P14" s="38"/>
      <c r="Q14" s="342"/>
      <c r="R14" s="38"/>
      <c r="S14" s="38"/>
      <c r="T14" s="38"/>
      <c r="U14" s="38"/>
      <c r="V14" s="38"/>
      <c r="W14" s="38"/>
      <c r="X14" s="38"/>
      <c r="Y14" s="38"/>
      <c r="Z14" s="38"/>
      <c r="AA14" s="38"/>
      <c r="AB14" s="38"/>
      <c r="AC14" s="303"/>
      <c r="AD14" s="303"/>
      <c r="AE14" s="501" t="s">
        <v>232</v>
      </c>
      <c r="AF14" s="502">
        <f>base22vsProj!$D$14</f>
        <v>482885.33855553879</v>
      </c>
      <c r="AG14" s="503">
        <f>base22vsProj!$E$14</f>
        <v>497630.2296537644</v>
      </c>
      <c r="AH14" s="504">
        <f>base22vsProj!$F$14</f>
        <v>980515.56820930296</v>
      </c>
      <c r="AI14" s="304"/>
      <c r="AJ14" s="303"/>
      <c r="AK14" s="342"/>
    </row>
    <row r="15" spans="1:37">
      <c r="A15" s="342"/>
      <c r="B15" s="38"/>
      <c r="C15" s="38"/>
      <c r="D15" s="38"/>
      <c r="E15" s="38"/>
      <c r="F15" s="38"/>
      <c r="G15" s="38"/>
      <c r="H15" s="38"/>
      <c r="I15" s="211"/>
      <c r="J15" s="211"/>
      <c r="K15" s="211"/>
      <c r="L15" s="211"/>
      <c r="M15" s="211"/>
      <c r="N15" s="211"/>
      <c r="O15" s="38"/>
      <c r="P15" s="38"/>
      <c r="Q15" s="342"/>
      <c r="R15" s="38"/>
      <c r="S15" s="38"/>
      <c r="T15" s="38"/>
      <c r="U15" s="38"/>
      <c r="V15" s="38"/>
      <c r="W15" s="38"/>
      <c r="X15" s="38"/>
      <c r="Y15" s="38"/>
      <c r="Z15" s="38"/>
      <c r="AA15" s="38"/>
      <c r="AB15" s="38"/>
      <c r="AC15" s="303"/>
      <c r="AD15" s="303"/>
      <c r="AE15" s="505" t="s">
        <v>309</v>
      </c>
      <c r="AF15" s="506">
        <f>base22vsProj!$D$15</f>
        <v>0.49248105202186965</v>
      </c>
      <c r="AG15" s="507">
        <f>base22vsProj!$E$15</f>
        <v>0.50751894797813057</v>
      </c>
      <c r="AH15" s="508">
        <v>1</v>
      </c>
      <c r="AI15" s="311"/>
      <c r="AJ15" s="303"/>
      <c r="AK15" s="342"/>
    </row>
    <row r="16" spans="1:37">
      <c r="A16" s="342"/>
      <c r="B16" s="38"/>
      <c r="C16" s="38"/>
      <c r="D16" s="38"/>
      <c r="E16" s="38"/>
      <c r="F16" s="38"/>
      <c r="G16" s="38"/>
      <c r="H16" s="38"/>
      <c r="I16" s="38"/>
      <c r="J16" s="38"/>
      <c r="K16" s="38"/>
      <c r="L16" s="38"/>
      <c r="M16" s="38"/>
      <c r="N16" s="38"/>
      <c r="O16" s="38"/>
      <c r="P16" s="38"/>
      <c r="Q16" s="342"/>
      <c r="R16" s="38"/>
      <c r="S16" s="38"/>
      <c r="T16" s="38"/>
      <c r="U16" s="38"/>
      <c r="V16" s="38"/>
      <c r="W16" s="38"/>
      <c r="X16" s="38"/>
      <c r="Y16" s="38"/>
      <c r="Z16" s="38"/>
      <c r="AA16" s="38"/>
      <c r="AB16" s="38"/>
      <c r="AC16" s="303"/>
      <c r="AD16" s="303"/>
      <c r="AE16" s="501" t="s">
        <v>281</v>
      </c>
      <c r="AF16" s="509">
        <f>base22vsProj!$D$6/1000000</f>
        <v>30.824359592486868</v>
      </c>
      <c r="AG16" s="509">
        <f>base22vsProj!$E$6/1000000</f>
        <v>30.67446244524707</v>
      </c>
      <c r="AH16" s="509">
        <f>base22vsProj!$F$6/1000000</f>
        <v>61.49882203773393</v>
      </c>
      <c r="AI16" s="304"/>
      <c r="AJ16" s="303"/>
      <c r="AK16" s="342"/>
    </row>
    <row r="17" spans="1:37">
      <c r="A17" s="342"/>
      <c r="B17" s="38"/>
      <c r="C17" s="38"/>
      <c r="D17" s="38"/>
      <c r="E17" s="38"/>
      <c r="F17" s="38"/>
      <c r="G17" s="38"/>
      <c r="H17" s="327" t="s">
        <v>459</v>
      </c>
      <c r="I17" s="550" t="str">
        <f>'graph data'!H56</f>
        <v>PopShare</v>
      </c>
      <c r="J17" s="550" t="str">
        <f>'graph data'!I56</f>
        <v>CSTTA</v>
      </c>
      <c r="K17" s="550" t="str">
        <f>'graph data'!J56</f>
        <v>MFF</v>
      </c>
      <c r="L17" s="550" t="str">
        <f>'graph data'!K56</f>
        <v>10.2% HI</v>
      </c>
      <c r="M17" s="550" t="str">
        <f>'graph data'!L56</f>
        <v>HI data</v>
      </c>
      <c r="N17" s="550" t="str">
        <f>'graph data'!M56</f>
        <v>Other mod</v>
      </c>
      <c r="O17" s="555" t="str">
        <f>'graph data'!N55</f>
        <v>Combined</v>
      </c>
      <c r="P17" s="38"/>
      <c r="Q17" s="342"/>
      <c r="R17" s="38"/>
      <c r="S17" s="38"/>
      <c r="T17" s="38"/>
      <c r="U17" s="38"/>
      <c r="V17" s="38"/>
      <c r="W17" s="38"/>
      <c r="X17" s="38"/>
      <c r="Y17" s="38"/>
      <c r="Z17" s="38"/>
      <c r="AA17" s="38"/>
      <c r="AB17" s="38"/>
      <c r="AC17" s="303"/>
      <c r="AD17" s="303"/>
      <c r="AE17" s="501" t="s">
        <v>309</v>
      </c>
      <c r="AF17" s="510">
        <f>base22vsProj!$D$7</f>
        <v>0.50121869933661367</v>
      </c>
      <c r="AG17" s="510">
        <f>base22vsProj!$E$7</f>
        <v>0.49878130066338655</v>
      </c>
      <c r="AH17" s="511">
        <v>1</v>
      </c>
      <c r="AI17" s="304"/>
      <c r="AJ17" s="303"/>
      <c r="AK17" s="342"/>
    </row>
    <row r="18" spans="1:37">
      <c r="A18" s="342"/>
      <c r="B18" s="38"/>
      <c r="C18" s="38"/>
      <c r="D18" s="38"/>
      <c r="E18" s="38"/>
      <c r="F18" s="38"/>
      <c r="G18" s="38"/>
      <c r="H18" s="327" t="s">
        <v>460</v>
      </c>
      <c r="I18" s="551">
        <f>'graph data'!C50</f>
        <v>-2.5462302006356019E-3</v>
      </c>
      <c r="J18" s="551">
        <f>'graph data'!D50</f>
        <v>3.4951186241949372E-3</v>
      </c>
      <c r="K18" s="551">
        <f>'graph data'!E50</f>
        <v>-3.6391037698837447E-3</v>
      </c>
      <c r="L18" s="551">
        <f>'graph data'!F50</f>
        <v>-7.7490475875863218E-4</v>
      </c>
      <c r="M18" s="551">
        <f>'graph data'!G50</f>
        <v>-1.490391068899255E-3</v>
      </c>
      <c r="N18" s="551">
        <f>'graph data'!H50</f>
        <v>7.7435274742954086E-4</v>
      </c>
      <c r="O18" s="552">
        <f>'graph data'!I50</f>
        <v>-4.1811584265527557E-3</v>
      </c>
      <c r="P18" s="38"/>
      <c r="Q18" s="342"/>
      <c r="R18" s="38"/>
      <c r="S18" s="38"/>
      <c r="T18" s="38"/>
      <c r="U18" s="38"/>
      <c r="V18" s="38"/>
      <c r="W18" s="38"/>
      <c r="X18" s="38"/>
      <c r="Y18" s="38"/>
      <c r="Z18" s="38"/>
      <c r="AA18" s="38"/>
      <c r="AB18" s="38"/>
      <c r="AC18" s="303"/>
      <c r="AD18" s="303"/>
      <c r="AE18" s="309"/>
      <c r="AF18" s="492"/>
      <c r="AG18" s="492"/>
      <c r="AH18" s="468"/>
      <c r="AI18" s="304"/>
      <c r="AJ18" s="303"/>
      <c r="AK18" s="342"/>
    </row>
    <row r="19" spans="1:37">
      <c r="A19" s="342"/>
      <c r="B19" s="38"/>
      <c r="C19" s="38"/>
      <c r="D19" s="38"/>
      <c r="E19" s="38"/>
      <c r="F19" s="38"/>
      <c r="G19" s="38"/>
      <c r="H19" s="38"/>
      <c r="I19" s="38"/>
      <c r="J19" s="38"/>
      <c r="K19" s="38"/>
      <c r="L19" s="38"/>
      <c r="M19" s="38"/>
      <c r="N19" s="38"/>
      <c r="O19" s="38"/>
      <c r="P19" s="38"/>
      <c r="Q19" s="342"/>
      <c r="R19" s="38"/>
      <c r="S19" s="38"/>
      <c r="T19" s="38"/>
      <c r="U19" s="38"/>
      <c r="V19" s="38"/>
      <c r="W19" s="38"/>
      <c r="X19" s="38"/>
      <c r="Y19" s="38"/>
      <c r="Z19" s="38"/>
      <c r="AA19" s="38"/>
      <c r="AB19" s="38"/>
      <c r="AC19" s="303"/>
      <c r="AD19" s="303"/>
      <c r="AE19" s="559" t="s">
        <v>514</v>
      </c>
      <c r="AF19" s="560"/>
      <c r="AG19" s="561"/>
      <c r="AH19" s="562"/>
      <c r="AI19" s="563"/>
      <c r="AJ19" s="303"/>
      <c r="AK19" s="342"/>
    </row>
    <row r="20" spans="1:37">
      <c r="A20" s="342"/>
      <c r="B20" s="38"/>
      <c r="C20" s="38"/>
      <c r="D20" s="38"/>
      <c r="E20" s="38"/>
      <c r="F20" s="38"/>
      <c r="G20" s="38"/>
      <c r="H20" s="38"/>
      <c r="I20" s="211"/>
      <c r="J20" s="211"/>
      <c r="K20" s="211"/>
      <c r="L20" s="211"/>
      <c r="M20" s="211"/>
      <c r="N20" s="211"/>
      <c r="O20" s="38"/>
      <c r="P20" s="38"/>
      <c r="Q20" s="342"/>
      <c r="R20" s="38"/>
      <c r="S20" s="38"/>
      <c r="T20" s="38"/>
      <c r="U20" s="38"/>
      <c r="V20" s="38"/>
      <c r="W20" s="38"/>
      <c r="X20" s="38"/>
      <c r="Y20" s="38"/>
      <c r="Z20" s="38"/>
      <c r="AA20" s="38"/>
      <c r="AB20" s="38"/>
      <c r="AC20" s="303"/>
      <c r="AD20" s="303"/>
      <c r="AE20" s="312" t="s">
        <v>232</v>
      </c>
      <c r="AF20" s="488">
        <f>AF8-AF14</f>
        <v>300.32811112765921</v>
      </c>
      <c r="AG20" s="489">
        <f>AG8-AG14</f>
        <v>372.43701290234458</v>
      </c>
      <c r="AH20" s="470">
        <f>AH8-AH14</f>
        <v>672.76512403041124</v>
      </c>
      <c r="AI20" s="304"/>
      <c r="AJ20" s="303"/>
      <c r="AK20" s="342"/>
    </row>
    <row r="21" spans="1:37">
      <c r="A21" s="342"/>
      <c r="B21" s="38"/>
      <c r="C21" s="38"/>
      <c r="D21" s="38"/>
      <c r="E21" s="38"/>
      <c r="F21" s="38"/>
      <c r="G21" s="38"/>
      <c r="H21" s="38"/>
      <c r="I21" s="211"/>
      <c r="J21" s="211"/>
      <c r="K21" s="211"/>
      <c r="L21" s="211"/>
      <c r="M21" s="211"/>
      <c r="N21" s="211"/>
      <c r="O21" s="38"/>
      <c r="P21" s="38"/>
      <c r="Q21" s="342"/>
      <c r="R21" s="38"/>
      <c r="S21" s="38"/>
      <c r="T21" s="38"/>
      <c r="U21" s="38"/>
      <c r="V21" s="38"/>
      <c r="W21" s="38"/>
      <c r="X21" s="38"/>
      <c r="Y21" s="38"/>
      <c r="Z21" s="38"/>
      <c r="AA21" s="38"/>
      <c r="AB21" s="38"/>
      <c r="AC21" s="303"/>
      <c r="AD21" s="303"/>
      <c r="AE21" s="472" t="s">
        <v>308</v>
      </c>
      <c r="AF21" s="494">
        <f>AF20/AF14</f>
        <v>6.2194497771672793E-4</v>
      </c>
      <c r="AG21" s="495">
        <f>AG20/AG14</f>
        <v>7.484211985302313E-4</v>
      </c>
      <c r="AH21" s="487">
        <f>AH20/AH14</f>
        <v>6.8613405624866255E-4</v>
      </c>
      <c r="AI21" s="311"/>
      <c r="AJ21" s="303"/>
      <c r="AK21" s="342"/>
    </row>
    <row r="22" spans="1:37">
      <c r="A22" s="342"/>
      <c r="B22" s="38"/>
      <c r="C22" s="38"/>
      <c r="D22" s="38"/>
      <c r="E22" s="38"/>
      <c r="F22" s="38"/>
      <c r="G22" s="38"/>
      <c r="H22" s="38"/>
      <c r="I22" s="211"/>
      <c r="J22" s="211"/>
      <c r="K22" s="211"/>
      <c r="L22" s="211"/>
      <c r="M22" s="211"/>
      <c r="N22" s="211"/>
      <c r="O22" s="38"/>
      <c r="P22" s="38"/>
      <c r="Q22" s="342"/>
      <c r="R22" s="38"/>
      <c r="S22" s="38"/>
      <c r="T22" s="38"/>
      <c r="U22" s="38"/>
      <c r="V22" s="38"/>
      <c r="W22" s="38"/>
      <c r="X22" s="38"/>
      <c r="Y22" s="38"/>
      <c r="Z22" s="38"/>
      <c r="AA22" s="38"/>
      <c r="AB22" s="38"/>
      <c r="AC22" s="303"/>
      <c r="AD22" s="303"/>
      <c r="AE22" s="501" t="s">
        <v>281</v>
      </c>
      <c r="AF22" s="512">
        <f>AF10-AF16</f>
        <v>7.2159324179800421E-2</v>
      </c>
      <c r="AG22" s="512">
        <f>AG10-AG16</f>
        <v>6.8476471419597118E-2</v>
      </c>
      <c r="AH22" s="512">
        <f>AH10-AH16</f>
        <v>0.1406357955994082</v>
      </c>
      <c r="AI22" s="304"/>
      <c r="AJ22" s="303"/>
      <c r="AK22" s="342"/>
    </row>
    <row r="23" spans="1:37">
      <c r="A23" s="342"/>
      <c r="B23" s="38"/>
      <c r="C23" s="38"/>
      <c r="D23" s="38"/>
      <c r="E23" s="38"/>
      <c r="F23" s="38"/>
      <c r="G23" s="38"/>
      <c r="H23" s="38"/>
      <c r="I23" s="211"/>
      <c r="J23" s="211"/>
      <c r="K23" s="211"/>
      <c r="L23" s="211"/>
      <c r="M23" s="211"/>
      <c r="N23" s="211"/>
      <c r="O23" s="38"/>
      <c r="P23" s="38"/>
      <c r="Q23" s="342"/>
      <c r="R23" s="38"/>
      <c r="S23" s="38"/>
      <c r="T23" s="38"/>
      <c r="U23" s="38"/>
      <c r="V23" s="38"/>
      <c r="W23" s="38"/>
      <c r="X23" s="38"/>
      <c r="Y23" s="38"/>
      <c r="Z23" s="38"/>
      <c r="AA23" s="38"/>
      <c r="AB23" s="38"/>
      <c r="AC23" s="303"/>
      <c r="AD23" s="303"/>
      <c r="AE23" s="501" t="s">
        <v>308</v>
      </c>
      <c r="AF23" s="513">
        <f>AF22/AF16</f>
        <v>2.3409837263054945E-3</v>
      </c>
      <c r="AG23" s="513">
        <f>AG22/AG16</f>
        <v>2.2323609270032173E-3</v>
      </c>
      <c r="AH23" s="514">
        <f>AH22/AH16</f>
        <v>2.28680470518798E-3</v>
      </c>
      <c r="AI23" s="304"/>
      <c r="AJ23" s="303"/>
      <c r="AK23" s="342"/>
    </row>
    <row r="24" spans="1:37">
      <c r="A24" s="342"/>
      <c r="B24" s="38"/>
      <c r="C24" s="38"/>
      <c r="D24" s="38"/>
      <c r="E24" s="38"/>
      <c r="F24" s="38"/>
      <c r="G24" s="38"/>
      <c r="H24" s="38"/>
      <c r="I24" s="211"/>
      <c r="J24" s="211"/>
      <c r="K24" s="211"/>
      <c r="L24" s="211"/>
      <c r="M24" s="211"/>
      <c r="N24" s="211"/>
      <c r="O24" s="38"/>
      <c r="P24" s="38"/>
      <c r="Q24" s="342"/>
      <c r="R24" s="38"/>
      <c r="S24" s="38"/>
      <c r="T24" s="38"/>
      <c r="U24" s="38"/>
      <c r="V24" s="38"/>
      <c r="W24" s="38"/>
      <c r="X24" s="38"/>
      <c r="Y24" s="38"/>
      <c r="Z24" s="38"/>
      <c r="AA24" s="38"/>
      <c r="AB24" s="38"/>
      <c r="AC24" s="303"/>
      <c r="AD24" s="303"/>
      <c r="AE24" s="309"/>
      <c r="AF24" s="468"/>
      <c r="AG24" s="468"/>
      <c r="AH24" s="468"/>
      <c r="AI24" s="304"/>
      <c r="AJ24" s="303"/>
      <c r="AK24" s="342"/>
    </row>
    <row r="25" spans="1:37">
      <c r="A25" s="342"/>
      <c r="B25" s="38"/>
      <c r="C25" s="38"/>
      <c r="D25" s="38"/>
      <c r="E25" s="38"/>
      <c r="F25" s="38"/>
      <c r="G25" s="38"/>
      <c r="H25" s="38"/>
      <c r="I25" s="211"/>
      <c r="J25" s="211"/>
      <c r="K25" s="211"/>
      <c r="L25" s="211"/>
      <c r="M25" s="211"/>
      <c r="N25" s="211"/>
      <c r="O25" s="38"/>
      <c r="P25" s="38"/>
      <c r="Q25" s="342"/>
      <c r="R25" s="38"/>
      <c r="S25" s="38"/>
      <c r="T25" s="38"/>
      <c r="U25" s="38"/>
      <c r="V25" s="38"/>
      <c r="W25" s="38"/>
      <c r="X25" s="38"/>
      <c r="Y25" s="38"/>
      <c r="Z25" s="38"/>
      <c r="AA25" s="38"/>
      <c r="AB25" s="38"/>
      <c r="AC25" s="303"/>
      <c r="AD25" s="303"/>
      <c r="AE25" s="573" t="s">
        <v>307</v>
      </c>
      <c r="AF25" s="574" t="s">
        <v>515</v>
      </c>
      <c r="AG25" s="567" t="s">
        <v>516</v>
      </c>
      <c r="AH25" s="557" t="s">
        <v>292</v>
      </c>
      <c r="AI25" s="558"/>
      <c r="AJ25" s="303"/>
      <c r="AK25" s="342"/>
    </row>
    <row r="26" spans="1:37">
      <c r="A26" s="342"/>
      <c r="B26" s="38"/>
      <c r="C26" s="38"/>
      <c r="D26" s="38"/>
      <c r="E26" s="38"/>
      <c r="F26" s="38"/>
      <c r="G26" s="38"/>
      <c r="H26" s="38"/>
      <c r="I26" s="211"/>
      <c r="J26" s="211"/>
      <c r="K26" s="211"/>
      <c r="L26" s="211"/>
      <c r="M26" s="211"/>
      <c r="N26" s="211"/>
      <c r="O26" s="38"/>
      <c r="P26" s="38"/>
      <c r="Q26" s="342"/>
      <c r="R26" s="38"/>
      <c r="S26" s="38"/>
      <c r="T26" s="38"/>
      <c r="U26" s="38"/>
      <c r="V26" s="38"/>
      <c r="W26" s="38"/>
      <c r="X26" s="38"/>
      <c r="Y26" s="38"/>
      <c r="Z26" s="38"/>
      <c r="AA26" s="38"/>
      <c r="AB26" s="38"/>
      <c r="AC26" s="303"/>
      <c r="AD26" s="308"/>
      <c r="AE26" s="565" t="s">
        <v>513</v>
      </c>
      <c r="AF26" s="564">
        <f>base22vsProj!$F$15*100</f>
        <v>1.5943647954877682</v>
      </c>
      <c r="AG26" s="566">
        <f>base22vsProj!$F$11*100</f>
        <v>1.5918185652871322</v>
      </c>
      <c r="AH26" s="483">
        <f>AG26-AF26</f>
        <v>-2.546230200636046E-3</v>
      </c>
      <c r="AI26" s="484"/>
      <c r="AJ26" s="303"/>
      <c r="AK26" s="342"/>
    </row>
    <row r="27" spans="1:37">
      <c r="A27" s="342"/>
      <c r="B27" s="38"/>
      <c r="C27" s="38"/>
      <c r="D27" s="38"/>
      <c r="E27" s="38"/>
      <c r="F27" s="38"/>
      <c r="G27" s="38"/>
      <c r="H27" s="38"/>
      <c r="I27" s="211"/>
      <c r="J27" s="211"/>
      <c r="K27" s="211"/>
      <c r="L27" s="211"/>
      <c r="M27" s="211"/>
      <c r="N27" s="211"/>
      <c r="O27" s="38"/>
      <c r="P27" s="38"/>
      <c r="Q27" s="342"/>
      <c r="R27" s="38"/>
      <c r="S27" s="38"/>
      <c r="T27" s="38"/>
      <c r="U27" s="38"/>
      <c r="V27" s="38"/>
      <c r="W27" s="38"/>
      <c r="X27" s="38"/>
      <c r="Y27" s="38"/>
      <c r="Z27" s="38"/>
      <c r="AA27" s="38"/>
      <c r="AB27" s="38"/>
      <c r="AC27" s="303"/>
      <c r="AD27" s="303"/>
      <c r="AE27" s="303"/>
      <c r="AF27" s="303"/>
      <c r="AG27" s="303"/>
      <c r="AH27" s="303"/>
      <c r="AI27" s="303"/>
      <c r="AJ27" s="303"/>
      <c r="AK27" s="342"/>
    </row>
    <row r="28" spans="1:37">
      <c r="A28" s="342"/>
      <c r="B28" s="38"/>
      <c r="C28" s="38"/>
      <c r="D28" s="38"/>
      <c r="E28" s="38"/>
      <c r="F28" s="38"/>
      <c r="G28" s="38"/>
      <c r="H28" s="38"/>
      <c r="I28" s="211"/>
      <c r="J28" s="211"/>
      <c r="K28" s="211"/>
      <c r="L28" s="211"/>
      <c r="M28" s="211"/>
      <c r="N28" s="211"/>
      <c r="O28" s="38"/>
      <c r="P28" s="38"/>
      <c r="Q28" s="342"/>
      <c r="R28" s="38"/>
      <c r="S28" s="38"/>
      <c r="T28" s="38"/>
      <c r="U28" s="38"/>
      <c r="V28" s="38"/>
      <c r="W28" s="38"/>
      <c r="X28" s="38"/>
      <c r="Y28" s="38"/>
      <c r="Z28" s="38"/>
      <c r="AA28" s="38"/>
      <c r="AB28" s="38"/>
      <c r="AC28" s="303"/>
      <c r="AD28" s="303"/>
      <c r="AE28" s="303"/>
      <c r="AF28" s="303"/>
      <c r="AG28" s="303"/>
      <c r="AH28" s="303"/>
      <c r="AI28" s="303"/>
      <c r="AJ28" s="303"/>
      <c r="AK28" s="342"/>
    </row>
    <row r="29" spans="1:37">
      <c r="A29" s="471"/>
      <c r="B29" s="450"/>
      <c r="C29" s="38"/>
      <c r="D29" s="515" t="s">
        <v>441</v>
      </c>
      <c r="E29" s="515" t="s">
        <v>503</v>
      </c>
      <c r="F29" s="515" t="s">
        <v>504</v>
      </c>
      <c r="G29" s="450"/>
      <c r="H29" s="38"/>
      <c r="I29" s="211"/>
      <c r="J29" s="211"/>
      <c r="K29" s="211"/>
      <c r="L29" s="211"/>
      <c r="M29" s="211"/>
      <c r="N29" s="211"/>
      <c r="O29" s="38"/>
      <c r="P29" s="38"/>
      <c r="Q29" s="342"/>
      <c r="R29" s="38"/>
      <c r="S29" s="38"/>
      <c r="T29" s="38"/>
      <c r="U29" s="38"/>
      <c r="V29" s="38"/>
      <c r="W29" s="38"/>
      <c r="X29" s="38"/>
      <c r="Y29" s="38"/>
      <c r="Z29" s="38"/>
      <c r="AA29" s="38"/>
      <c r="AB29" s="38"/>
      <c r="AC29" s="38"/>
      <c r="AD29" s="38"/>
      <c r="AE29" s="313"/>
      <c r="AF29" s="313"/>
      <c r="AG29" s="38"/>
      <c r="AH29" s="38"/>
      <c r="AI29" s="38"/>
      <c r="AJ29" s="38"/>
      <c r="AK29" s="342"/>
    </row>
    <row r="30" spans="1:37">
      <c r="A30" s="342"/>
      <c r="B30" s="38"/>
      <c r="C30" s="38"/>
      <c r="D30" s="38"/>
      <c r="E30" s="38"/>
      <c r="F30" s="38"/>
      <c r="G30" s="38"/>
      <c r="H30" s="38"/>
      <c r="I30" s="211"/>
      <c r="J30" s="211"/>
      <c r="K30" s="211"/>
      <c r="L30" s="211"/>
      <c r="M30" s="211"/>
      <c r="N30" s="211"/>
      <c r="O30" s="38"/>
      <c r="P30" s="38"/>
      <c r="Q30" s="342"/>
      <c r="R30" s="38"/>
      <c r="S30" s="38"/>
      <c r="T30" s="38"/>
      <c r="U30" s="570" t="s">
        <v>517</v>
      </c>
      <c r="V30" s="313"/>
      <c r="W30" s="38"/>
      <c r="X30" s="38"/>
      <c r="Y30" s="38"/>
      <c r="Z30" s="38"/>
      <c r="AA30" s="38"/>
      <c r="AB30" s="38"/>
      <c r="AC30" s="38"/>
      <c r="AD30" s="38"/>
      <c r="AE30" s="347" t="s">
        <v>466</v>
      </c>
      <c r="AF30" s="38"/>
      <c r="AG30" s="38"/>
      <c r="AH30" s="38"/>
      <c r="AI30" s="38"/>
      <c r="AJ30" s="38"/>
      <c r="AK30" s="342"/>
    </row>
    <row r="31" spans="1:37">
      <c r="A31" s="342"/>
      <c r="B31" s="38"/>
      <c r="C31" s="38"/>
      <c r="D31" s="478" t="s">
        <v>169</v>
      </c>
      <c r="E31" s="478" t="s">
        <v>458</v>
      </c>
      <c r="F31" s="478" t="s">
        <v>417</v>
      </c>
      <c r="G31" s="38"/>
      <c r="H31" s="38"/>
      <c r="I31" s="211"/>
      <c r="J31" s="211"/>
      <c r="K31" s="211"/>
      <c r="L31" s="211"/>
      <c r="M31" s="211"/>
      <c r="N31" s="211"/>
      <c r="O31" s="38"/>
      <c r="P31" s="38"/>
      <c r="Q31" s="342"/>
      <c r="R31" s="38"/>
      <c r="S31" s="38"/>
      <c r="T31" s="38"/>
      <c r="U31" s="38"/>
      <c r="V31" s="38"/>
      <c r="W31" s="38"/>
      <c r="X31" s="38"/>
      <c r="Y31" s="38"/>
      <c r="Z31" s="38"/>
      <c r="AA31" s="38"/>
      <c r="AB31" s="38"/>
      <c r="AC31" s="38"/>
      <c r="AD31" s="38"/>
      <c r="AE31" s="38"/>
      <c r="AF31" s="313"/>
      <c r="AG31" s="38"/>
      <c r="AH31" s="38"/>
      <c r="AI31" s="38"/>
      <c r="AJ31" s="38"/>
      <c r="AK31" s="342"/>
    </row>
    <row r="32" spans="1:37">
      <c r="A32" s="342"/>
      <c r="B32" s="38"/>
      <c r="C32" s="327" t="s">
        <v>290</v>
      </c>
      <c r="D32" s="479">
        <f>'graph data'!B103</f>
        <v>-1.1001248972582589E-2</v>
      </c>
      <c r="E32" s="479">
        <f>'graph data'!N103</f>
        <v>-4.7523464270727844E-3</v>
      </c>
      <c r="F32" s="479">
        <f>'graph data'!N100</f>
        <v>6.2489025455098046E-3</v>
      </c>
      <c r="G32" s="38"/>
      <c r="H32" s="38"/>
      <c r="I32" s="211"/>
      <c r="J32" s="211"/>
      <c r="K32" s="211"/>
      <c r="L32" s="211"/>
      <c r="M32" s="211"/>
      <c r="N32" s="211"/>
      <c r="O32" s="38"/>
      <c r="P32" s="38"/>
      <c r="Q32" s="342"/>
      <c r="R32" s="38"/>
      <c r="S32" s="450"/>
      <c r="T32" s="363" t="s">
        <v>419</v>
      </c>
      <c r="U32" s="328" t="s">
        <v>411</v>
      </c>
      <c r="V32" s="444" t="s">
        <v>292</v>
      </c>
      <c r="W32" s="359" t="s">
        <v>420</v>
      </c>
      <c r="X32" s="356"/>
      <c r="Y32" s="38"/>
      <c r="Z32" s="38"/>
      <c r="AA32" s="38"/>
      <c r="AB32" s="38"/>
      <c r="AC32" s="38"/>
      <c r="AD32" s="38"/>
      <c r="AE32" s="444" t="s">
        <v>409</v>
      </c>
      <c r="AF32" s="568" t="s">
        <v>458</v>
      </c>
      <c r="AG32" s="569">
        <f>projected!E47</f>
        <v>981188.33333333337</v>
      </c>
      <c r="AH32" s="444" t="s">
        <v>308</v>
      </c>
      <c r="AI32" s="38"/>
      <c r="AJ32" s="38"/>
      <c r="AK32" s="342"/>
    </row>
    <row r="33" spans="1:37">
      <c r="A33" s="342"/>
      <c r="B33" s="38"/>
      <c r="C33" s="327" t="s">
        <v>289</v>
      </c>
      <c r="D33" s="417">
        <f>'graph data'!B104</f>
        <v>1390593.2928641874</v>
      </c>
      <c r="E33" s="417">
        <f>'graph data'!N104</f>
        <v>1417605.7964151548</v>
      </c>
      <c r="F33" s="449">
        <f>E33-D33</f>
        <v>27012.503550967434</v>
      </c>
      <c r="G33" s="38"/>
      <c r="H33" s="38"/>
      <c r="I33" s="211"/>
      <c r="J33" s="211"/>
      <c r="K33" s="211"/>
      <c r="L33" s="211"/>
      <c r="M33" s="211"/>
      <c r="N33" s="211"/>
      <c r="O33" s="38"/>
      <c r="P33" s="38"/>
      <c r="Q33" s="342"/>
      <c r="R33" s="38"/>
      <c r="S33" s="307"/>
      <c r="T33" s="452" t="s">
        <v>498</v>
      </c>
      <c r="U33" s="345">
        <f>base22vsProj!AQ31</f>
        <v>0.20166439334616354</v>
      </c>
      <c r="V33" s="357">
        <f>U33-U37</f>
        <v>-2.011672755306948E-3</v>
      </c>
      <c r="W33" s="485">
        <f>base22vsProj!AR31</f>
        <v>41.931159580304843</v>
      </c>
      <c r="X33" s="486"/>
      <c r="Y33" s="38"/>
      <c r="Z33" s="38"/>
      <c r="AA33" s="38"/>
      <c r="AB33" s="38"/>
      <c r="AC33" s="38"/>
      <c r="AD33" s="38"/>
      <c r="AE33" s="445" t="s">
        <v>488</v>
      </c>
      <c r="AF33" s="341" t="s">
        <v>403</v>
      </c>
      <c r="AG33" s="369">
        <f>projected!F47</f>
        <v>986638.34830112441</v>
      </c>
      <c r="AH33" s="482">
        <f>projected!I47</f>
        <v>5.5545044540797001E-3</v>
      </c>
      <c r="AI33" s="38"/>
      <c r="AJ33" s="38"/>
      <c r="AK33" s="342"/>
    </row>
    <row r="34" spans="1:37">
      <c r="A34" s="342"/>
      <c r="B34" s="38"/>
      <c r="C34" s="340" t="s">
        <v>172</v>
      </c>
      <c r="D34" s="417">
        <f>'graph data'!B105</f>
        <v>1375295.029829785</v>
      </c>
      <c r="E34" s="417">
        <f>'graph data'!N105</f>
        <v>1410868.8425735636</v>
      </c>
      <c r="F34" s="449">
        <f>E34-D34</f>
        <v>35573.812743778573</v>
      </c>
      <c r="G34" s="38"/>
      <c r="H34" s="38"/>
      <c r="I34" s="211"/>
      <c r="J34" s="211"/>
      <c r="K34" s="211"/>
      <c r="L34" s="211"/>
      <c r="M34" s="211"/>
      <c r="N34" s="211"/>
      <c r="O34" s="38"/>
      <c r="P34" s="38"/>
      <c r="Q34" s="342"/>
      <c r="R34" s="38"/>
      <c r="S34" s="450"/>
      <c r="T34" s="453" t="s">
        <v>310</v>
      </c>
      <c r="U34" s="454">
        <f>base22vsProj!AQ78</f>
        <v>0.17632704843145292</v>
      </c>
      <c r="V34" s="358">
        <f>U34-U38</f>
        <v>-1.8403667292078985E-3</v>
      </c>
      <c r="W34" s="455">
        <f>base22vsProj!AR78</f>
        <v>40.406032033642127</v>
      </c>
      <c r="X34" s="456"/>
      <c r="Y34" s="38"/>
      <c r="Z34" s="38"/>
      <c r="AA34" s="38"/>
      <c r="AB34" s="38"/>
      <c r="AC34" s="38"/>
      <c r="AD34" s="38"/>
      <c r="AE34" s="445" t="s">
        <v>488</v>
      </c>
      <c r="AF34" s="341" t="s">
        <v>404</v>
      </c>
      <c r="AG34" s="369">
        <f>projected!G47</f>
        <v>991947.07155076961</v>
      </c>
      <c r="AH34" s="482">
        <f>projected!J47</f>
        <v>1.0965008298545718E-2</v>
      </c>
      <c r="AI34" s="38"/>
      <c r="AJ34" s="38"/>
      <c r="AK34" s="342"/>
    </row>
    <row r="35" spans="1:37">
      <c r="A35" s="342"/>
      <c r="B35" s="38"/>
      <c r="C35" s="38"/>
      <c r="D35" s="38"/>
      <c r="E35" s="38"/>
      <c r="F35" s="38"/>
      <c r="G35" s="38"/>
      <c r="H35" s="38"/>
      <c r="I35" s="38"/>
      <c r="J35" s="38"/>
      <c r="K35" s="38"/>
      <c r="L35" s="38"/>
      <c r="M35" s="38"/>
      <c r="N35" s="38"/>
      <c r="O35" s="38"/>
      <c r="P35" s="38"/>
      <c r="Q35" s="342"/>
      <c r="R35" s="38"/>
      <c r="S35" s="450"/>
      <c r="T35" s="450"/>
      <c r="U35" s="450"/>
      <c r="V35" s="450"/>
      <c r="W35" s="457"/>
      <c r="X35" s="450"/>
      <c r="Y35" s="38"/>
      <c r="Z35" s="38"/>
      <c r="AA35" s="38"/>
      <c r="AB35" s="38"/>
      <c r="AC35" s="38"/>
      <c r="AD35" s="38"/>
      <c r="AE35" s="448"/>
      <c r="AF35" s="448"/>
      <c r="AG35" s="450"/>
      <c r="AH35" s="350"/>
      <c r="AI35" s="38"/>
      <c r="AJ35" s="38"/>
      <c r="AK35" s="342"/>
    </row>
    <row r="36" spans="1:37">
      <c r="A36" s="342"/>
      <c r="B36" s="38"/>
      <c r="C36" s="38"/>
      <c r="D36" s="38"/>
      <c r="E36" s="38"/>
      <c r="F36" s="38"/>
      <c r="G36" s="38"/>
      <c r="H36" s="38"/>
      <c r="I36" s="38"/>
      <c r="J36" s="38"/>
      <c r="K36" s="38"/>
      <c r="L36" s="38"/>
      <c r="M36" s="38"/>
      <c r="N36" s="38"/>
      <c r="O36" s="38"/>
      <c r="P36" s="38"/>
      <c r="Q36" s="342"/>
      <c r="R36" s="38"/>
      <c r="S36" s="458"/>
      <c r="T36" s="363" t="s">
        <v>418</v>
      </c>
      <c r="U36" s="371" t="s">
        <v>411</v>
      </c>
      <c r="V36" s="371" t="s">
        <v>421</v>
      </c>
      <c r="W36" s="459" t="s">
        <v>420</v>
      </c>
      <c r="X36" s="460"/>
      <c r="Y36" s="38"/>
      <c r="Z36" s="38"/>
      <c r="AA36" s="38"/>
      <c r="AB36" s="38"/>
      <c r="AC36" s="38"/>
      <c r="AD36" s="38"/>
      <c r="AE36" s="576" t="s">
        <v>310</v>
      </c>
      <c r="AF36" s="568" t="s">
        <v>458</v>
      </c>
      <c r="AG36" s="569">
        <f>projected!E46</f>
        <v>61639457.833333336</v>
      </c>
      <c r="AH36" s="576" t="s">
        <v>308</v>
      </c>
      <c r="AI36" s="38"/>
      <c r="AJ36" s="38"/>
      <c r="AK36" s="342"/>
    </row>
    <row r="37" spans="1:37">
      <c r="A37" s="342"/>
      <c r="B37" s="38"/>
      <c r="C37" s="327" t="s">
        <v>461</v>
      </c>
      <c r="D37" s="550" t="str">
        <f>'graph data'!C56</f>
        <v>Quantum</v>
      </c>
      <c r="E37" s="550" t="str">
        <f>'graph data'!D56</f>
        <v>HI extra</v>
      </c>
      <c r="F37" s="550" t="str">
        <f>'graph data'!E56</f>
        <v>Contract</v>
      </c>
      <c r="G37" s="550" t="str">
        <f>'graph data'!F56</f>
        <v>Pay/infla</v>
      </c>
      <c r="H37" s="550" t="str">
        <f>'graph data'!G56</f>
        <v>Other adj</v>
      </c>
      <c r="I37" s="550" t="str">
        <f>'graph data'!H56</f>
        <v>PopShare</v>
      </c>
      <c r="J37" s="550" t="str">
        <f>'graph data'!I56</f>
        <v>CSTTA</v>
      </c>
      <c r="K37" s="550" t="str">
        <f>'graph data'!J56</f>
        <v>MFF</v>
      </c>
      <c r="L37" s="550" t="str">
        <f>'graph data'!K56</f>
        <v>10.2% HI</v>
      </c>
      <c r="M37" s="550" t="str">
        <f>'graph data'!L56</f>
        <v>HI data</v>
      </c>
      <c r="N37" s="550" t="str">
        <f>'graph data'!M56</f>
        <v>Other mod</v>
      </c>
      <c r="O37" s="556" t="str">
        <f>'graph data'!N54</f>
        <v>Total</v>
      </c>
      <c r="P37" s="38"/>
      <c r="Q37" s="342"/>
      <c r="R37" s="38"/>
      <c r="S37" s="360"/>
      <c r="T37" s="363" t="s">
        <v>499</v>
      </c>
      <c r="U37" s="364">
        <f>base22vsProj!AQ30</f>
        <v>0.20367606610147049</v>
      </c>
      <c r="V37" s="451" t="s">
        <v>421</v>
      </c>
      <c r="W37" s="365">
        <f>base22vsProj!AR30</f>
        <v>42.058176704570393</v>
      </c>
      <c r="X37" s="461"/>
      <c r="Y37" s="38"/>
      <c r="Z37" s="38"/>
      <c r="AA37" s="38"/>
      <c r="AB37" s="38"/>
      <c r="AC37" s="38"/>
      <c r="AD37" s="38"/>
      <c r="AE37" s="329" t="s">
        <v>410</v>
      </c>
      <c r="AF37" s="462" t="s">
        <v>403</v>
      </c>
      <c r="AG37" s="463">
        <f>projected!F46</f>
        <v>61903547.323740065</v>
      </c>
      <c r="AH37" s="351">
        <f>projected!I46</f>
        <v>4.2844226683628481E-3</v>
      </c>
      <c r="AI37" s="38"/>
      <c r="AJ37" s="38"/>
      <c r="AK37" s="342"/>
    </row>
    <row r="38" spans="1:37">
      <c r="A38" s="342"/>
      <c r="B38" s="38"/>
      <c r="C38" s="327" t="s">
        <v>462</v>
      </c>
      <c r="D38" s="553">
        <f>'graph data'!C100</f>
        <v>1.7271363192555844E-3</v>
      </c>
      <c r="E38" s="553">
        <f>'graph data'!D100</f>
        <v>-4.6953253702763931E-4</v>
      </c>
      <c r="F38" s="553">
        <f>'graph data'!E100</f>
        <v>3.7460598831624559E-3</v>
      </c>
      <c r="G38" s="553">
        <f>'graph data'!F100</f>
        <v>-2.1309338707103942E-3</v>
      </c>
      <c r="H38" s="553">
        <f>'graph data'!G100</f>
        <v>6.3701018903128404E-4</v>
      </c>
      <c r="I38" s="553">
        <f>'graph data'!H100</f>
        <v>1.6662893871821627E-3</v>
      </c>
      <c r="J38" s="553">
        <f>'graph data'!I100</f>
        <v>-2.2858277771031776E-3</v>
      </c>
      <c r="K38" s="553">
        <f>'graph data'!J100</f>
        <v>2.3802208658180168E-3</v>
      </c>
      <c r="L38" s="553">
        <f>'graph data'!K100</f>
        <v>5.0831630703596087E-4</v>
      </c>
      <c r="M38" s="553">
        <f>'graph data'!L100</f>
        <v>9.7911831928321202E-4</v>
      </c>
      <c r="N38" s="553">
        <f>'graph data'!M100</f>
        <v>-5.0895454041766097E-4</v>
      </c>
      <c r="O38" s="554">
        <f>'graph data'!N100</f>
        <v>6.2489025455098046E-3</v>
      </c>
      <c r="P38" s="38"/>
      <c r="Q38" s="342"/>
      <c r="R38" s="38"/>
      <c r="S38" s="360"/>
      <c r="T38" s="363" t="s">
        <v>310</v>
      </c>
      <c r="U38" s="366">
        <f>base22vsProj!AQ136</f>
        <v>0.17816741516066081</v>
      </c>
      <c r="V38" s="370" t="s">
        <v>421</v>
      </c>
      <c r="W38" s="367">
        <f>base22vsProj!AR136</f>
        <v>40.52015177683694</v>
      </c>
      <c r="X38" s="368"/>
      <c r="Y38" s="38"/>
      <c r="Z38" s="38"/>
      <c r="AA38" s="38"/>
      <c r="AB38" s="38"/>
      <c r="AC38" s="38"/>
      <c r="AD38" s="38"/>
      <c r="AE38" s="329" t="s">
        <v>410</v>
      </c>
      <c r="AF38" s="462" t="s">
        <v>404</v>
      </c>
      <c r="AG38" s="463">
        <f>projected!G46</f>
        <v>62154630.308195822</v>
      </c>
      <c r="AH38" s="351">
        <f>projected!J46</f>
        <v>8.3578359215205743E-3</v>
      </c>
      <c r="AI38" s="38"/>
      <c r="AJ38" s="38"/>
      <c r="AK38" s="342"/>
    </row>
    <row r="39" spans="1:37">
      <c r="A39" s="342"/>
      <c r="B39" s="38"/>
      <c r="C39" s="38"/>
      <c r="D39" s="38"/>
      <c r="E39" s="38"/>
      <c r="F39" s="38"/>
      <c r="G39" s="38"/>
      <c r="H39" s="38"/>
      <c r="I39" s="38"/>
      <c r="J39" s="38"/>
      <c r="K39" s="38"/>
      <c r="L39" s="38"/>
      <c r="M39" s="38"/>
      <c r="N39" s="38"/>
      <c r="O39" s="38"/>
      <c r="P39" s="38"/>
      <c r="Q39" s="342"/>
      <c r="R39" s="38"/>
      <c r="S39" s="38"/>
      <c r="T39" s="38"/>
      <c r="U39" s="38"/>
      <c r="V39" s="38"/>
      <c r="W39" s="38"/>
      <c r="X39" s="38"/>
      <c r="Y39" s="38"/>
      <c r="Z39" s="38"/>
      <c r="AA39" s="38"/>
      <c r="AB39" s="38"/>
      <c r="AC39" s="38"/>
      <c r="AD39" s="38"/>
      <c r="AE39" s="38"/>
      <c r="AF39" s="38"/>
      <c r="AG39" s="38"/>
      <c r="AH39" s="38"/>
      <c r="AI39" s="38"/>
      <c r="AJ39" s="38"/>
      <c r="AK39" s="342"/>
    </row>
    <row r="40" spans="1:37">
      <c r="A40" s="342"/>
      <c r="B40" s="38"/>
      <c r="C40" s="38"/>
      <c r="D40" s="38"/>
      <c r="E40" s="38"/>
      <c r="F40" s="38"/>
      <c r="G40" s="38"/>
      <c r="H40" s="38"/>
      <c r="I40" s="211"/>
      <c r="J40" s="211"/>
      <c r="K40" s="211"/>
      <c r="L40" s="211"/>
      <c r="M40" s="211"/>
      <c r="N40" s="211"/>
      <c r="O40" s="38"/>
      <c r="P40" s="38"/>
      <c r="Q40" s="342"/>
      <c r="R40" s="38"/>
      <c r="S40" s="305"/>
      <c r="T40" s="38"/>
      <c r="U40" s="38"/>
      <c r="V40" s="38"/>
      <c r="W40" s="38"/>
      <c r="X40" s="38"/>
      <c r="Y40" s="38"/>
      <c r="Z40" s="38"/>
      <c r="AA40" s="38"/>
      <c r="AB40" s="38"/>
      <c r="AC40" s="38"/>
      <c r="AD40" s="38"/>
      <c r="AE40" s="38"/>
      <c r="AF40" s="38"/>
      <c r="AG40" s="38"/>
      <c r="AH40" s="38"/>
      <c r="AI40" s="38"/>
      <c r="AJ40" s="38"/>
      <c r="AK40" s="342"/>
    </row>
    <row r="41" spans="1:37">
      <c r="A41" s="342"/>
      <c r="B41" s="38"/>
      <c r="C41" s="38"/>
      <c r="D41" s="38"/>
      <c r="E41" s="38"/>
      <c r="F41" s="38"/>
      <c r="G41" s="38"/>
      <c r="H41" s="38"/>
      <c r="I41" s="211"/>
      <c r="J41" s="211"/>
      <c r="K41" s="211"/>
      <c r="L41" s="211"/>
      <c r="M41" s="211"/>
      <c r="N41" s="211"/>
      <c r="O41" s="38"/>
      <c r="P41" s="38"/>
      <c r="Q41" s="342"/>
      <c r="R41" s="38"/>
      <c r="S41" s="38"/>
      <c r="T41" s="38"/>
      <c r="U41" s="38"/>
      <c r="V41" s="38"/>
      <c r="W41" s="38"/>
      <c r="X41" s="38"/>
      <c r="Y41" s="38"/>
      <c r="Z41" s="38"/>
      <c r="AA41" s="38"/>
      <c r="AB41" s="38"/>
      <c r="AC41" s="38"/>
      <c r="AD41" s="38"/>
      <c r="AE41" s="38"/>
      <c r="AF41" s="38"/>
      <c r="AG41" s="38"/>
      <c r="AH41" s="38"/>
      <c r="AI41" s="38"/>
      <c r="AJ41" s="38"/>
      <c r="AK41" s="342"/>
    </row>
    <row r="42" spans="1:37">
      <c r="A42" s="342"/>
      <c r="B42" s="38"/>
      <c r="C42" s="38"/>
      <c r="D42" s="38"/>
      <c r="E42" s="38"/>
      <c r="F42" s="38"/>
      <c r="G42" s="38"/>
      <c r="H42" s="38"/>
      <c r="I42" s="211"/>
      <c r="J42" s="211"/>
      <c r="K42" s="211"/>
      <c r="L42" s="211"/>
      <c r="M42" s="211"/>
      <c r="N42" s="211"/>
      <c r="O42" s="38"/>
      <c r="P42" s="38"/>
      <c r="Q42" s="342"/>
      <c r="R42" s="38"/>
      <c r="S42" s="305" t="s">
        <v>390</v>
      </c>
      <c r="T42" s="38"/>
      <c r="U42" s="38"/>
      <c r="V42" s="38"/>
      <c r="W42" s="38"/>
      <c r="X42" s="38"/>
      <c r="Y42" s="38"/>
      <c r="Z42" s="38"/>
      <c r="AA42" s="38"/>
      <c r="AB42" s="38"/>
      <c r="AC42" s="38"/>
      <c r="AD42" s="38"/>
      <c r="AE42" s="38"/>
      <c r="AF42" s="38"/>
      <c r="AG42" s="38"/>
      <c r="AH42" s="38"/>
      <c r="AI42" s="38"/>
      <c r="AJ42" s="38"/>
      <c r="AK42" s="342"/>
    </row>
    <row r="43" spans="1:37">
      <c r="A43" s="342"/>
      <c r="B43" s="38"/>
      <c r="C43" s="38"/>
      <c r="D43" s="38"/>
      <c r="E43" s="38"/>
      <c r="F43" s="38"/>
      <c r="G43" s="38"/>
      <c r="H43" s="38"/>
      <c r="I43" s="211"/>
      <c r="J43" s="211"/>
      <c r="K43" s="211"/>
      <c r="L43" s="211"/>
      <c r="M43" s="211"/>
      <c r="N43" s="211"/>
      <c r="O43" s="38"/>
      <c r="P43" s="38"/>
      <c r="Q43" s="342"/>
      <c r="R43" s="38"/>
      <c r="S43" s="477" t="s">
        <v>424</v>
      </c>
      <c r="T43" s="446" t="s">
        <v>495</v>
      </c>
      <c r="U43" s="38"/>
      <c r="V43" s="38"/>
      <c r="W43" s="38"/>
      <c r="X43" s="38"/>
      <c r="Y43" s="38"/>
      <c r="Z43" s="38"/>
      <c r="AA43" s="38"/>
      <c r="AB43" s="38"/>
      <c r="AC43" s="38"/>
      <c r="AD43" s="38"/>
      <c r="AE43" s="38"/>
      <c r="AF43" s="38"/>
      <c r="AG43" s="38"/>
      <c r="AH43" s="38"/>
      <c r="AI43" s="38"/>
      <c r="AJ43" s="38"/>
      <c r="AK43" s="342"/>
    </row>
    <row r="44" spans="1:37">
      <c r="A44" s="342"/>
      <c r="B44" s="38"/>
      <c r="C44" s="38"/>
      <c r="D44" s="38"/>
      <c r="E44" s="38"/>
      <c r="F44" s="38"/>
      <c r="G44" s="38"/>
      <c r="H44" s="38"/>
      <c r="I44" s="211"/>
      <c r="J44" s="211"/>
      <c r="K44" s="211"/>
      <c r="L44" s="211"/>
      <c r="M44" s="211"/>
      <c r="N44" s="211"/>
      <c r="O44" s="38"/>
      <c r="P44" s="38"/>
      <c r="Q44" s="342"/>
      <c r="R44" s="38"/>
      <c r="S44" s="446" t="s">
        <v>494</v>
      </c>
      <c r="T44" s="306" t="s">
        <v>391</v>
      </c>
      <c r="U44" s="38"/>
      <c r="V44" s="38"/>
      <c r="W44" s="38"/>
      <c r="X44" s="38"/>
      <c r="Y44" s="38"/>
      <c r="Z44" s="38"/>
      <c r="AA44" s="38"/>
      <c r="AB44" s="38"/>
      <c r="AC44" s="38"/>
      <c r="AD44" s="38"/>
      <c r="AE44" s="38"/>
      <c r="AF44" s="38"/>
      <c r="AG44" s="38"/>
      <c r="AH44" s="38"/>
      <c r="AI44" s="38"/>
      <c r="AJ44" s="38"/>
      <c r="AK44" s="342"/>
    </row>
    <row r="45" spans="1:37">
      <c r="A45" s="342"/>
      <c r="B45" s="38"/>
      <c r="C45" s="38"/>
      <c r="D45" s="38"/>
      <c r="E45" s="38"/>
      <c r="F45" s="38"/>
      <c r="G45" s="38"/>
      <c r="H45" s="38"/>
      <c r="I45" s="211"/>
      <c r="J45" s="211"/>
      <c r="K45" s="211"/>
      <c r="L45" s="211"/>
      <c r="M45" s="211"/>
      <c r="N45" s="211"/>
      <c r="O45" s="38"/>
      <c r="P45" s="38"/>
      <c r="Q45" s="342"/>
      <c r="R45" s="38"/>
      <c r="S45" s="306" t="s">
        <v>257</v>
      </c>
      <c r="T45" s="306" t="s">
        <v>392</v>
      </c>
      <c r="U45" s="38"/>
      <c r="V45" s="38"/>
      <c r="W45" s="38"/>
      <c r="X45" s="38"/>
      <c r="Y45" s="38"/>
      <c r="Z45" s="38"/>
      <c r="AA45" s="38"/>
      <c r="AB45" s="38"/>
      <c r="AC45" s="38"/>
      <c r="AD45" s="38"/>
      <c r="AE45" s="38"/>
      <c r="AF45" s="38"/>
      <c r="AG45" s="38"/>
      <c r="AH45" s="38"/>
      <c r="AI45" s="38"/>
      <c r="AJ45" s="38"/>
      <c r="AK45" s="342"/>
    </row>
    <row r="46" spans="1:37">
      <c r="A46" s="342"/>
      <c r="B46" s="38"/>
      <c r="C46" s="38"/>
      <c r="D46" s="38"/>
      <c r="E46" s="38"/>
      <c r="F46" s="38"/>
      <c r="G46" s="38"/>
      <c r="H46" s="38"/>
      <c r="I46" s="211"/>
      <c r="J46" s="211"/>
      <c r="K46" s="211"/>
      <c r="L46" s="211"/>
      <c r="M46" s="211"/>
      <c r="N46" s="211"/>
      <c r="O46" s="38"/>
      <c r="P46" s="38"/>
      <c r="Q46" s="342"/>
      <c r="R46" s="38"/>
      <c r="S46" s="313" t="s">
        <v>416</v>
      </c>
      <c r="T46" s="571" t="s">
        <v>532</v>
      </c>
      <c r="U46" s="38"/>
      <c r="V46" s="38"/>
      <c r="W46" s="38"/>
      <c r="X46" s="38"/>
      <c r="Y46" s="38"/>
      <c r="Z46" s="38"/>
      <c r="AA46" s="38"/>
      <c r="AB46" s="38"/>
      <c r="AC46" s="38"/>
      <c r="AD46" s="38"/>
      <c r="AE46" s="38"/>
      <c r="AF46" s="38"/>
      <c r="AG46" s="38"/>
      <c r="AH46" s="38"/>
      <c r="AI46" s="38"/>
      <c r="AJ46" s="38"/>
      <c r="AK46" s="342"/>
    </row>
    <row r="47" spans="1:37">
      <c r="A47" s="342"/>
      <c r="B47" s="38"/>
      <c r="C47" s="38"/>
      <c r="D47" s="38"/>
      <c r="E47" s="38"/>
      <c r="F47" s="38"/>
      <c r="G47" s="38"/>
      <c r="H47" s="38"/>
      <c r="I47" s="211"/>
      <c r="J47" s="211"/>
      <c r="K47" s="211"/>
      <c r="L47" s="211"/>
      <c r="M47" s="211"/>
      <c r="N47" s="211"/>
      <c r="O47" s="38"/>
      <c r="P47" s="38"/>
      <c r="Q47" s="342"/>
      <c r="R47" s="38"/>
      <c r="S47" s="446" t="s">
        <v>490</v>
      </c>
      <c r="T47" s="306" t="s">
        <v>393</v>
      </c>
      <c r="U47" s="38"/>
      <c r="V47" s="38"/>
      <c r="W47" s="38"/>
      <c r="X47" s="38"/>
      <c r="Y47" s="38"/>
      <c r="Z47" s="38"/>
      <c r="AA47" s="38"/>
      <c r="AB47" s="38"/>
      <c r="AC47" s="38"/>
      <c r="AD47" s="38"/>
      <c r="AE47" s="38"/>
      <c r="AF47" s="38"/>
      <c r="AG47" s="38"/>
      <c r="AH47" s="38"/>
      <c r="AI47" s="38"/>
      <c r="AJ47" s="38"/>
      <c r="AK47" s="342"/>
    </row>
    <row r="48" spans="1:37">
      <c r="A48" s="342"/>
      <c r="B48" s="38"/>
      <c r="C48" s="38"/>
      <c r="D48" s="38"/>
      <c r="E48" s="38"/>
      <c r="F48" s="38"/>
      <c r="G48" s="38"/>
      <c r="H48" s="38"/>
      <c r="I48" s="211"/>
      <c r="J48" s="211"/>
      <c r="K48" s="211"/>
      <c r="L48" s="211"/>
      <c r="M48" s="397"/>
      <c r="N48" s="211"/>
      <c r="O48" s="38"/>
      <c r="P48" s="38"/>
      <c r="Q48" s="342"/>
      <c r="R48" s="38"/>
      <c r="S48" s="305"/>
      <c r="T48" s="38"/>
      <c r="U48" s="38"/>
      <c r="V48" s="38"/>
      <c r="W48" s="38"/>
      <c r="X48" s="38"/>
      <c r="Y48" s="38"/>
      <c r="Z48" s="38"/>
      <c r="AA48" s="38"/>
      <c r="AB48" s="38"/>
      <c r="AC48" s="38"/>
      <c r="AD48" s="38"/>
      <c r="AE48" s="38"/>
      <c r="AF48" s="38"/>
      <c r="AG48" s="38"/>
      <c r="AH48" s="38"/>
      <c r="AI48" s="38"/>
      <c r="AJ48" s="38"/>
      <c r="AK48" s="342"/>
    </row>
    <row r="49" spans="1:37">
      <c r="A49" s="342"/>
      <c r="B49" s="38"/>
      <c r="C49" s="38"/>
      <c r="D49" s="38"/>
      <c r="E49" s="38"/>
      <c r="F49" s="38"/>
      <c r="G49" s="38"/>
      <c r="H49" s="38"/>
      <c r="I49" s="211"/>
      <c r="J49" s="211"/>
      <c r="K49" s="211"/>
      <c r="L49" s="211"/>
      <c r="M49" s="398"/>
      <c r="N49" s="211"/>
      <c r="O49" s="38"/>
      <c r="P49" s="38"/>
      <c r="Q49" s="342"/>
      <c r="R49" s="38"/>
      <c r="S49" s="305" t="s">
        <v>395</v>
      </c>
      <c r="T49" s="38"/>
      <c r="U49" s="38"/>
      <c r="V49" s="38"/>
      <c r="W49" s="38"/>
      <c r="X49" s="38"/>
      <c r="Y49" s="38"/>
      <c r="Z49" s="38"/>
      <c r="AA49" s="38"/>
      <c r="AB49" s="38"/>
      <c r="AC49" s="38"/>
      <c r="AD49" s="38"/>
      <c r="AE49" s="38"/>
      <c r="AF49" s="38"/>
      <c r="AG49" s="38"/>
      <c r="AH49" s="38"/>
      <c r="AI49" s="38"/>
      <c r="AJ49" s="38"/>
      <c r="AK49" s="342"/>
    </row>
    <row r="50" spans="1:37">
      <c r="A50" s="342"/>
      <c r="B50" s="38"/>
      <c r="C50" s="38"/>
      <c r="D50" s="38"/>
      <c r="E50" s="38"/>
      <c r="F50" s="38"/>
      <c r="G50" s="38"/>
      <c r="H50" s="38"/>
      <c r="I50" s="211"/>
      <c r="J50" s="211"/>
      <c r="K50" s="211"/>
      <c r="L50" s="211"/>
      <c r="N50" s="211"/>
      <c r="O50" s="38"/>
      <c r="P50" s="38"/>
      <c r="Q50" s="342"/>
      <c r="R50" s="38"/>
      <c r="S50" s="306" t="s">
        <v>246</v>
      </c>
      <c r="T50" s="306" t="s">
        <v>394</v>
      </c>
      <c r="U50" s="38"/>
      <c r="V50" s="38"/>
      <c r="W50" s="38"/>
      <c r="X50" s="38"/>
      <c r="Y50" s="38"/>
      <c r="Z50" s="38"/>
      <c r="AA50" s="38"/>
      <c r="AB50" s="38"/>
      <c r="AC50" s="38"/>
      <c r="AD50" s="38"/>
      <c r="AE50" s="38"/>
      <c r="AF50" s="38"/>
      <c r="AG50" s="38"/>
      <c r="AH50" s="38"/>
      <c r="AI50" s="38"/>
      <c r="AJ50" s="38"/>
      <c r="AK50" s="342"/>
    </row>
    <row r="51" spans="1:37">
      <c r="A51" s="342"/>
      <c r="B51" s="38"/>
      <c r="C51" s="38"/>
      <c r="D51" s="38"/>
      <c r="E51" s="38"/>
      <c r="F51" s="38"/>
      <c r="G51" s="38"/>
      <c r="H51" s="38"/>
      <c r="I51" s="211"/>
      <c r="J51" s="211"/>
      <c r="K51" s="211"/>
      <c r="L51" s="211"/>
      <c r="M51" s="211"/>
      <c r="N51" s="211"/>
      <c r="O51" s="38"/>
      <c r="P51" s="38"/>
      <c r="Q51" s="342"/>
      <c r="R51" s="38"/>
      <c r="S51" s="306" t="s">
        <v>95</v>
      </c>
      <c r="T51" s="571" t="s">
        <v>525</v>
      </c>
      <c r="U51" s="38"/>
      <c r="V51" s="38"/>
      <c r="W51" s="38"/>
      <c r="X51" s="38"/>
      <c r="Y51" s="38"/>
      <c r="Z51" s="38"/>
      <c r="AA51" s="38"/>
      <c r="AB51" s="38"/>
      <c r="AC51" s="38"/>
      <c r="AD51" s="38"/>
      <c r="AE51" s="38"/>
      <c r="AF51" s="38"/>
      <c r="AG51" s="38"/>
      <c r="AH51" s="38"/>
      <c r="AI51" s="38"/>
      <c r="AJ51" s="38"/>
      <c r="AK51" s="342"/>
    </row>
    <row r="52" spans="1:37">
      <c r="A52" s="342"/>
      <c r="B52" s="38"/>
      <c r="C52" s="38"/>
      <c r="D52" s="38"/>
      <c r="E52" s="38"/>
      <c r="F52" s="38"/>
      <c r="G52" s="38"/>
      <c r="H52" s="38"/>
      <c r="I52" s="211"/>
      <c r="J52" s="211"/>
      <c r="K52" s="211"/>
      <c r="L52" s="211"/>
      <c r="M52" s="211"/>
      <c r="N52" s="211"/>
      <c r="O52" s="38"/>
      <c r="P52" s="38"/>
      <c r="Q52" s="342"/>
      <c r="R52" s="38"/>
      <c r="S52" s="306" t="s">
        <v>96</v>
      </c>
      <c r="T52" s="571" t="s">
        <v>526</v>
      </c>
      <c r="U52" s="38"/>
      <c r="V52" s="38"/>
      <c r="W52" s="38"/>
      <c r="X52" s="38"/>
      <c r="Y52" s="38"/>
      <c r="Z52" s="38"/>
      <c r="AA52" s="38"/>
      <c r="AB52" s="38"/>
      <c r="AC52" s="38"/>
      <c r="AD52" s="38"/>
      <c r="AE52" s="38"/>
      <c r="AF52" s="38"/>
      <c r="AG52" s="38"/>
      <c r="AH52" s="38"/>
      <c r="AI52" s="38"/>
      <c r="AJ52" s="38"/>
      <c r="AK52" s="342"/>
    </row>
    <row r="53" spans="1:37">
      <c r="A53" s="342"/>
      <c r="B53" s="38"/>
      <c r="C53" s="38"/>
      <c r="D53" s="38"/>
      <c r="E53" s="38"/>
      <c r="F53" s="38"/>
      <c r="G53" s="38"/>
      <c r="H53" s="38"/>
      <c r="I53" s="38"/>
      <c r="J53" s="38"/>
      <c r="K53" s="38"/>
      <c r="L53" s="38"/>
      <c r="M53" s="38"/>
      <c r="N53" s="38"/>
      <c r="O53" s="38"/>
      <c r="P53" s="38"/>
      <c r="Q53" s="342"/>
      <c r="R53" s="38"/>
      <c r="S53" s="446" t="s">
        <v>491</v>
      </c>
      <c r="T53" s="446" t="s">
        <v>496</v>
      </c>
      <c r="U53" s="38"/>
      <c r="V53" s="38"/>
      <c r="W53" s="38"/>
      <c r="X53" s="38"/>
      <c r="Y53" s="38"/>
      <c r="Z53" s="38"/>
      <c r="AA53" s="38"/>
      <c r="AB53" s="38"/>
      <c r="AC53" s="38"/>
      <c r="AD53" s="38"/>
      <c r="AE53" s="38"/>
      <c r="AF53" s="38"/>
      <c r="AG53" s="38"/>
      <c r="AH53" s="38"/>
      <c r="AI53" s="38"/>
      <c r="AJ53" s="38"/>
      <c r="AK53" s="342"/>
    </row>
    <row r="54" spans="1:37">
      <c r="A54" s="342"/>
      <c r="B54" s="38"/>
      <c r="C54" s="416"/>
      <c r="D54" s="474" t="str">
        <f>'graph data'!C56</f>
        <v>Quantum</v>
      </c>
      <c r="E54" s="474" t="str">
        <f>'graph data'!D56</f>
        <v>HI extra</v>
      </c>
      <c r="F54" s="474" t="str">
        <f>'graph data'!E56</f>
        <v>Contract</v>
      </c>
      <c r="G54" s="474" t="str">
        <f>'graph data'!F56</f>
        <v>Pay/infla</v>
      </c>
      <c r="H54" s="474" t="str">
        <f>'graph data'!G56</f>
        <v>Other adj</v>
      </c>
      <c r="I54" s="474" t="str">
        <f>'graph data'!H56</f>
        <v>PopShare</v>
      </c>
      <c r="J54" s="474" t="str">
        <f>'graph data'!I56</f>
        <v>CSTTA</v>
      </c>
      <c r="K54" s="474" t="str">
        <f>'graph data'!J56</f>
        <v>MFF</v>
      </c>
      <c r="L54" s="474" t="str">
        <f>'graph data'!K56</f>
        <v>10.2% HI</v>
      </c>
      <c r="M54" s="474" t="str">
        <f>'graph data'!L56</f>
        <v>HI data</v>
      </c>
      <c r="N54" s="474" t="str">
        <f>'graph data'!M56</f>
        <v>Other mod</v>
      </c>
      <c r="O54" s="480" t="str">
        <f>'graph data'!N56</f>
        <v>Final DfT</v>
      </c>
      <c r="P54" s="38"/>
      <c r="Q54" s="342"/>
      <c r="R54" s="38"/>
      <c r="S54" s="306" t="s">
        <v>253</v>
      </c>
      <c r="T54" s="446" t="s">
        <v>431</v>
      </c>
      <c r="U54" s="38"/>
      <c r="V54" s="38"/>
      <c r="W54" s="38"/>
      <c r="X54" s="38"/>
      <c r="Y54" s="38"/>
      <c r="Z54" s="38"/>
      <c r="AA54" s="38"/>
      <c r="AB54" s="38"/>
      <c r="AC54" s="38"/>
      <c r="AD54" s="38"/>
      <c r="AE54" s="38"/>
      <c r="AF54" s="38"/>
      <c r="AG54" s="38"/>
      <c r="AH54" s="38"/>
      <c r="AI54" s="38"/>
      <c r="AJ54" s="38"/>
      <c r="AK54" s="342"/>
    </row>
    <row r="55" spans="1:37">
      <c r="A55" s="342"/>
      <c r="B55" s="38"/>
      <c r="C55" s="327" t="s">
        <v>463</v>
      </c>
      <c r="D55" s="475">
        <f>'graph data'!C103</f>
        <v>-9.2741126533270046E-3</v>
      </c>
      <c r="E55" s="475">
        <f>'graph data'!D103</f>
        <v>-9.7436451903546439E-3</v>
      </c>
      <c r="F55" s="475">
        <f>'graph data'!E103</f>
        <v>-5.9975853071921881E-3</v>
      </c>
      <c r="G55" s="475">
        <f>'graph data'!F103</f>
        <v>-8.1285191779025823E-3</v>
      </c>
      <c r="H55" s="475">
        <f>'graph data'!G103</f>
        <v>-7.4915089888712982E-3</v>
      </c>
      <c r="I55" s="475">
        <f>'graph data'!H103</f>
        <v>-5.8252196016891356E-3</v>
      </c>
      <c r="J55" s="475">
        <f>'graph data'!I103</f>
        <v>-8.1110473787923132E-3</v>
      </c>
      <c r="K55" s="475">
        <f>'graph data'!J103</f>
        <v>-5.7308265129742963E-3</v>
      </c>
      <c r="L55" s="475">
        <f>'graph data'!K103</f>
        <v>-5.2225102059383355E-3</v>
      </c>
      <c r="M55" s="475">
        <f>'graph data'!L103</f>
        <v>-4.2433918866551235E-3</v>
      </c>
      <c r="N55" s="475">
        <f>'graph data'!M103</f>
        <v>-4.7523464270727844E-3</v>
      </c>
      <c r="O55" s="481">
        <f>'graph data'!N103</f>
        <v>-4.7523464270727844E-3</v>
      </c>
      <c r="P55" s="38"/>
      <c r="Q55" s="342"/>
      <c r="R55" s="38"/>
      <c r="S55" s="446" t="s">
        <v>492</v>
      </c>
      <c r="T55" s="571" t="s">
        <v>528</v>
      </c>
      <c r="U55" s="38"/>
      <c r="V55" s="38"/>
      <c r="W55" s="38"/>
      <c r="X55" s="38"/>
      <c r="Y55" s="38"/>
      <c r="Z55" s="38"/>
      <c r="AA55" s="38"/>
      <c r="AB55" s="38"/>
      <c r="AC55" s="38"/>
      <c r="AD55" s="38"/>
      <c r="AE55" s="38"/>
      <c r="AF55" s="38"/>
      <c r="AG55" s="38"/>
      <c r="AH55" s="38"/>
      <c r="AI55" s="38"/>
      <c r="AJ55" s="38"/>
      <c r="AK55" s="342"/>
    </row>
    <row r="56" spans="1:37">
      <c r="A56" s="342"/>
      <c r="B56" s="38"/>
      <c r="C56" s="327" t="s">
        <v>464</v>
      </c>
      <c r="D56" s="414">
        <f>'graph data'!C104</f>
        <v>1388169.0661309471</v>
      </c>
      <c r="E56" s="414">
        <f>'graph data'!D104</f>
        <v>1391207.4617229877</v>
      </c>
      <c r="F56" s="414">
        <f>'graph data'!E104</f>
        <v>1385558.0725211457</v>
      </c>
      <c r="G56" s="414">
        <f>'graph data'!F104</f>
        <v>1428115.9929302325</v>
      </c>
      <c r="H56" s="414">
        <f>'graph data'!G104</f>
        <v>1421518.1586368352</v>
      </c>
      <c r="I56" s="414">
        <f>'graph data'!H104</f>
        <v>1419135.6191999826</v>
      </c>
      <c r="J56" s="414">
        <f>'graph data'!I104</f>
        <v>1422406.045399681</v>
      </c>
      <c r="K56" s="414">
        <f>'graph data'!J104</f>
        <v>1419000.8904987681</v>
      </c>
      <c r="L56" s="414">
        <f>'graph data'!K104</f>
        <v>1418275.8024265717</v>
      </c>
      <c r="M56" s="414">
        <f>'graph data'!L104</f>
        <v>1416881.2248675204</v>
      </c>
      <c r="N56" s="414">
        <f>'graph data'!M104</f>
        <v>1417605.7964151548</v>
      </c>
      <c r="O56" s="415">
        <f>'graph data'!N104</f>
        <v>1417605.7964151548</v>
      </c>
      <c r="P56" s="38"/>
      <c r="Q56" s="342"/>
      <c r="R56" s="38"/>
      <c r="S56" s="305"/>
      <c r="T56" s="38"/>
      <c r="U56" s="38"/>
      <c r="V56" s="38"/>
      <c r="W56" s="38"/>
      <c r="X56" s="38"/>
      <c r="Y56" s="38"/>
      <c r="Z56" s="38"/>
      <c r="AA56" s="38"/>
      <c r="AB56" s="38"/>
      <c r="AC56" s="38"/>
      <c r="AD56" s="38"/>
      <c r="AE56" s="38"/>
      <c r="AF56" s="38"/>
      <c r="AG56" s="38"/>
      <c r="AH56" s="38"/>
      <c r="AI56" s="38"/>
      <c r="AJ56" s="38"/>
      <c r="AK56" s="342"/>
    </row>
    <row r="57" spans="1:37">
      <c r="A57" s="342"/>
      <c r="B57" s="38"/>
      <c r="C57" s="327" t="s">
        <v>465</v>
      </c>
      <c r="D57" s="414">
        <f>'graph data'!C105</f>
        <v>1375295.029829785</v>
      </c>
      <c r="E57" s="414">
        <f>'graph data'!D105</f>
        <v>1377652.029829785</v>
      </c>
      <c r="F57" s="414">
        <f>'graph data'!E105</f>
        <v>1377248.0697831314</v>
      </c>
      <c r="G57" s="414">
        <f>'graph data'!F105</f>
        <v>1416507.5246934297</v>
      </c>
      <c r="H57" s="414">
        <f>'graph data'!G105</f>
        <v>1410868.8425735636</v>
      </c>
      <c r="I57" s="414">
        <f>'graph data'!H105</f>
        <v>1410868.8425735636</v>
      </c>
      <c r="J57" s="414">
        <f>'graph data'!I105</f>
        <v>1410868.8425735636</v>
      </c>
      <c r="K57" s="414">
        <f>'graph data'!J105</f>
        <v>1410868.8425735636</v>
      </c>
      <c r="L57" s="414">
        <f>'graph data'!K105</f>
        <v>1410868.8425735636</v>
      </c>
      <c r="M57" s="414">
        <f>'graph data'!L105</f>
        <v>1410868.8425735636</v>
      </c>
      <c r="N57" s="414">
        <f>'graph data'!M105</f>
        <v>1410868.8425735636</v>
      </c>
      <c r="O57" s="415">
        <f>'graph data'!N105</f>
        <v>1410868.8425735636</v>
      </c>
      <c r="P57" s="38"/>
      <c r="Q57" s="342"/>
      <c r="R57" s="38"/>
      <c r="S57" s="307" t="s">
        <v>240</v>
      </c>
      <c r="T57" s="307" t="s">
        <v>489</v>
      </c>
      <c r="U57" s="38"/>
      <c r="V57" s="38"/>
      <c r="W57" s="38"/>
      <c r="X57" s="38"/>
      <c r="Y57" s="38"/>
      <c r="Z57" s="38"/>
      <c r="AA57" s="38"/>
      <c r="AB57" s="38"/>
      <c r="AC57" s="38"/>
      <c r="AD57" s="38"/>
      <c r="AE57" s="38"/>
      <c r="AF57" s="38"/>
      <c r="AG57" s="38"/>
      <c r="AH57" s="38"/>
      <c r="AI57" s="38"/>
      <c r="AJ57" s="38"/>
      <c r="AK57" s="342"/>
    </row>
    <row r="58" spans="1:37">
      <c r="A58" s="342"/>
      <c r="B58" s="38"/>
      <c r="C58" s="38"/>
      <c r="D58" s="38"/>
      <c r="E58" s="38"/>
      <c r="F58" s="38"/>
      <c r="G58" s="38"/>
      <c r="H58" s="38"/>
      <c r="I58" s="38"/>
      <c r="J58" s="38"/>
      <c r="K58" s="38"/>
      <c r="L58" s="38"/>
      <c r="M58" s="38"/>
      <c r="N58" s="38"/>
      <c r="O58" s="38"/>
      <c r="P58" s="38"/>
      <c r="Q58" s="342"/>
      <c r="R58" s="38"/>
      <c r="S58" s="38"/>
      <c r="T58" s="38"/>
      <c r="U58" s="38"/>
      <c r="V58" s="38"/>
      <c r="W58" s="38"/>
      <c r="X58" s="38"/>
      <c r="Y58" s="38"/>
      <c r="Z58" s="38"/>
      <c r="AA58" s="38"/>
      <c r="AB58" s="38"/>
      <c r="AC58" s="38"/>
      <c r="AD58" s="38"/>
      <c r="AE58" s="38"/>
      <c r="AF58" s="38"/>
      <c r="AG58" s="38"/>
      <c r="AH58" s="38"/>
      <c r="AI58" s="38"/>
      <c r="AJ58" s="38"/>
      <c r="AK58" s="342"/>
    </row>
    <row r="59" spans="1:37">
      <c r="A59" s="342"/>
      <c r="B59" s="342"/>
      <c r="C59" s="342"/>
      <c r="D59" s="342"/>
      <c r="E59" s="342"/>
      <c r="F59" s="342"/>
      <c r="G59" s="342"/>
      <c r="H59" s="342"/>
      <c r="I59" s="342"/>
      <c r="J59" s="342"/>
      <c r="K59" s="342"/>
      <c r="L59" s="342"/>
      <c r="M59" s="342"/>
      <c r="N59" s="342"/>
      <c r="O59" s="342"/>
      <c r="P59" s="342"/>
      <c r="Q59" s="342"/>
      <c r="R59" s="342"/>
      <c r="S59" s="342"/>
      <c r="T59" s="342"/>
      <c r="U59" s="342"/>
      <c r="V59" s="342"/>
      <c r="W59" s="342"/>
      <c r="X59" s="342"/>
      <c r="Y59" s="342"/>
      <c r="Z59" s="342"/>
      <c r="AA59" s="342"/>
      <c r="AB59" s="342"/>
      <c r="AC59" s="342"/>
      <c r="AD59" s="342"/>
      <c r="AE59" s="342"/>
      <c r="AF59" s="342"/>
      <c r="AG59" s="342"/>
      <c r="AH59" s="342"/>
      <c r="AI59" s="342"/>
      <c r="AJ59" s="342"/>
      <c r="AK59" s="342"/>
    </row>
  </sheetData>
  <conditionalFormatting sqref="AE6:AI6">
    <cfRule type="expression" dxfId="1" priority="1">
      <formula>$AE$6="Cape Hill"</formula>
    </cfRule>
  </conditionalFormatting>
  <printOptions horizontalCentered="1" verticalCentered="1"/>
  <pageMargins left="0.15748031496062992" right="0.15748031496062992" top="0.19685039370078741" bottom="0.19685039370078741" header="0.31496062992125984" footer="0.31496062992125984"/>
  <pageSetup paperSize="9" scale="50" orientation="landscape" horizontalDpi="90" verticalDpi="90" r:id="rId1"/>
  <headerFooter>
    <oddHeader>&amp;C&amp;"Arial,Regular"&amp;20&amp;F</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List Box 1">
              <controlPr locked="0" defaultSize="0" autoLine="0" autoPict="0" altText="Select your ICB here">
                <anchor moveWithCells="1">
                  <from>
                    <xdr:col>1</xdr:col>
                    <xdr:colOff>57150</xdr:colOff>
                    <xdr:row>1</xdr:row>
                    <xdr:rowOff>95250</xdr:rowOff>
                  </from>
                  <to>
                    <xdr:col>6</xdr:col>
                    <xdr:colOff>514350</xdr:colOff>
                    <xdr:row>25</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D589-B794-4498-B8BC-9B2ADE4F343B}">
  <sheetPr>
    <tabColor theme="0"/>
  </sheetPr>
  <dimension ref="A1"/>
  <sheetViews>
    <sheetView workbookViewId="0">
      <selection activeCell="H53" sqref="H53"/>
    </sheetView>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FC4C6-E81A-49E7-B9BB-DF0C33996211}">
  <sheetPr>
    <tabColor rgb="FF009A2D"/>
  </sheetPr>
  <dimension ref="A1:AH108"/>
  <sheetViews>
    <sheetView workbookViewId="0">
      <selection activeCell="H53" sqref="H53"/>
    </sheetView>
  </sheetViews>
  <sheetFormatPr defaultRowHeight="12.75"/>
  <cols>
    <col min="1" max="1" width="6.7109375" style="2" customWidth="1"/>
    <col min="2" max="2" width="50.7109375" style="2" customWidth="1"/>
    <col min="3" max="3" width="10.5703125" style="20" customWidth="1"/>
    <col min="4" max="4" width="11" style="20" customWidth="1"/>
    <col min="5" max="8" width="9.85546875" style="20" customWidth="1"/>
    <col min="9" max="9" width="9.5703125" style="20" customWidth="1"/>
    <col min="10" max="10" width="10" style="20" customWidth="1"/>
    <col min="11" max="12" width="11.42578125" style="20" customWidth="1"/>
    <col min="13" max="16" width="9.140625" style="20"/>
    <col min="17" max="17" width="9.28515625" style="20" customWidth="1"/>
    <col min="18" max="32" width="9.140625" style="20"/>
    <col min="33" max="33" width="6.140625" style="20" customWidth="1"/>
    <col min="34" max="34" width="55.5703125" style="20" bestFit="1" customWidth="1"/>
    <col min="35" max="16384" width="9.140625" style="20"/>
  </cols>
  <sheetData>
    <row r="1" spans="1:34" ht="25.5">
      <c r="C1" s="18" t="s">
        <v>91</v>
      </c>
    </row>
    <row r="3" spans="1:34" ht="38.25">
      <c r="A3" s="3" t="s">
        <v>42</v>
      </c>
      <c r="B3" s="3" t="s">
        <v>43</v>
      </c>
      <c r="C3" s="32" t="s">
        <v>93</v>
      </c>
      <c r="D3" s="32" t="s">
        <v>95</v>
      </c>
      <c r="E3" s="32" t="s">
        <v>96</v>
      </c>
      <c r="F3" s="32" t="s">
        <v>98</v>
      </c>
      <c r="G3" s="32" t="s">
        <v>108</v>
      </c>
      <c r="H3" s="32" t="s">
        <v>100</v>
      </c>
      <c r="I3" s="32" t="s">
        <v>501</v>
      </c>
      <c r="J3" s="20" t="s">
        <v>99</v>
      </c>
    </row>
    <row r="4" spans="1:34">
      <c r="A4" s="20"/>
      <c r="B4" s="20"/>
    </row>
    <row r="5" spans="1:34" ht="27.75">
      <c r="A5" s="4"/>
      <c r="B5" s="4" t="s">
        <v>44</v>
      </c>
      <c r="C5" s="81" t="s">
        <v>246</v>
      </c>
      <c r="D5" s="81" t="s">
        <v>95</v>
      </c>
      <c r="E5" s="81" t="s">
        <v>96</v>
      </c>
      <c r="F5" s="81" t="s">
        <v>491</v>
      </c>
      <c r="G5" s="81" t="s">
        <v>253</v>
      </c>
      <c r="H5" s="81" t="s">
        <v>492</v>
      </c>
      <c r="I5" s="81" t="s">
        <v>252</v>
      </c>
      <c r="U5" s="51" t="s">
        <v>255</v>
      </c>
      <c r="AG5" s="70" t="s">
        <v>256</v>
      </c>
    </row>
    <row r="6" spans="1:34">
      <c r="A6" s="2" t="s">
        <v>23</v>
      </c>
      <c r="B6" s="2" t="s">
        <v>45</v>
      </c>
      <c r="C6" s="33">
        <f>'impacts model 5'!AF6</f>
        <v>7.6940948299197842E-4</v>
      </c>
      <c r="D6" s="33">
        <f>'impacts model 5'!AH6</f>
        <v>7.3167480388853789E-3</v>
      </c>
      <c r="E6" s="33">
        <f>'impacts model 5'!AI6</f>
        <v>1.3167781652918098E-2</v>
      </c>
      <c r="F6" s="33">
        <f>'impacts model 5'!AK6</f>
        <v>1.826642525859512E-4</v>
      </c>
      <c r="G6" s="33">
        <f>'impacts model 5'!AM6</f>
        <v>-7.3831574467546623E-3</v>
      </c>
      <c r="H6" s="33">
        <f>'impacts model 5'!AO6</f>
        <v>-5.5742395991202898E-3</v>
      </c>
      <c r="I6" s="33">
        <f>'impacts model 5'!AE6</f>
        <v>8.4792063815064544E-3</v>
      </c>
      <c r="N6" s="34"/>
      <c r="P6" s="37" t="s">
        <v>251</v>
      </c>
      <c r="Q6" s="39"/>
      <c r="R6" s="48"/>
      <c r="S6" s="49" t="s">
        <v>250</v>
      </c>
      <c r="T6" s="49" t="s">
        <v>249</v>
      </c>
      <c r="U6" s="50" t="s">
        <v>248</v>
      </c>
      <c r="AG6" s="71" t="s">
        <v>24</v>
      </c>
      <c r="AH6" s="72" t="s">
        <v>80</v>
      </c>
    </row>
    <row r="7" spans="1:34">
      <c r="A7" s="2" t="s">
        <v>6</v>
      </c>
      <c r="B7" s="2" t="s">
        <v>46</v>
      </c>
      <c r="C7" s="33">
        <f>'impacts model 5'!AF7</f>
        <v>5.9465719817151097E-3</v>
      </c>
      <c r="D7" s="33">
        <f>'impacts model 5'!AH7</f>
        <v>2.4402361951656459E-3</v>
      </c>
      <c r="E7" s="33">
        <f>'impacts model 5'!AI7</f>
        <v>-2.6070063400593924E-3</v>
      </c>
      <c r="F7" s="33">
        <f>'impacts model 5'!AK7</f>
        <v>2.4081710035108728E-3</v>
      </c>
      <c r="G7" s="33">
        <f>'impacts model 5'!AM7</f>
        <v>-6.1723280104244438E-3</v>
      </c>
      <c r="H7" s="33">
        <f>'impacts model 5'!AO7</f>
        <v>-3.1896219857312502E-3</v>
      </c>
      <c r="I7" s="33">
        <f>'impacts model 5'!AE7</f>
        <v>-1.173977155823458E-3</v>
      </c>
      <c r="N7" s="34"/>
      <c r="P7" s="77" t="s">
        <v>247</v>
      </c>
      <c r="Q7" s="40" t="s">
        <v>246</v>
      </c>
      <c r="R7" s="41"/>
      <c r="S7" s="41"/>
      <c r="T7" s="42">
        <v>0</v>
      </c>
      <c r="U7" s="43">
        <f>T7+C50</f>
        <v>-2.5462302006356019E-3</v>
      </c>
      <c r="V7" s="34"/>
      <c r="AG7" s="73" t="s">
        <v>4</v>
      </c>
      <c r="AH7" s="74" t="s">
        <v>63</v>
      </c>
    </row>
    <row r="8" spans="1:34">
      <c r="A8" s="2" t="s">
        <v>1</v>
      </c>
      <c r="B8" s="2" t="s">
        <v>47</v>
      </c>
      <c r="C8" s="33">
        <f>'impacts model 5'!AF8</f>
        <v>-1.0204653390553986E-2</v>
      </c>
      <c r="D8" s="33">
        <f>'impacts model 5'!AH8</f>
        <v>-2.6358091089973001E-3</v>
      </c>
      <c r="E8" s="33">
        <f>'impacts model 5'!AI8</f>
        <v>2.8105737208448112E-3</v>
      </c>
      <c r="F8" s="33">
        <f>'impacts model 5'!AK8</f>
        <v>4.9140465250729903E-4</v>
      </c>
      <c r="G8" s="33">
        <f>'impacts model 5'!AM8</f>
        <v>4.8464847073090844E-3</v>
      </c>
      <c r="H8" s="33">
        <f>'impacts model 5'!AO8</f>
        <v>3.4679791131271287E-3</v>
      </c>
      <c r="I8" s="33">
        <f>'impacts model 5'!AE8</f>
        <v>-1.2240203057629628E-3</v>
      </c>
      <c r="N8" s="34"/>
      <c r="P8" s="77" t="s">
        <v>423</v>
      </c>
      <c r="Q8" s="40" t="s">
        <v>95</v>
      </c>
      <c r="R8" s="41"/>
      <c r="S8" s="41"/>
      <c r="T8" s="42">
        <f>U7</f>
        <v>-2.5462302006356019E-3</v>
      </c>
      <c r="U8" s="43">
        <f>T8+D50</f>
        <v>9.4888842355933534E-4</v>
      </c>
      <c r="V8" s="36"/>
      <c r="AG8" s="73" t="s">
        <v>5</v>
      </c>
      <c r="AH8" s="74" t="s">
        <v>52</v>
      </c>
    </row>
    <row r="9" spans="1:34">
      <c r="A9" s="2" t="s">
        <v>38</v>
      </c>
      <c r="B9" s="2" t="s">
        <v>48</v>
      </c>
      <c r="C9" s="33">
        <f>'impacts model 5'!AF9</f>
        <v>-3.2955740598863414E-3</v>
      </c>
      <c r="D9" s="33">
        <f>'impacts model 5'!AH9</f>
        <v>-2.8844992052503571E-3</v>
      </c>
      <c r="E9" s="33">
        <f>'impacts model 5'!AI9</f>
        <v>5.9194718039821126E-3</v>
      </c>
      <c r="F9" s="33">
        <f>'impacts model 5'!AK9</f>
        <v>2.3167795866436691E-3</v>
      </c>
      <c r="G9" s="33">
        <f>'impacts model 5'!AM9</f>
        <v>-1.1812044973886771E-3</v>
      </c>
      <c r="H9" s="33">
        <f>'impacts model 5'!AO9</f>
        <v>1.5014882689070141E-2</v>
      </c>
      <c r="I9" s="33">
        <f>'impacts model 5'!AE9</f>
        <v>1.5889856317170548E-2</v>
      </c>
      <c r="N9" s="34"/>
      <c r="P9" s="77" t="s">
        <v>254</v>
      </c>
      <c r="Q9" s="40" t="s">
        <v>96</v>
      </c>
      <c r="R9" s="41"/>
      <c r="S9" s="41"/>
      <c r="T9" s="42">
        <f>U8</f>
        <v>9.4888842355933534E-4</v>
      </c>
      <c r="U9" s="43">
        <f>T9+E50</f>
        <v>-2.6902153463244094E-3</v>
      </c>
      <c r="V9" s="35"/>
      <c r="AG9" s="73" t="s">
        <v>33</v>
      </c>
      <c r="AH9" s="74" t="s">
        <v>53</v>
      </c>
    </row>
    <row r="10" spans="1:34">
      <c r="A10" s="2" t="s">
        <v>41</v>
      </c>
      <c r="B10" s="2" t="s">
        <v>49</v>
      </c>
      <c r="C10" s="33">
        <f>'impacts model 5'!AF10</f>
        <v>-4.8202137916950605E-3</v>
      </c>
      <c r="D10" s="33">
        <f>'impacts model 5'!AH10</f>
        <v>-5.6752822640433465E-3</v>
      </c>
      <c r="E10" s="33">
        <f>'impacts model 5'!AI10</f>
        <v>5.2266023807510109E-3</v>
      </c>
      <c r="F10" s="33">
        <f>'impacts model 5'!AK10</f>
        <v>1.9640303557899585E-3</v>
      </c>
      <c r="G10" s="33">
        <f>'impacts model 5'!AM10</f>
        <v>7.1545626471252177E-3</v>
      </c>
      <c r="H10" s="33">
        <f>'impacts model 5'!AO10</f>
        <v>2.0730984465400226E-3</v>
      </c>
      <c r="I10" s="33">
        <f>'impacts model 5'!AE10</f>
        <v>5.9227977744678029E-3</v>
      </c>
      <c r="N10" s="53"/>
      <c r="O10" s="52"/>
      <c r="P10" s="78" t="s">
        <v>245</v>
      </c>
      <c r="Q10" s="40" t="s">
        <v>244</v>
      </c>
      <c r="R10" s="41"/>
      <c r="S10" s="41"/>
      <c r="T10" s="42">
        <f>U9</f>
        <v>-2.6902153463244094E-3</v>
      </c>
      <c r="U10" s="43">
        <f>T10+F50</f>
        <v>-3.4651201050830416E-3</v>
      </c>
      <c r="V10" s="35"/>
      <c r="AG10" s="73" t="s">
        <v>35</v>
      </c>
      <c r="AH10" s="74" t="s">
        <v>81</v>
      </c>
    </row>
    <row r="11" spans="1:34">
      <c r="A11" s="2" t="s">
        <v>22</v>
      </c>
      <c r="B11" s="2" t="s">
        <v>50</v>
      </c>
      <c r="C11" s="33">
        <f>'impacts model 5'!AF11</f>
        <v>1.0459634910908733E-2</v>
      </c>
      <c r="D11" s="33">
        <f>'impacts model 5'!AH11</f>
        <v>-8.4875689101151508E-3</v>
      </c>
      <c r="E11" s="33">
        <f>'impacts model 5'!AI11</f>
        <v>1.574986266294065E-2</v>
      </c>
      <c r="F11" s="33">
        <f>'impacts model 5'!AK11</f>
        <v>5.0135500998615967E-3</v>
      </c>
      <c r="G11" s="33">
        <f>'impacts model 5'!AM11</f>
        <v>-3.5419431229666287E-4</v>
      </c>
      <c r="H11" s="33">
        <f>'impacts model 5'!AO11</f>
        <v>-4.9509456573826327E-4</v>
      </c>
      <c r="I11" s="33">
        <f>'impacts model 5'!AE11</f>
        <v>2.1886189885560903E-2</v>
      </c>
      <c r="M11" s="52"/>
      <c r="N11" s="53"/>
      <c r="O11" s="52"/>
      <c r="P11" s="78" t="s">
        <v>108</v>
      </c>
      <c r="Q11" s="40" t="s">
        <v>253</v>
      </c>
      <c r="R11" s="41"/>
      <c r="S11" s="41"/>
      <c r="T11" s="42">
        <f>U10</f>
        <v>-3.4651201050830416E-3</v>
      </c>
      <c r="U11" s="43">
        <f>T11+G50</f>
        <v>-4.9555111739822966E-3</v>
      </c>
      <c r="V11" s="35"/>
      <c r="AG11" s="73" t="s">
        <v>32</v>
      </c>
      <c r="AH11" s="74" t="s">
        <v>74</v>
      </c>
    </row>
    <row r="12" spans="1:34">
      <c r="A12" s="2" t="s">
        <v>0</v>
      </c>
      <c r="B12" s="2" t="s">
        <v>51</v>
      </c>
      <c r="C12" s="33">
        <f>'impacts model 5'!AF12</f>
        <v>2.326818779612605E-3</v>
      </c>
      <c r="D12" s="33">
        <f>'impacts model 5'!AH12</f>
        <v>5.0194670269609887E-4</v>
      </c>
      <c r="E12" s="33">
        <f>'impacts model 5'!AI12</f>
        <v>-1.053653082479844E-3</v>
      </c>
      <c r="F12" s="33">
        <f>'impacts model 5'!AK12</f>
        <v>1.442079940247698E-3</v>
      </c>
      <c r="G12" s="33">
        <f>'impacts model 5'!AM12</f>
        <v>-5.0079689337070299E-3</v>
      </c>
      <c r="H12" s="33">
        <f>'impacts model 5'!AO12</f>
        <v>4.5454544018896925E-4</v>
      </c>
      <c r="I12" s="33">
        <f>'impacts model 5'!AE12</f>
        <v>-1.3362311534415028E-3</v>
      </c>
      <c r="M12" s="52"/>
      <c r="N12" s="55"/>
      <c r="O12" s="55"/>
      <c r="P12" s="78" t="s">
        <v>243</v>
      </c>
      <c r="Q12" s="40" t="s">
        <v>242</v>
      </c>
      <c r="R12" s="41"/>
      <c r="S12" s="41"/>
      <c r="T12" s="42">
        <f>U11</f>
        <v>-4.9555111739822966E-3</v>
      </c>
      <c r="U12" s="43">
        <f>T12+H50</f>
        <v>-4.1811584265527557E-3</v>
      </c>
      <c r="V12" s="35"/>
      <c r="AG12" s="73" t="s">
        <v>34</v>
      </c>
      <c r="AH12" s="74" t="s">
        <v>64</v>
      </c>
    </row>
    <row r="13" spans="1:34">
      <c r="A13" s="2" t="s">
        <v>5</v>
      </c>
      <c r="B13" s="2" t="s">
        <v>52</v>
      </c>
      <c r="C13" s="33">
        <f>'impacts model 5'!AF13</f>
        <v>-1.9585369394294005E-2</v>
      </c>
      <c r="D13" s="33">
        <f>'impacts model 5'!AH13</f>
        <v>-5.6881028186217542E-3</v>
      </c>
      <c r="E13" s="33">
        <f>'impacts model 5'!AI13</f>
        <v>3.0332190042900997E-3</v>
      </c>
      <c r="F13" s="33">
        <f>'impacts model 5'!AK13</f>
        <v>1.179995079896301E-3</v>
      </c>
      <c r="G13" s="33">
        <f>'impacts model 5'!AM13</f>
        <v>1.3349191119615966E-2</v>
      </c>
      <c r="H13" s="33">
        <f>'impacts model 5'!AO13</f>
        <v>4.9933603647636104E-3</v>
      </c>
      <c r="I13" s="33">
        <f>'impacts model 5'!AE13</f>
        <v>-2.7177066443497822E-3</v>
      </c>
      <c r="M13" s="52"/>
      <c r="N13" s="55"/>
      <c r="O13" s="55"/>
      <c r="P13" s="78" t="s">
        <v>241</v>
      </c>
      <c r="Q13" s="44" t="s">
        <v>240</v>
      </c>
      <c r="R13" s="45"/>
      <c r="S13" s="46">
        <f>I50</f>
        <v>-4.1811584265527557E-3</v>
      </c>
      <c r="T13" s="45"/>
      <c r="U13" s="47"/>
      <c r="V13" s="54"/>
      <c r="AG13" s="73" t="s">
        <v>41</v>
      </c>
      <c r="AH13" s="74" t="s">
        <v>49</v>
      </c>
    </row>
    <row r="14" spans="1:34">
      <c r="A14" s="2" t="s">
        <v>33</v>
      </c>
      <c r="B14" s="2" t="s">
        <v>53</v>
      </c>
      <c r="C14" s="33">
        <f>'impacts model 5'!AF14</f>
        <v>1.3584316885493664E-2</v>
      </c>
      <c r="D14" s="33">
        <f>'impacts model 5'!AH14</f>
        <v>-5.0250207340476472E-3</v>
      </c>
      <c r="E14" s="33">
        <f>'impacts model 5'!AI14</f>
        <v>-1.2547559440734268E-3</v>
      </c>
      <c r="F14" s="33">
        <f>'impacts model 5'!AK14</f>
        <v>1.0921380672073155E-3</v>
      </c>
      <c r="G14" s="33">
        <f>'impacts model 5'!AM14</f>
        <v>3.4006474851198121E-3</v>
      </c>
      <c r="H14" s="33">
        <f>'impacts model 5'!AO14</f>
        <v>7.6953432319832871E-3</v>
      </c>
      <c r="I14" s="33">
        <f>'impacts model 5'!AE14</f>
        <v>1.9492668991683004E-2</v>
      </c>
      <c r="V14" s="54"/>
      <c r="AG14" s="73" t="s">
        <v>31</v>
      </c>
      <c r="AH14" s="74" t="s">
        <v>82</v>
      </c>
    </row>
    <row r="15" spans="1:34">
      <c r="A15" s="2" t="s">
        <v>39</v>
      </c>
      <c r="B15" s="2" t="s">
        <v>54</v>
      </c>
      <c r="C15" s="33">
        <f>'impacts model 5'!AF15</f>
        <v>-4.2398913410277572E-3</v>
      </c>
      <c r="D15" s="33">
        <f>'impacts model 5'!AH15</f>
        <v>5.9903025107055363E-4</v>
      </c>
      <c r="E15" s="33">
        <f>'impacts model 5'!AI15</f>
        <v>1.0331803196210521E-2</v>
      </c>
      <c r="F15" s="33">
        <f>'impacts model 5'!AK15</f>
        <v>3.3561086599154244E-4</v>
      </c>
      <c r="G15" s="33">
        <f>'impacts model 5'!AM15</f>
        <v>1.6090129310653012E-3</v>
      </c>
      <c r="H15" s="33">
        <f>'impacts model 5'!AO15</f>
        <v>3.7133041386308019E-3</v>
      </c>
      <c r="I15" s="33">
        <f>'impacts model 5'!AE15</f>
        <v>1.2348870041940962E-2</v>
      </c>
      <c r="V15" s="54"/>
      <c r="AG15" s="73" t="s">
        <v>39</v>
      </c>
      <c r="AH15" s="74" t="s">
        <v>54</v>
      </c>
    </row>
    <row r="16" spans="1:34">
      <c r="A16" s="2" t="s">
        <v>7</v>
      </c>
      <c r="B16" s="2" t="s">
        <v>55</v>
      </c>
      <c r="C16" s="33">
        <f>'impacts model 5'!AF16</f>
        <v>-5.4447835041486758E-3</v>
      </c>
      <c r="D16" s="33">
        <f>'impacts model 5'!AH16</f>
        <v>8.0204262680116933E-4</v>
      </c>
      <c r="E16" s="33">
        <f>'impacts model 5'!AI16</f>
        <v>5.6746298019758612E-3</v>
      </c>
      <c r="F16" s="33">
        <f>'impacts model 5'!AK16</f>
        <v>-6.082406046914457E-5</v>
      </c>
      <c r="G16" s="33">
        <f>'impacts model 5'!AM16</f>
        <v>9.6050687734372531E-4</v>
      </c>
      <c r="H16" s="33">
        <f>'impacts model 5'!AO16</f>
        <v>3.8385368216720117E-4</v>
      </c>
      <c r="I16" s="33">
        <f>'impacts model 5'!AE16</f>
        <v>2.3154254236701366E-3</v>
      </c>
      <c r="V16" s="55"/>
      <c r="AG16" s="73" t="s">
        <v>7</v>
      </c>
      <c r="AH16" s="74" t="s">
        <v>55</v>
      </c>
    </row>
    <row r="17" spans="1:34">
      <c r="A17" s="2" t="s">
        <v>2</v>
      </c>
      <c r="B17" s="2" t="s">
        <v>56</v>
      </c>
      <c r="C17" s="33">
        <f>'impacts model 5'!AF17</f>
        <v>-6.2926976848969307E-3</v>
      </c>
      <c r="D17" s="33">
        <f>'impacts model 5'!AH17</f>
        <v>3.4869274782467485E-3</v>
      </c>
      <c r="E17" s="33">
        <f>'impacts model 5'!AI17</f>
        <v>6.615501987461414E-5</v>
      </c>
      <c r="F17" s="33">
        <f>'impacts model 5'!AK17</f>
        <v>-4.1966945669069666E-4</v>
      </c>
      <c r="G17" s="33">
        <f>'impacts model 5'!AM17</f>
        <v>5.6153145882253952E-4</v>
      </c>
      <c r="H17" s="33">
        <f>'impacts model 5'!AO17</f>
        <v>8.883385812374911E-4</v>
      </c>
      <c r="I17" s="33">
        <f>'impacts model 5'!AE17</f>
        <v>-1.7094146034062341E-3</v>
      </c>
      <c r="M17" s="52"/>
      <c r="V17" s="55"/>
      <c r="AG17" s="73" t="s">
        <v>9</v>
      </c>
      <c r="AH17" s="74" t="s">
        <v>83</v>
      </c>
    </row>
    <row r="18" spans="1:34">
      <c r="A18" s="2" t="s">
        <v>11</v>
      </c>
      <c r="B18" s="2" t="s">
        <v>57</v>
      </c>
      <c r="C18" s="33">
        <f>'impacts model 5'!AF18</f>
        <v>-7.352972204668351E-4</v>
      </c>
      <c r="D18" s="33">
        <f>'impacts model 5'!AH18</f>
        <v>6.9167084776644572E-4</v>
      </c>
      <c r="E18" s="33">
        <f>'impacts model 5'!AI18</f>
        <v>3.2471310186581448E-3</v>
      </c>
      <c r="F18" s="33">
        <f>'impacts model 5'!AK18</f>
        <v>2.0982364538735254E-4</v>
      </c>
      <c r="G18" s="33">
        <f>'impacts model 5'!AM18</f>
        <v>6.2235361604969786E-3</v>
      </c>
      <c r="H18" s="33">
        <f>'impacts model 5'!AO18</f>
        <v>-4.3517467553932931E-4</v>
      </c>
      <c r="I18" s="33">
        <f>'impacts model 5'!AE18</f>
        <v>9.2016897763027572E-3</v>
      </c>
      <c r="M18" s="52"/>
      <c r="V18" s="55"/>
      <c r="AG18" s="73" t="s">
        <v>36</v>
      </c>
      <c r="AH18" s="74" t="s">
        <v>84</v>
      </c>
    </row>
    <row r="19" spans="1:34">
      <c r="A19" s="2" t="s">
        <v>10</v>
      </c>
      <c r="B19" s="2" t="s">
        <v>58</v>
      </c>
      <c r="C19" s="33">
        <f>'impacts model 5'!AF19</f>
        <v>-3.6514905812028431E-3</v>
      </c>
      <c r="D19" s="33">
        <f>'impacts model 5'!AH19</f>
        <v>6.2197260666452259E-3</v>
      </c>
      <c r="E19" s="33">
        <f>'impacts model 5'!AI19</f>
        <v>-2.7062008645637459E-3</v>
      </c>
      <c r="F19" s="33">
        <f>'impacts model 5'!AK19</f>
        <v>-1.7744425449328638E-4</v>
      </c>
      <c r="G19" s="33">
        <f>'impacts model 5'!AM19</f>
        <v>-4.7311178278821586E-3</v>
      </c>
      <c r="H19" s="33">
        <f>'impacts model 5'!AO19</f>
        <v>-4.3538189891623169E-4</v>
      </c>
      <c r="I19" s="33">
        <f>'impacts model 5'!AE19</f>
        <v>-5.4819093604130398E-3</v>
      </c>
      <c r="M19" s="52"/>
      <c r="N19" s="55"/>
      <c r="O19" s="55"/>
      <c r="P19" s="55"/>
      <c r="Q19" s="55"/>
      <c r="R19" s="55"/>
      <c r="S19" s="55"/>
      <c r="T19" s="55"/>
      <c r="U19" s="55"/>
      <c r="V19" s="55"/>
      <c r="AG19" s="73" t="s">
        <v>19</v>
      </c>
      <c r="AH19" s="74" t="s">
        <v>75</v>
      </c>
    </row>
    <row r="20" spans="1:34">
      <c r="A20" s="2" t="s">
        <v>25</v>
      </c>
      <c r="B20" s="2" t="s">
        <v>59</v>
      </c>
      <c r="C20" s="33">
        <f>'impacts model 5'!AF20</f>
        <v>-5.2141562297758348E-3</v>
      </c>
      <c r="D20" s="33">
        <f>'impacts model 5'!AH20</f>
        <v>1.6301331502777128E-3</v>
      </c>
      <c r="E20" s="33">
        <f>'impacts model 5'!AI20</f>
        <v>-1.1178962144444693E-3</v>
      </c>
      <c r="F20" s="33">
        <f>'impacts model 5'!AK20</f>
        <v>1.2748899270254022E-4</v>
      </c>
      <c r="G20" s="33">
        <f>'impacts model 5'!AM20</f>
        <v>-6.3921301530700525E-4</v>
      </c>
      <c r="H20" s="33">
        <f>'impacts model 5'!AO20</f>
        <v>1.304803352588868E-3</v>
      </c>
      <c r="I20" s="33">
        <f>'impacts model 5'!AE20</f>
        <v>-3.9088399639581883E-3</v>
      </c>
      <c r="M20" s="52"/>
      <c r="N20" s="55"/>
      <c r="O20" s="52"/>
      <c r="P20" s="55"/>
      <c r="Q20" s="55"/>
      <c r="R20" s="55"/>
      <c r="S20" s="55"/>
      <c r="T20" s="55"/>
      <c r="U20" s="55"/>
      <c r="V20" s="52"/>
      <c r="AG20" s="73" t="s">
        <v>26</v>
      </c>
      <c r="AH20" s="74" t="s">
        <v>85</v>
      </c>
    </row>
    <row r="21" spans="1:34">
      <c r="A21" s="2" t="s">
        <v>30</v>
      </c>
      <c r="B21" s="2" t="s">
        <v>60</v>
      </c>
      <c r="C21" s="33">
        <f>'impacts model 5'!AF21</f>
        <v>-2.1666626144298817E-3</v>
      </c>
      <c r="D21" s="33">
        <f>'impacts model 5'!AH21</f>
        <v>-3.6462160820027734E-4</v>
      </c>
      <c r="E21" s="33">
        <f>'impacts model 5'!AI21</f>
        <v>-2.3985205795216125E-3</v>
      </c>
      <c r="F21" s="33">
        <f>'impacts model 5'!AK21</f>
        <v>3.5022947419038886E-4</v>
      </c>
      <c r="G21" s="33">
        <f>'impacts model 5'!AM21</f>
        <v>-3.1042008886466022E-3</v>
      </c>
      <c r="H21" s="33">
        <f>'impacts model 5'!AO21</f>
        <v>-4.6195321764264108E-4</v>
      </c>
      <c r="I21" s="33">
        <f>'impacts model 5'!AE21</f>
        <v>-8.1457294342506259E-3</v>
      </c>
      <c r="M21" s="52"/>
      <c r="N21" s="52"/>
      <c r="O21" s="52"/>
      <c r="P21" s="55"/>
      <c r="Q21" s="55"/>
      <c r="R21" s="55"/>
      <c r="S21" s="55"/>
      <c r="T21" s="55"/>
      <c r="U21" s="55"/>
      <c r="V21" s="52"/>
      <c r="AG21" s="73" t="s">
        <v>22</v>
      </c>
      <c r="AH21" s="74" t="s">
        <v>50</v>
      </c>
    </row>
    <row r="22" spans="1:34">
      <c r="A22" s="2" t="s">
        <v>21</v>
      </c>
      <c r="B22" s="2" t="s">
        <v>61</v>
      </c>
      <c r="C22" s="33">
        <f>'impacts model 5'!AF22</f>
        <v>-4.7619593272353322E-3</v>
      </c>
      <c r="D22" s="33">
        <f>'impacts model 5'!AH22</f>
        <v>3.1188042159698837E-3</v>
      </c>
      <c r="E22" s="33">
        <f>'impacts model 5'!AI22</f>
        <v>-8.3532398426089394E-4</v>
      </c>
      <c r="F22" s="33">
        <f>'impacts model 5'!AK22</f>
        <v>-3.1953015714325517E-4</v>
      </c>
      <c r="G22" s="33">
        <f>'impacts model 5'!AM22</f>
        <v>-7.2508566946294373E-4</v>
      </c>
      <c r="H22" s="33">
        <f>'impacts model 5'!AO22</f>
        <v>-3.3866529054915606E-4</v>
      </c>
      <c r="I22" s="33">
        <f>'impacts model 5'!AE22</f>
        <v>-3.8617602126816974E-3</v>
      </c>
      <c r="M22" s="52"/>
      <c r="N22" s="52"/>
      <c r="O22" s="52"/>
      <c r="P22" s="52"/>
      <c r="Q22" s="55"/>
      <c r="R22" s="55"/>
      <c r="S22" s="55"/>
      <c r="T22" s="55"/>
      <c r="U22" s="55"/>
      <c r="V22" s="52"/>
      <c r="AG22" s="73" t="s">
        <v>27</v>
      </c>
      <c r="AH22" s="74" t="s">
        <v>76</v>
      </c>
    </row>
    <row r="23" spans="1:34">
      <c r="A23" s="2" t="s">
        <v>18</v>
      </c>
      <c r="B23" s="2" t="s">
        <v>62</v>
      </c>
      <c r="C23" s="33">
        <f>'impacts model 5'!AF23</f>
        <v>-5.2779555218041008E-3</v>
      </c>
      <c r="D23" s="33">
        <f>'impacts model 5'!AH23</f>
        <v>5.1530744395522632E-4</v>
      </c>
      <c r="E23" s="33">
        <f>'impacts model 5'!AI23</f>
        <v>3.7357416952126243E-3</v>
      </c>
      <c r="F23" s="33">
        <f>'impacts model 5'!AK23</f>
        <v>2.2306791901849365E-4</v>
      </c>
      <c r="G23" s="33">
        <f>'impacts model 5'!AM23</f>
        <v>1.9667080122600655E-3</v>
      </c>
      <c r="H23" s="33">
        <f>'impacts model 5'!AO23</f>
        <v>2.3214884290403415E-3</v>
      </c>
      <c r="I23" s="33">
        <f>'impacts model 5'!AE23</f>
        <v>3.4843579776826505E-3</v>
      </c>
      <c r="M23" s="52"/>
      <c r="N23" s="52"/>
      <c r="O23" s="52"/>
      <c r="P23" s="52"/>
      <c r="Q23" s="52"/>
      <c r="R23" s="52"/>
      <c r="S23" s="52"/>
      <c r="T23" s="52"/>
      <c r="U23" s="52"/>
      <c r="V23" s="52"/>
      <c r="AG23" s="73" t="s">
        <v>2</v>
      </c>
      <c r="AH23" s="74" t="s">
        <v>56</v>
      </c>
    </row>
    <row r="24" spans="1:34">
      <c r="A24" s="2" t="s">
        <v>4</v>
      </c>
      <c r="B24" s="2" t="s">
        <v>63</v>
      </c>
      <c r="C24" s="33">
        <f>'impacts model 5'!AF24</f>
        <v>9.0404880359995499E-3</v>
      </c>
      <c r="D24" s="33">
        <f>'impacts model 5'!AH24</f>
        <v>3.4265621968576632E-4</v>
      </c>
      <c r="E24" s="33">
        <f>'impacts model 5'!AI24</f>
        <v>-5.136818140766275E-3</v>
      </c>
      <c r="F24" s="33">
        <f>'impacts model 5'!AK24</f>
        <v>-2.5291476204891694E-5</v>
      </c>
      <c r="G24" s="33">
        <f>'impacts model 5'!AM24</f>
        <v>3.0348579926209318E-4</v>
      </c>
      <c r="H24" s="33">
        <f>'impacts model 5'!AO24</f>
        <v>-2.3437965988670761E-3</v>
      </c>
      <c r="I24" s="33">
        <f>'impacts model 5'!AE24</f>
        <v>2.1807238391091666E-3</v>
      </c>
      <c r="M24" s="52"/>
      <c r="N24" s="52"/>
      <c r="O24" s="52"/>
      <c r="P24" s="52"/>
      <c r="Q24" s="52"/>
      <c r="R24" s="52"/>
      <c r="S24" s="52"/>
      <c r="T24" s="52"/>
      <c r="U24" s="52"/>
      <c r="V24" s="52"/>
      <c r="AG24" s="73" t="s">
        <v>14</v>
      </c>
      <c r="AH24" s="74" t="s">
        <v>65</v>
      </c>
    </row>
    <row r="25" spans="1:34">
      <c r="A25" s="2" t="s">
        <v>34</v>
      </c>
      <c r="B25" s="2" t="s">
        <v>64</v>
      </c>
      <c r="C25" s="33">
        <f>'impacts model 5'!AF25</f>
        <v>7.1904988060049746E-3</v>
      </c>
      <c r="D25" s="33">
        <f>'impacts model 5'!AH25</f>
        <v>3.1875886973586898E-3</v>
      </c>
      <c r="E25" s="33">
        <f>'impacts model 5'!AI25</f>
        <v>-2.0621171003538663E-3</v>
      </c>
      <c r="F25" s="33">
        <f>'impacts model 5'!AK25</f>
        <v>-2.6828260649858215E-4</v>
      </c>
      <c r="G25" s="33">
        <f>'impacts model 5'!AM25</f>
        <v>-2.4907370231939119E-3</v>
      </c>
      <c r="H25" s="33">
        <f>'impacts model 5'!AO25</f>
        <v>-2.2295709529001062E-3</v>
      </c>
      <c r="I25" s="33">
        <f>'impacts model 5'!AE25</f>
        <v>3.3273798204171978E-3</v>
      </c>
      <c r="M25" s="52"/>
      <c r="N25" s="52"/>
      <c r="O25" s="52"/>
      <c r="P25" s="52"/>
      <c r="Q25" s="52"/>
      <c r="R25" s="52"/>
      <c r="S25" s="52"/>
      <c r="T25" s="52"/>
      <c r="U25" s="52"/>
      <c r="V25" s="52"/>
      <c r="AG25" s="73" t="s">
        <v>23</v>
      </c>
      <c r="AH25" s="74" t="s">
        <v>45</v>
      </c>
    </row>
    <row r="26" spans="1:34">
      <c r="A26" s="2" t="s">
        <v>14</v>
      </c>
      <c r="B26" s="2" t="s">
        <v>65</v>
      </c>
      <c r="C26" s="33">
        <f>'impacts model 5'!AF26</f>
        <v>-5.5035379729657663E-3</v>
      </c>
      <c r="D26" s="33">
        <f>'impacts model 5'!AH26</f>
        <v>1.2557247886122447E-3</v>
      </c>
      <c r="E26" s="33">
        <f>'impacts model 5'!AI26</f>
        <v>-3.0482345864930593E-3</v>
      </c>
      <c r="F26" s="33">
        <f>'impacts model 5'!AK26</f>
        <v>-1.04793838185957E-3</v>
      </c>
      <c r="G26" s="33">
        <f>'impacts model 5'!AM26</f>
        <v>-9.1372002805778507E-4</v>
      </c>
      <c r="H26" s="33">
        <f>'impacts model 5'!AO26</f>
        <v>6.9823431350348741E-3</v>
      </c>
      <c r="I26" s="33">
        <f>'impacts model 5'!AE26</f>
        <v>-2.2753630457290619E-3</v>
      </c>
      <c r="M26" s="52"/>
      <c r="N26" s="52"/>
      <c r="O26" s="52"/>
      <c r="P26" s="52"/>
      <c r="Q26" s="52"/>
      <c r="R26" s="52"/>
      <c r="S26" s="52"/>
      <c r="T26" s="52"/>
      <c r="U26" s="52"/>
      <c r="V26" s="52"/>
      <c r="AG26" s="73" t="s">
        <v>13</v>
      </c>
      <c r="AH26" s="74" t="s">
        <v>77</v>
      </c>
    </row>
    <row r="27" spans="1:34">
      <c r="A27" s="2" t="s">
        <v>3</v>
      </c>
      <c r="B27" s="2" t="s">
        <v>66</v>
      </c>
      <c r="C27" s="33">
        <f>'impacts model 5'!AF27</f>
        <v>-9.8133375027478209E-3</v>
      </c>
      <c r="D27" s="33">
        <f>'impacts model 5'!AH27</f>
        <v>-3.9881916597916955E-4</v>
      </c>
      <c r="E27" s="33">
        <f>'impacts model 5'!AI27</f>
        <v>5.3298613401242534E-3</v>
      </c>
      <c r="F27" s="33">
        <f>'impacts model 5'!AK27</f>
        <v>-6.8275485184776663E-4</v>
      </c>
      <c r="G27" s="33">
        <f>'impacts model 5'!AM27</f>
        <v>4.6032980994814565E-5</v>
      </c>
      <c r="H27" s="33">
        <f>'impacts model 5'!AO27</f>
        <v>5.0353166004535321E-3</v>
      </c>
      <c r="I27" s="33">
        <f>'impacts model 5'!AE27</f>
        <v>-4.8370059900215701E-4</v>
      </c>
      <c r="M27" s="52"/>
      <c r="N27" s="52"/>
      <c r="O27" s="52"/>
      <c r="P27" s="52"/>
      <c r="Q27" s="52"/>
      <c r="R27" s="52"/>
      <c r="S27" s="52"/>
      <c r="T27" s="52"/>
      <c r="U27" s="52"/>
      <c r="V27" s="52"/>
      <c r="AG27" s="73" t="s">
        <v>0</v>
      </c>
      <c r="AH27" s="74" t="s">
        <v>51</v>
      </c>
    </row>
    <row r="28" spans="1:34">
      <c r="A28" s="2" t="s">
        <v>17</v>
      </c>
      <c r="B28" s="2" t="s">
        <v>67</v>
      </c>
      <c r="C28" s="33">
        <f>'impacts model 5'!AF28</f>
        <v>-1.1421262083251893E-2</v>
      </c>
      <c r="D28" s="33">
        <f>'impacts model 5'!AH28</f>
        <v>5.6847745206918265E-3</v>
      </c>
      <c r="E28" s="33">
        <f>'impacts model 5'!AI28</f>
        <v>-4.2615773377507882E-3</v>
      </c>
      <c r="F28" s="33">
        <f>'impacts model 5'!AK28</f>
        <v>-6.9340123899830353E-4</v>
      </c>
      <c r="G28" s="33">
        <f>'impacts model 5'!AM28</f>
        <v>-2.7632122743987964E-3</v>
      </c>
      <c r="H28" s="33">
        <f>'impacts model 5'!AO28</f>
        <v>-4.1940153035535666E-4</v>
      </c>
      <c r="I28" s="33">
        <f>'impacts model 5'!AE28</f>
        <v>-1.3874079944063311E-2</v>
      </c>
      <c r="M28" s="52"/>
      <c r="N28" s="52"/>
      <c r="O28" s="52"/>
      <c r="P28" s="52"/>
      <c r="Q28" s="52"/>
      <c r="R28" s="52"/>
      <c r="S28" s="52"/>
      <c r="T28" s="52"/>
      <c r="U28" s="52"/>
      <c r="V28" s="52"/>
      <c r="AG28" s="73" t="s">
        <v>11</v>
      </c>
      <c r="AH28" s="74" t="s">
        <v>57</v>
      </c>
    </row>
    <row r="29" spans="1:34">
      <c r="A29" s="2" t="s">
        <v>8</v>
      </c>
      <c r="B29" s="2" t="s">
        <v>68</v>
      </c>
      <c r="C29" s="33">
        <f>'impacts model 5'!AF29</f>
        <v>-4.632285377530021E-3</v>
      </c>
      <c r="D29" s="33">
        <f>'impacts model 5'!AH29</f>
        <v>3.4301528383597901E-3</v>
      </c>
      <c r="E29" s="33">
        <f>'impacts model 5'!AI29</f>
        <v>3.1499875350935458E-3</v>
      </c>
      <c r="F29" s="33">
        <f>'impacts model 5'!AK29</f>
        <v>-8.90376183298347E-4</v>
      </c>
      <c r="G29" s="33">
        <f>'impacts model 5'!AM29</f>
        <v>-1.3185616110498177E-3</v>
      </c>
      <c r="H29" s="33">
        <f>'impacts model 5'!AO29</f>
        <v>-1.3945388277725179E-4</v>
      </c>
      <c r="I29" s="33">
        <f>'impacts model 5'!AE29</f>
        <v>-4.0053668120210162E-4</v>
      </c>
      <c r="M29" s="52"/>
      <c r="N29" s="52"/>
      <c r="O29" s="52"/>
      <c r="P29" s="52"/>
      <c r="Q29" s="52"/>
      <c r="R29" s="52"/>
      <c r="S29" s="52"/>
      <c r="T29" s="52"/>
      <c r="U29" s="52"/>
      <c r="V29" s="52"/>
      <c r="AG29" s="73" t="s">
        <v>10</v>
      </c>
      <c r="AH29" s="74" t="s">
        <v>58</v>
      </c>
    </row>
    <row r="30" spans="1:34">
      <c r="A30" s="2" t="s">
        <v>16</v>
      </c>
      <c r="B30" s="2" t="s">
        <v>69</v>
      </c>
      <c r="C30" s="33">
        <f>'impacts model 5'!AF30</f>
        <v>1.6822923731907302E-2</v>
      </c>
      <c r="D30" s="33">
        <f>'impacts model 5'!AH30</f>
        <v>-7.053441417949724E-3</v>
      </c>
      <c r="E30" s="33">
        <f>'impacts model 5'!AI30</f>
        <v>1.6229874122912769E-3</v>
      </c>
      <c r="F30" s="33">
        <f>'impacts model 5'!AK30</f>
        <v>-1.0411988056104882E-3</v>
      </c>
      <c r="G30" s="33">
        <f>'impacts model 5'!AM30</f>
        <v>1.8090951093019392E-3</v>
      </c>
      <c r="H30" s="33">
        <f>'impacts model 5'!AO30</f>
        <v>-8.137639866967028E-3</v>
      </c>
      <c r="I30" s="33">
        <f>'impacts model 5'!AE30</f>
        <v>4.022726162973278E-3</v>
      </c>
      <c r="M30" s="52"/>
      <c r="N30" s="52"/>
      <c r="O30" s="52"/>
      <c r="P30" s="52"/>
      <c r="Q30" s="52"/>
      <c r="R30" s="52"/>
      <c r="S30" s="52"/>
      <c r="T30" s="52"/>
      <c r="U30" s="52"/>
      <c r="V30" s="52"/>
      <c r="AG30" s="73" t="s">
        <v>3</v>
      </c>
      <c r="AH30" s="74" t="s">
        <v>66</v>
      </c>
    </row>
    <row r="31" spans="1:34">
      <c r="A31" s="2" t="s">
        <v>15</v>
      </c>
      <c r="B31" s="2" t="s">
        <v>70</v>
      </c>
      <c r="C31" s="33">
        <f>'impacts model 5'!AF31</f>
        <v>1.8889015157706801E-2</v>
      </c>
      <c r="D31" s="33">
        <f>'impacts model 5'!AH31</f>
        <v>-8.5644331928786954E-3</v>
      </c>
      <c r="E31" s="33">
        <f>'impacts model 5'!AI31</f>
        <v>1.0930306648671451E-2</v>
      </c>
      <c r="F31" s="33">
        <f>'impacts model 5'!AK31</f>
        <v>-4.6577279867898724E-4</v>
      </c>
      <c r="G31" s="33">
        <f>'impacts model 5'!AM31</f>
        <v>6.4801305276778187E-3</v>
      </c>
      <c r="H31" s="33">
        <f>'impacts model 5'!AO31</f>
        <v>-3.9472716789608064E-3</v>
      </c>
      <c r="I31" s="33">
        <f>'impacts model 5'!AE31</f>
        <v>2.3321974663537581E-2</v>
      </c>
      <c r="M31" s="52"/>
      <c r="N31" s="52"/>
      <c r="O31" s="52"/>
      <c r="P31" s="52"/>
      <c r="Q31" s="52"/>
      <c r="R31" s="52"/>
      <c r="S31" s="52"/>
      <c r="T31" s="52"/>
      <c r="U31" s="52"/>
      <c r="V31" s="52"/>
      <c r="AG31" s="73" t="s">
        <v>17</v>
      </c>
      <c r="AH31" s="74" t="s">
        <v>67</v>
      </c>
    </row>
    <row r="32" spans="1:34">
      <c r="A32" s="2" t="s">
        <v>28</v>
      </c>
      <c r="B32" s="2" t="s">
        <v>71</v>
      </c>
      <c r="C32" s="33">
        <f>'impacts model 5'!AF32</f>
        <v>6.1850574205769782E-2</v>
      </c>
      <c r="D32" s="33">
        <f>'impacts model 5'!AH32</f>
        <v>-1.0020927657308221E-2</v>
      </c>
      <c r="E32" s="33">
        <f>'impacts model 5'!AI32</f>
        <v>-6.3453473758912082E-3</v>
      </c>
      <c r="F32" s="33">
        <f>'impacts model 5'!AK32</f>
        <v>-9.3292809553791045E-4</v>
      </c>
      <c r="G32" s="33">
        <f>'impacts model 5'!AM32</f>
        <v>8.0160438118808131E-3</v>
      </c>
      <c r="H32" s="33">
        <f>'impacts model 5'!AO32</f>
        <v>-2.7438466429835273E-2</v>
      </c>
      <c r="I32" s="33">
        <f>'impacts model 5'!AE32</f>
        <v>2.5128948459077982E-2</v>
      </c>
      <c r="M32" s="52"/>
      <c r="N32" s="52"/>
      <c r="O32" s="52"/>
      <c r="P32" s="52"/>
      <c r="Q32" s="52"/>
      <c r="R32" s="52"/>
      <c r="S32" s="52"/>
      <c r="T32" s="52"/>
      <c r="U32" s="52"/>
      <c r="V32" s="52"/>
      <c r="AG32" s="73" t="s">
        <v>16</v>
      </c>
      <c r="AH32" s="74" t="s">
        <v>69</v>
      </c>
    </row>
    <row r="33" spans="1:34">
      <c r="A33" s="2" t="s">
        <v>12</v>
      </c>
      <c r="B33" s="2" t="s">
        <v>72</v>
      </c>
      <c r="C33" s="33">
        <f>'impacts model 5'!AF33</f>
        <v>-6.1400973620799881E-3</v>
      </c>
      <c r="D33" s="33">
        <f>'impacts model 5'!AH33</f>
        <v>-7.0198303508539617E-3</v>
      </c>
      <c r="E33" s="33">
        <f>'impacts model 5'!AI33</f>
        <v>-5.4044410549014543E-3</v>
      </c>
      <c r="F33" s="33">
        <f>'impacts model 5'!AK33</f>
        <v>-6.7970979127363051E-4</v>
      </c>
      <c r="G33" s="33">
        <f>'impacts model 5'!AM33</f>
        <v>-4.9353042459454599E-4</v>
      </c>
      <c r="H33" s="33">
        <f>'impacts model 5'!AO33</f>
        <v>3.6306451934784434E-3</v>
      </c>
      <c r="I33" s="33">
        <f>'impacts model 5'!AE33</f>
        <v>-1.6106963790225137E-2</v>
      </c>
      <c r="M33" s="52"/>
      <c r="N33" s="52"/>
      <c r="O33" s="52"/>
      <c r="P33" s="52"/>
      <c r="Q33" s="52"/>
      <c r="R33" s="52"/>
      <c r="S33" s="52"/>
      <c r="T33" s="52"/>
      <c r="U33" s="52"/>
      <c r="V33" s="52"/>
      <c r="AG33" s="73" t="s">
        <v>6</v>
      </c>
      <c r="AH33" s="74" t="s">
        <v>46</v>
      </c>
    </row>
    <row r="34" spans="1:34">
      <c r="A34" s="2" t="s">
        <v>37</v>
      </c>
      <c r="B34" s="2" t="s">
        <v>73</v>
      </c>
      <c r="C34" s="33">
        <f>'impacts model 5'!AF34</f>
        <v>-7.6159256840124812E-5</v>
      </c>
      <c r="D34" s="33">
        <f>'impacts model 5'!AH34</f>
        <v>-4.8581866555097442E-3</v>
      </c>
      <c r="E34" s="33">
        <f>'impacts model 5'!AI34</f>
        <v>-3.3032408167610328E-3</v>
      </c>
      <c r="F34" s="33">
        <f>'impacts model 5'!AK34</f>
        <v>-6.9155523352115722E-4</v>
      </c>
      <c r="G34" s="33">
        <f>'impacts model 5'!AM34</f>
        <v>2.9119251289633219E-3</v>
      </c>
      <c r="H34" s="33">
        <f>'impacts model 5'!AO34</f>
        <v>4.4187996816491548E-4</v>
      </c>
      <c r="I34" s="33">
        <f>'impacts model 5'!AE34</f>
        <v>-5.5753368655038216E-3</v>
      </c>
      <c r="M34" s="52"/>
      <c r="N34" s="52"/>
      <c r="O34" s="52"/>
      <c r="P34" s="52"/>
      <c r="Q34" s="52"/>
      <c r="R34" s="52"/>
      <c r="S34" s="52"/>
      <c r="T34" s="52"/>
      <c r="U34" s="52"/>
      <c r="V34" s="52"/>
      <c r="AG34" s="73" t="s">
        <v>15</v>
      </c>
      <c r="AH34" s="74" t="s">
        <v>70</v>
      </c>
    </row>
    <row r="35" spans="1:34">
      <c r="A35" s="2" t="s">
        <v>32</v>
      </c>
      <c r="B35" s="2" t="s">
        <v>74</v>
      </c>
      <c r="C35" s="33">
        <f>'impacts model 5'!AF35</f>
        <v>6.8909850597389521E-3</v>
      </c>
      <c r="D35" s="33">
        <f>'impacts model 5'!AH35</f>
        <v>5.762711864158554E-3</v>
      </c>
      <c r="E35" s="33">
        <f>'impacts model 5'!AI35</f>
        <v>-6.3010200356079515E-3</v>
      </c>
      <c r="F35" s="33">
        <f>'impacts model 5'!AK35</f>
        <v>-1.078631775934813E-3</v>
      </c>
      <c r="G35" s="33">
        <f>'impacts model 5'!AM35</f>
        <v>2.3987431328529318E-3</v>
      </c>
      <c r="H35" s="33">
        <f>'impacts model 5'!AO35</f>
        <v>-2.9216276291061938E-3</v>
      </c>
      <c r="I35" s="33">
        <f>'impacts model 5'!AE35</f>
        <v>4.7511606161014797E-3</v>
      </c>
      <c r="M35" s="52"/>
      <c r="N35" s="52"/>
      <c r="O35" s="52"/>
      <c r="P35" s="52"/>
      <c r="Q35" s="52"/>
      <c r="R35" s="52"/>
      <c r="S35" s="52"/>
      <c r="T35" s="52"/>
      <c r="U35" s="52"/>
      <c r="V35" s="52"/>
      <c r="AG35" s="73" t="s">
        <v>28</v>
      </c>
      <c r="AH35" s="74" t="s">
        <v>71</v>
      </c>
    </row>
    <row r="36" spans="1:34">
      <c r="A36" s="2" t="s">
        <v>19</v>
      </c>
      <c r="B36" s="2" t="s">
        <v>75</v>
      </c>
      <c r="C36" s="33">
        <f>'impacts model 5'!AF36</f>
        <v>4.1023699814211056E-3</v>
      </c>
      <c r="D36" s="33">
        <f>'impacts model 5'!AH36</f>
        <v>-1.7716949527968318E-4</v>
      </c>
      <c r="E36" s="33">
        <f>'impacts model 5'!AI36</f>
        <v>-5.6113518842983989E-3</v>
      </c>
      <c r="F36" s="33">
        <f>'impacts model 5'!AK36</f>
        <v>-3.909437654483483E-4</v>
      </c>
      <c r="G36" s="33">
        <f>'impacts model 5'!AM36</f>
        <v>7.3925991315526574E-4</v>
      </c>
      <c r="H36" s="33">
        <f>'impacts model 5'!AO36</f>
        <v>-8.5125861761969901E-4</v>
      </c>
      <c r="I36" s="33">
        <f>'impacts model 5'!AE36</f>
        <v>-2.189093868069758E-3</v>
      </c>
      <c r="M36" s="52"/>
      <c r="N36" s="52"/>
      <c r="O36" s="52"/>
      <c r="P36" s="52"/>
      <c r="Q36" s="52"/>
      <c r="R36" s="52"/>
      <c r="S36" s="52"/>
      <c r="T36" s="52"/>
      <c r="U36" s="52"/>
      <c r="V36" s="52"/>
      <c r="AG36" s="73" t="s">
        <v>25</v>
      </c>
      <c r="AH36" s="74" t="s">
        <v>59</v>
      </c>
    </row>
    <row r="37" spans="1:34">
      <c r="A37" s="2" t="s">
        <v>27</v>
      </c>
      <c r="B37" s="2" t="s">
        <v>76</v>
      </c>
      <c r="C37" s="33">
        <f>'impacts model 5'!AF37</f>
        <v>5.5304731850203126E-4</v>
      </c>
      <c r="D37" s="33">
        <f>'impacts model 5'!AH37</f>
        <v>7.053430368930691E-4</v>
      </c>
      <c r="E37" s="33">
        <f>'impacts model 5'!AI37</f>
        <v>-1.8328052081366675E-2</v>
      </c>
      <c r="F37" s="33">
        <f>'impacts model 5'!AK37</f>
        <v>-9.6748163752691241E-4</v>
      </c>
      <c r="G37" s="33">
        <f>'impacts model 5'!AM37</f>
        <v>-5.6310914367574405E-3</v>
      </c>
      <c r="H37" s="33">
        <f>'impacts model 5'!AO37</f>
        <v>-4.1806578923209159E-4</v>
      </c>
      <c r="I37" s="33">
        <f>'impacts model 5'!AE37</f>
        <v>-2.4086300589488019E-2</v>
      </c>
      <c r="M37" s="52"/>
      <c r="N37" s="52"/>
      <c r="O37" s="52"/>
      <c r="P37" s="52"/>
      <c r="Q37" s="52"/>
      <c r="R37" s="52"/>
      <c r="S37" s="52"/>
      <c r="T37" s="52"/>
      <c r="U37" s="52"/>
      <c r="V37" s="52"/>
      <c r="AG37" s="73" t="s">
        <v>30</v>
      </c>
      <c r="AH37" s="74" t="s">
        <v>60</v>
      </c>
    </row>
    <row r="38" spans="1:34">
      <c r="A38" s="2" t="s">
        <v>13</v>
      </c>
      <c r="B38" s="2" t="s">
        <v>77</v>
      </c>
      <c r="C38" s="33">
        <f>'impacts model 5'!AF38</f>
        <v>-8.2662746342534454E-3</v>
      </c>
      <c r="D38" s="33">
        <f>'impacts model 5'!AH38</f>
        <v>9.1247471804223323E-4</v>
      </c>
      <c r="E38" s="33">
        <f>'impacts model 5'!AI38</f>
        <v>5.2243116958239355E-4</v>
      </c>
      <c r="F38" s="33">
        <f>'impacts model 5'!AK38</f>
        <v>-4.4713627453507598E-4</v>
      </c>
      <c r="G38" s="33">
        <f>'impacts model 5'!AM38</f>
        <v>2.6894138985289473E-4</v>
      </c>
      <c r="H38" s="33">
        <f>'impacts model 5'!AO38</f>
        <v>3.7794334458647327E-3</v>
      </c>
      <c r="I38" s="33">
        <f>'impacts model 5'!AE38</f>
        <v>-3.2301301854462672E-3</v>
      </c>
      <c r="M38" s="52"/>
      <c r="N38" s="52"/>
      <c r="O38" s="52"/>
      <c r="P38" s="52"/>
      <c r="Q38" s="52"/>
      <c r="R38" s="52"/>
      <c r="S38" s="52"/>
      <c r="T38" s="52"/>
      <c r="U38" s="52"/>
      <c r="V38" s="52"/>
      <c r="AG38" s="73" t="s">
        <v>21</v>
      </c>
      <c r="AH38" s="74" t="s">
        <v>61</v>
      </c>
    </row>
    <row r="39" spans="1:34">
      <c r="A39" s="2" t="s">
        <v>40</v>
      </c>
      <c r="B39" s="2" t="s">
        <v>78</v>
      </c>
      <c r="C39" s="33">
        <f>'impacts model 5'!AF39</f>
        <v>4.688346289198897E-4</v>
      </c>
      <c r="D39" s="33">
        <f>'impacts model 5'!AH39</f>
        <v>1.715613439700947E-3</v>
      </c>
      <c r="E39" s="33">
        <f>'impacts model 5'!AI39</f>
        <v>-7.8415040228145827E-3</v>
      </c>
      <c r="F39" s="33">
        <f>'impacts model 5'!AK39</f>
        <v>-1.000977346819365E-3</v>
      </c>
      <c r="G39" s="33">
        <f>'impacts model 5'!AM39</f>
        <v>-2.3365672460218256E-4</v>
      </c>
      <c r="H39" s="33">
        <f>'impacts model 5'!AO39</f>
        <v>1.0930743539458998E-3</v>
      </c>
      <c r="I39" s="33">
        <f>'impacts model 5'!AE39</f>
        <v>-5.7986156716693937E-3</v>
      </c>
      <c r="M39" s="52"/>
      <c r="N39" s="52"/>
      <c r="O39" s="52"/>
      <c r="P39" s="52"/>
      <c r="Q39" s="52"/>
      <c r="R39" s="52"/>
      <c r="S39" s="52"/>
      <c r="T39" s="52"/>
      <c r="U39" s="52"/>
      <c r="V39" s="52"/>
      <c r="AG39" s="73" t="s">
        <v>29</v>
      </c>
      <c r="AH39" s="74" t="s">
        <v>86</v>
      </c>
    </row>
    <row r="40" spans="1:34">
      <c r="A40" s="2" t="s">
        <v>20</v>
      </c>
      <c r="B40" s="2" t="s">
        <v>79</v>
      </c>
      <c r="C40" s="33">
        <f>'impacts model 5'!AF40</f>
        <v>-6.949521870188935E-3</v>
      </c>
      <c r="D40" s="33">
        <f>'impacts model 5'!AH40</f>
        <v>-1.040424673095508E-4</v>
      </c>
      <c r="E40" s="33">
        <f>'impacts model 5'!AI40</f>
        <v>1.8095146530612283E-3</v>
      </c>
      <c r="F40" s="33">
        <f>'impacts model 5'!AK40</f>
        <v>-1.0815592688508957E-3</v>
      </c>
      <c r="G40" s="33">
        <f>'impacts model 5'!AM40</f>
        <v>-5.3840426993128077E-3</v>
      </c>
      <c r="H40" s="33">
        <f>'impacts model 5'!AO40</f>
        <v>-1.0294095987131158E-3</v>
      </c>
      <c r="I40" s="33">
        <f>'impacts model 5'!AE40</f>
        <v>-1.2739061251314077E-2</v>
      </c>
      <c r="M40" s="52"/>
      <c r="N40" s="52"/>
      <c r="O40" s="52"/>
      <c r="P40" s="52"/>
      <c r="Q40" s="52"/>
      <c r="R40" s="52"/>
      <c r="S40" s="52"/>
      <c r="T40" s="52"/>
      <c r="U40" s="52"/>
      <c r="V40" s="52"/>
      <c r="AG40" s="73" t="s">
        <v>12</v>
      </c>
      <c r="AH40" s="74" t="s">
        <v>72</v>
      </c>
    </row>
    <row r="41" spans="1:34">
      <c r="A41" s="2" t="s">
        <v>24</v>
      </c>
      <c r="B41" s="2" t="s">
        <v>80</v>
      </c>
      <c r="C41" s="33">
        <f>'impacts model 5'!AF41</f>
        <v>-2.5462302006356019E-3</v>
      </c>
      <c r="D41" s="33">
        <f>'impacts model 5'!AH41</f>
        <v>3.4951186241949372E-3</v>
      </c>
      <c r="E41" s="33">
        <f>'impacts model 5'!AI41</f>
        <v>-3.6391037698837447E-3</v>
      </c>
      <c r="F41" s="33">
        <f>'impacts model 5'!AK41</f>
        <v>-7.7490475875863218E-4</v>
      </c>
      <c r="G41" s="33">
        <f>'impacts model 5'!AM41</f>
        <v>-1.490391068899255E-3</v>
      </c>
      <c r="H41" s="33">
        <f>'impacts model 5'!AO41</f>
        <v>7.7435274742954086E-4</v>
      </c>
      <c r="I41" s="33">
        <f>'impacts model 5'!AE41</f>
        <v>-4.1811584265527557E-3</v>
      </c>
      <c r="AG41" s="73" t="s">
        <v>37</v>
      </c>
      <c r="AH41" s="74" t="s">
        <v>73</v>
      </c>
    </row>
    <row r="42" spans="1:34">
      <c r="A42" s="2" t="s">
        <v>35</v>
      </c>
      <c r="B42" s="2" t="s">
        <v>81</v>
      </c>
      <c r="C42" s="33">
        <f>'impacts model 5'!AF42</f>
        <v>-7.8028027745835615E-4</v>
      </c>
      <c r="D42" s="33">
        <f>'impacts model 5'!AH42</f>
        <v>-1.4323920966872183E-3</v>
      </c>
      <c r="E42" s="33">
        <f>'impacts model 5'!AI42</f>
        <v>-3.7200378001240875E-3</v>
      </c>
      <c r="F42" s="33">
        <f>'impacts model 5'!AK42</f>
        <v>-2.4667171181746994E-4</v>
      </c>
      <c r="G42" s="33">
        <f>'impacts model 5'!AM42</f>
        <v>-2.4798313576499531E-3</v>
      </c>
      <c r="H42" s="33">
        <f>'impacts model 5'!AO42</f>
        <v>2.4453120162279962E-3</v>
      </c>
      <c r="I42" s="33">
        <f>'impacts model 5'!AE42</f>
        <v>-6.2139012275090888E-3</v>
      </c>
      <c r="AG42" s="73" t="s">
        <v>1</v>
      </c>
      <c r="AH42" s="74" t="s">
        <v>47</v>
      </c>
    </row>
    <row r="43" spans="1:34">
      <c r="A43" s="2" t="s">
        <v>31</v>
      </c>
      <c r="B43" s="2" t="s">
        <v>82</v>
      </c>
      <c r="C43" s="33">
        <f>'impacts model 5'!AF43</f>
        <v>-8.4063194173221722E-3</v>
      </c>
      <c r="D43" s="33">
        <f>'impacts model 5'!AH43</f>
        <v>4.1982039713599484E-3</v>
      </c>
      <c r="E43" s="33">
        <f>'impacts model 5'!AI43</f>
        <v>-2.147258431337562E-3</v>
      </c>
      <c r="F43" s="33">
        <f>'impacts model 5'!AK43</f>
        <v>-5.5115073379674584E-4</v>
      </c>
      <c r="G43" s="33">
        <f>'impacts model 5'!AM43</f>
        <v>-1.4287257804621589E-3</v>
      </c>
      <c r="H43" s="33">
        <f>'impacts model 5'!AO43</f>
        <v>-4.4122293168513682E-4</v>
      </c>
      <c r="I43" s="33">
        <f>'impacts model 5'!AE43</f>
        <v>-8.7764733232438275E-3</v>
      </c>
      <c r="AG43" s="73" t="s">
        <v>18</v>
      </c>
      <c r="AH43" s="74" t="s">
        <v>62</v>
      </c>
    </row>
    <row r="44" spans="1:34">
      <c r="A44" s="2" t="s">
        <v>9</v>
      </c>
      <c r="B44" s="2" t="s">
        <v>83</v>
      </c>
      <c r="C44" s="33">
        <f>'impacts model 5'!AF44</f>
        <v>-7.6626697117565534E-3</v>
      </c>
      <c r="D44" s="33">
        <f>'impacts model 5'!AH44</f>
        <v>5.123063481836887E-3</v>
      </c>
      <c r="E44" s="33">
        <f>'impacts model 5'!AI44</f>
        <v>-1.1556502804377367E-3</v>
      </c>
      <c r="F44" s="33">
        <f>'impacts model 5'!AK44</f>
        <v>-6.8945861438107769E-4</v>
      </c>
      <c r="G44" s="33">
        <f>'impacts model 5'!AM44</f>
        <v>-4.5779509339416435E-3</v>
      </c>
      <c r="H44" s="33">
        <f>'impacts model 5'!AO44</f>
        <v>-1.7752041559351284E-3</v>
      </c>
      <c r="I44" s="33">
        <f>'impacts model 5'!AE44</f>
        <v>-1.0737870214615253E-2</v>
      </c>
      <c r="AG44" s="73" t="s">
        <v>8</v>
      </c>
      <c r="AH44" s="74" t="s">
        <v>68</v>
      </c>
    </row>
    <row r="45" spans="1:34">
      <c r="A45" s="2" t="s">
        <v>36</v>
      </c>
      <c r="B45" s="2" t="s">
        <v>84</v>
      </c>
      <c r="C45" s="33">
        <f>'impacts model 5'!AF45</f>
        <v>-1.3451939368027688E-3</v>
      </c>
      <c r="D45" s="33">
        <f>'impacts model 5'!AH45</f>
        <v>1.1974688007780898E-3</v>
      </c>
      <c r="E45" s="33">
        <f>'impacts model 5'!AI45</f>
        <v>-8.6388490266409157E-4</v>
      </c>
      <c r="F45" s="33">
        <f>'impacts model 5'!AK45</f>
        <v>-8.3202847395713597E-4</v>
      </c>
      <c r="G45" s="33">
        <f>'impacts model 5'!AM45</f>
        <v>-3.2389642430201704E-3</v>
      </c>
      <c r="H45" s="33">
        <f>'impacts model 5'!AO45</f>
        <v>-1.9364689311274219E-3</v>
      </c>
      <c r="I45" s="33">
        <f>'impacts model 5'!AE45</f>
        <v>-7.0190716867934988E-3</v>
      </c>
      <c r="AG45" s="73" t="s">
        <v>40</v>
      </c>
      <c r="AH45" s="74" t="s">
        <v>78</v>
      </c>
    </row>
    <row r="46" spans="1:34">
      <c r="A46" s="2" t="s">
        <v>26</v>
      </c>
      <c r="B46" s="2" t="s">
        <v>85</v>
      </c>
      <c r="C46" s="33">
        <f>'impacts model 5'!AF46</f>
        <v>-4.8032613703492544E-3</v>
      </c>
      <c r="D46" s="33">
        <f>'impacts model 5'!AH46</f>
        <v>2.4656043434270192E-3</v>
      </c>
      <c r="E46" s="33">
        <f>'impacts model 5'!AI46</f>
        <v>1.8097643835068844E-3</v>
      </c>
      <c r="F46" s="33">
        <f>'impacts model 5'!AK46</f>
        <v>-2.1026109050881203E-4</v>
      </c>
      <c r="G46" s="33">
        <f>'impacts model 5'!AM46</f>
        <v>1.6971887469208191E-4</v>
      </c>
      <c r="H46" s="33">
        <f>'impacts model 5'!AO46</f>
        <v>-3.0993217725594491E-6</v>
      </c>
      <c r="I46" s="33">
        <f>'impacts model 5'!AE46</f>
        <v>-5.7153418100464037E-4</v>
      </c>
      <c r="AG46" s="73" t="s">
        <v>20</v>
      </c>
      <c r="AH46" s="74" t="s">
        <v>79</v>
      </c>
    </row>
    <row r="47" spans="1:34">
      <c r="A47" s="2" t="s">
        <v>29</v>
      </c>
      <c r="B47" s="2" t="s">
        <v>86</v>
      </c>
      <c r="C47" s="33">
        <f>'impacts model 5'!AF47</f>
        <v>-4.8583533310790905E-3</v>
      </c>
      <c r="D47" s="33">
        <f>'impacts model 5'!AH47</f>
        <v>3.5910747864702497E-3</v>
      </c>
      <c r="E47" s="33">
        <f>'impacts model 5'!AI47</f>
        <v>-2.9948284691325711E-3</v>
      </c>
      <c r="F47" s="33">
        <f>'impacts model 5'!AK47</f>
        <v>-6.691510910856735E-4</v>
      </c>
      <c r="G47" s="33">
        <f>'impacts model 5'!AM47</f>
        <v>-1.4726718599780142E-3</v>
      </c>
      <c r="H47" s="33">
        <f>'impacts model 5'!AO47</f>
        <v>-1.5312657808606023E-3</v>
      </c>
      <c r="I47" s="33">
        <f>'impacts model 5'!AE47</f>
        <v>-7.9351957456657018E-3</v>
      </c>
      <c r="AG47" s="75" t="s">
        <v>38</v>
      </c>
      <c r="AH47" s="76" t="s">
        <v>48</v>
      </c>
    </row>
    <row r="48" spans="1:34">
      <c r="A48" s="20"/>
      <c r="B48" s="20"/>
    </row>
    <row r="49" spans="1:26">
      <c r="B49" s="20"/>
    </row>
    <row r="50" spans="1:26">
      <c r="A50" s="20" t="str">
        <f>'Waterfalls analysis'!G1</f>
        <v>QOX</v>
      </c>
      <c r="B50" s="33" t="str">
        <f t="shared" ref="B50:C50" si="0">INDEX(B$6:B$47,MATCH($A$50,$A$6:$A$47,0))</f>
        <v>NHS Bath and North East Somerset, Swindon and Wiltshire ICB</v>
      </c>
      <c r="C50" s="33">
        <f t="shared" si="0"/>
        <v>-2.5462302006356019E-3</v>
      </c>
      <c r="D50" s="33">
        <f t="shared" ref="D50:E50" si="1">INDEX(D$6:D$47,MATCH($A$50,$A$6:$A$47,0))</f>
        <v>3.4951186241949372E-3</v>
      </c>
      <c r="E50" s="33">
        <f t="shared" si="1"/>
        <v>-3.6391037698837447E-3</v>
      </c>
      <c r="F50" s="33">
        <f>INDEX(F$6:F$47,MATCH($A$50,$A$6:$A$47,0))</f>
        <v>-7.7490475875863218E-4</v>
      </c>
      <c r="G50" s="33">
        <f>INDEX(G$6:G$47,MATCH($A$50,$A$6:$A$47,0))</f>
        <v>-1.490391068899255E-3</v>
      </c>
      <c r="H50" s="33">
        <f>INDEX(H$6:H$47,MATCH($A$50,$A$6:$A$47,0))</f>
        <v>7.7435274742954086E-4</v>
      </c>
      <c r="I50" s="33">
        <f>INDEX(I$6:I$47,MATCH($A$50,$A$6:$A$47,0))</f>
        <v>-4.1811584265527557E-3</v>
      </c>
    </row>
    <row r="51" spans="1:26">
      <c r="A51" s="20"/>
      <c r="B51" s="219" t="s">
        <v>252</v>
      </c>
      <c r="C51" s="33">
        <f t="shared" ref="C51:I51" si="2">$I$50</f>
        <v>-4.1811584265527557E-3</v>
      </c>
      <c r="D51" s="33">
        <f t="shared" si="2"/>
        <v>-4.1811584265527557E-3</v>
      </c>
      <c r="E51" s="33">
        <f t="shared" si="2"/>
        <v>-4.1811584265527557E-3</v>
      </c>
      <c r="F51" s="33">
        <f t="shared" si="2"/>
        <v>-4.1811584265527557E-3</v>
      </c>
      <c r="G51" s="33">
        <f t="shared" si="2"/>
        <v>-4.1811584265527557E-3</v>
      </c>
      <c r="H51" s="33">
        <f t="shared" si="2"/>
        <v>-4.1811584265527557E-3</v>
      </c>
      <c r="I51" s="33">
        <f t="shared" si="2"/>
        <v>-4.1811584265527557E-3</v>
      </c>
    </row>
    <row r="52" spans="1:26">
      <c r="A52" s="20"/>
      <c r="B52" s="20"/>
    </row>
    <row r="53" spans="1:26">
      <c r="A53" s="20"/>
      <c r="B53" s="20"/>
    </row>
    <row r="54" spans="1:26" ht="25.5">
      <c r="A54" s="79"/>
      <c r="B54" s="79"/>
      <c r="C54" s="80"/>
      <c r="D54" s="80" t="s">
        <v>258</v>
      </c>
      <c r="E54" s="56"/>
      <c r="F54" s="56"/>
      <c r="G54" s="56"/>
      <c r="H54" s="56"/>
      <c r="I54" s="56"/>
      <c r="J54" s="56"/>
      <c r="K54" s="56"/>
      <c r="L54" s="56"/>
      <c r="M54" s="56"/>
      <c r="N54" s="516" t="s">
        <v>235</v>
      </c>
      <c r="O54" s="56"/>
    </row>
    <row r="55" spans="1:26">
      <c r="A55" s="56"/>
      <c r="B55" s="56"/>
      <c r="K55" s="56"/>
      <c r="L55" s="56"/>
      <c r="M55" s="56"/>
      <c r="N55" s="516" t="s">
        <v>512</v>
      </c>
      <c r="O55" s="56"/>
      <c r="P55" s="56"/>
      <c r="Q55" s="56"/>
      <c r="R55" s="56"/>
      <c r="S55" s="56"/>
    </row>
    <row r="56" spans="1:26" ht="25.5">
      <c r="A56" s="27" t="s">
        <v>165</v>
      </c>
      <c r="B56" s="27" t="s">
        <v>164</v>
      </c>
      <c r="C56" s="209" t="s">
        <v>424</v>
      </c>
      <c r="D56" s="209" t="s">
        <v>494</v>
      </c>
      <c r="E56" s="209" t="s">
        <v>257</v>
      </c>
      <c r="F56" s="209" t="s">
        <v>416</v>
      </c>
      <c r="G56" s="209" t="s">
        <v>490</v>
      </c>
      <c r="H56" s="210" t="s">
        <v>246</v>
      </c>
      <c r="I56" s="210" t="s">
        <v>95</v>
      </c>
      <c r="J56" s="210" t="s">
        <v>96</v>
      </c>
      <c r="K56" s="210" t="s">
        <v>491</v>
      </c>
      <c r="L56" s="210" t="s">
        <v>253</v>
      </c>
      <c r="M56" s="210" t="s">
        <v>492</v>
      </c>
      <c r="N56" s="209" t="s">
        <v>502</v>
      </c>
      <c r="O56" s="396" t="s">
        <v>441</v>
      </c>
      <c r="P56" s="396" t="s">
        <v>442</v>
      </c>
      <c r="U56" s="56"/>
      <c r="V56" s="56"/>
      <c r="W56" s="56"/>
      <c r="X56" s="56"/>
      <c r="Y56" s="56"/>
      <c r="Z56" s="56"/>
    </row>
    <row r="57" spans="1:26">
      <c r="A57" s="56" t="s">
        <v>23</v>
      </c>
      <c r="B57" s="56" t="s">
        <v>45</v>
      </c>
      <c r="C57" s="82">
        <f>INDEX('change in dft'!D$7:D$48,MATCH($A57,'change in dft'!$A$7:$A$48,0))</f>
        <v>1.7798862915805458E-3</v>
      </c>
      <c r="D57" s="82">
        <f>INDEX('change in dft'!E$7:E$48,MATCH($A57,'change in dft'!$A$7:$A$48,0))</f>
        <v>7.4944529069087551E-5</v>
      </c>
      <c r="E57" s="82">
        <f>INDEX('change in dft'!F$7:F$48,MATCH($A57,'change in dft'!$A$7:$A$48,0))</f>
        <v>1.985647948594238E-3</v>
      </c>
      <c r="F57" s="82">
        <f>INDEX('change in dft'!G$7:G$48,MATCH($A57,'change in dft'!$A$7:$A$48,0))</f>
        <v>-2.2515245547229945E-3</v>
      </c>
      <c r="G57" s="82">
        <f>INDEX('change in dft'!H$7:H$48,MATCH($A57,'change in dft'!$A$7:$A$48,0))</f>
        <v>1.5360458649928965E-3</v>
      </c>
      <c r="H57" s="82">
        <f>INDEX('change in dft'!I$7:I$48,MATCH($A57,'change in dft'!$A$7:$A$48,0))</f>
        <v>-2.6496855868440861E-4</v>
      </c>
      <c r="I57" s="82">
        <f>INDEX('change in dft'!J$7:J$48,MATCH($A57,'change in dft'!$A$7:$A$48,0))</f>
        <v>-2.5128886489245161E-3</v>
      </c>
      <c r="J57" s="82">
        <f>INDEX('change in dft'!K$7:K$48,MATCH($A57,'change in dft'!$A$7:$A$48,0))</f>
        <v>-4.4913951359448756E-3</v>
      </c>
      <c r="K57" s="82">
        <f>INDEX('change in dft'!L$7:L$48,MATCH($A57,'change in dft'!$A$7:$A$48,0))</f>
        <v>-6.2026641231005541E-5</v>
      </c>
      <c r="L57" s="82">
        <f>INDEX('change in dft'!M$7:M$48,MATCH($A57,'change in dft'!$A$7:$A$48,0))</f>
        <v>2.5131260460120597E-3</v>
      </c>
      <c r="M57" s="82">
        <f>INDEX('change in dft'!N$7:N$48,MATCH($A57,'change in dft'!$A$7:$A$48,0))</f>
        <v>1.9056553629217543E-3</v>
      </c>
      <c r="N57" s="82">
        <f>INDEX('change in dft'!P$7:P$48,MATCH($A57,'change in dft'!$A$7:$A$48,0))</f>
        <v>2.1250250366278145E-4</v>
      </c>
      <c r="O57" s="82">
        <f>INDEX('change in dft'!C$7:C$48,MATCH($A57,'change in dft'!$A$7:$A$48,0))</f>
        <v>1.9204621962292778E-2</v>
      </c>
      <c r="P57" s="82">
        <f>INDEX('change in dft'!O$7:O$48,MATCH($A57,'change in dft'!$A$7:$A$48,0))</f>
        <v>1.941712446595556E-2</v>
      </c>
      <c r="U57" s="56"/>
      <c r="V57" s="56"/>
      <c r="W57" s="56"/>
      <c r="X57" s="56"/>
      <c r="Y57" s="56"/>
      <c r="Z57" s="56"/>
    </row>
    <row r="58" spans="1:26">
      <c r="A58" s="56" t="s">
        <v>6</v>
      </c>
      <c r="B58" s="56" t="s">
        <v>46</v>
      </c>
      <c r="C58" s="82">
        <f>INDEX('change in dft'!D$7:D$48,MATCH($A58,'change in dft'!$A$7:$A$48,0))</f>
        <v>1.828039682761462E-3</v>
      </c>
      <c r="D58" s="82">
        <f>INDEX('change in dft'!E$7:E$48,MATCH($A58,'change in dft'!$A$7:$A$48,0))</f>
        <v>3.1189630056749351E-4</v>
      </c>
      <c r="E58" s="82">
        <f>INDEX('change in dft'!F$7:F$48,MATCH($A58,'change in dft'!$A$7:$A$48,0))</f>
        <v>3.2533555113916091E-3</v>
      </c>
      <c r="F58" s="82">
        <f>INDEX('change in dft'!G$7:G$48,MATCH($A58,'change in dft'!$A$7:$A$48,0))</f>
        <v>-1.1791949355426379E-3</v>
      </c>
      <c r="G58" s="82">
        <f>INDEX('change in dft'!H$7:H$48,MATCH($A58,'change in dft'!$A$7:$A$48,0))</f>
        <v>-1.4185342362074138E-3</v>
      </c>
      <c r="H58" s="82">
        <f>INDEX('change in dft'!I$7:I$48,MATCH($A58,'change in dft'!$A$7:$A$48,0))</f>
        <v>-1.0920909261340483E-3</v>
      </c>
      <c r="I58" s="82">
        <f>INDEX('change in dft'!J$7:J$48,MATCH($A58,'change in dft'!$A$7:$A$48,0))</f>
        <v>-4.4749322400949865E-4</v>
      </c>
      <c r="J58" s="82">
        <f>INDEX('change in dft'!K$7:K$48,MATCH($A58,'change in dft'!$A$7:$A$48,0))</f>
        <v>4.7808966946827347E-4</v>
      </c>
      <c r="K58" s="82">
        <f>INDEX('change in dft'!L$7:L$48,MATCH($A58,'change in dft'!$A$7:$A$48,0))</f>
        <v>-4.4164131933932538E-4</v>
      </c>
      <c r="L58" s="82">
        <f>INDEX('change in dft'!M$7:M$48,MATCH($A58,'change in dft'!$A$7:$A$48,0))</f>
        <v>1.1327068283013553E-3</v>
      </c>
      <c r="M58" s="82">
        <f>INDEX('change in dft'!N$7:N$48,MATCH($A58,'change in dft'!$A$7:$A$48,0))</f>
        <v>5.8629942431820403E-4</v>
      </c>
      <c r="N58" s="82">
        <f>INDEX('change in dft'!P$7:P$48,MATCH($A58,'change in dft'!$A$7:$A$48,0))</f>
        <v>3.0114327755754733E-3</v>
      </c>
      <c r="O58" s="82">
        <f>INDEX('change in dft'!C$7:C$48,MATCH($A58,'change in dft'!$A$7:$A$48,0))</f>
        <v>4.6778382761901494E-2</v>
      </c>
      <c r="P58" s="82">
        <f>INDEX('change in dft'!O$7:O$48,MATCH($A58,'change in dft'!$A$7:$A$48,0))</f>
        <v>4.9789815537476967E-2</v>
      </c>
      <c r="U58" s="56"/>
      <c r="V58" s="56"/>
      <c r="W58" s="56"/>
      <c r="X58" s="56"/>
      <c r="Y58" s="56"/>
      <c r="Z58" s="56"/>
    </row>
    <row r="59" spans="1:26">
      <c r="A59" s="56" t="s">
        <v>1</v>
      </c>
      <c r="B59" s="56" t="s">
        <v>47</v>
      </c>
      <c r="C59" s="82">
        <f>INDEX('change in dft'!D$7:D$48,MATCH($A59,'change in dft'!$A$7:$A$48,0))</f>
        <v>1.819023233749606E-3</v>
      </c>
      <c r="D59" s="82">
        <f>INDEX('change in dft'!E$7:E$48,MATCH($A59,'change in dft'!$A$7:$A$48,0))</f>
        <v>7.1066673879682796E-5</v>
      </c>
      <c r="E59" s="82">
        <f>INDEX('change in dft'!F$7:F$48,MATCH($A59,'change in dft'!$A$7:$A$48,0))</f>
        <v>1.0102228649042644E-3</v>
      </c>
      <c r="F59" s="82">
        <f>INDEX('change in dft'!G$7:G$48,MATCH($A59,'change in dft'!$A$7:$A$48,0))</f>
        <v>-8.3411500032593011E-4</v>
      </c>
      <c r="G59" s="82">
        <f>INDEX('change in dft'!H$7:H$48,MATCH($A59,'change in dft'!$A$7:$A$48,0))</f>
        <v>-1.3080640805744892E-3</v>
      </c>
      <c r="H59" s="82">
        <f>INDEX('change in dft'!I$7:I$48,MATCH($A59,'change in dft'!$A$7:$A$48,0))</f>
        <v>4.262655638023416E-3</v>
      </c>
      <c r="I59" s="82">
        <f>INDEX('change in dft'!J$7:J$48,MATCH($A59,'change in dft'!$A$7:$A$48,0))</f>
        <v>1.1066933215051478E-3</v>
      </c>
      <c r="J59" s="82">
        <f>INDEX('change in dft'!K$7:K$48,MATCH($A59,'change in dft'!$A$7:$A$48,0))</f>
        <v>-1.179988843924118E-3</v>
      </c>
      <c r="K59" s="82">
        <f>INDEX('change in dft'!L$7:L$48,MATCH($A59,'change in dft'!$A$7:$A$48,0))</f>
        <v>-2.0603798260099282E-4</v>
      </c>
      <c r="L59" s="82">
        <f>INDEX('change in dft'!M$7:M$48,MATCH($A59,'change in dft'!$A$7:$A$48,0))</f>
        <v>-2.0277151012859651E-3</v>
      </c>
      <c r="M59" s="82">
        <f>INDEX('change in dft'!N$7:N$48,MATCH($A59,'change in dft'!$A$7:$A$48,0))</f>
        <v>-1.4461466079851437E-3</v>
      </c>
      <c r="N59" s="82">
        <f>INDEX('change in dft'!P$7:P$48,MATCH($A59,'change in dft'!$A$7:$A$48,0))</f>
        <v>1.2675941153654779E-3</v>
      </c>
      <c r="O59" s="82">
        <f>INDEX('change in dft'!C$7:C$48,MATCH($A59,'change in dft'!$A$7:$A$48,0))</f>
        <v>4.1615352657007776E-2</v>
      </c>
      <c r="P59" s="82">
        <f>INDEX('change in dft'!O$7:O$48,MATCH($A59,'change in dft'!$A$7:$A$48,0))</f>
        <v>4.2882946772373254E-2</v>
      </c>
      <c r="U59" s="56"/>
      <c r="V59" s="56"/>
      <c r="W59" s="56"/>
      <c r="X59" s="56"/>
      <c r="Y59" s="56"/>
      <c r="Z59" s="56"/>
    </row>
    <row r="60" spans="1:26">
      <c r="A60" s="56" t="s">
        <v>38</v>
      </c>
      <c r="B60" s="56" t="s">
        <v>48</v>
      </c>
      <c r="C60" s="82">
        <f>INDEX('change in dft'!D$7:D$48,MATCH($A60,'change in dft'!$A$7:$A$48,0))</f>
        <v>1.7794607491992132E-3</v>
      </c>
      <c r="D60" s="82">
        <f>INDEX('change in dft'!E$7:E$48,MATCH($A60,'change in dft'!$A$7:$A$48,0))</f>
        <v>4.9954100484006503E-4</v>
      </c>
      <c r="E60" s="82">
        <f>INDEX('change in dft'!F$7:F$48,MATCH($A60,'change in dft'!$A$7:$A$48,0))</f>
        <v>2.061099576718739E-3</v>
      </c>
      <c r="F60" s="82">
        <f>INDEX('change in dft'!G$7:G$48,MATCH($A60,'change in dft'!$A$7:$A$48,0))</f>
        <v>-8.4187621448239547E-4</v>
      </c>
      <c r="G60" s="82">
        <f>INDEX('change in dft'!H$7:H$48,MATCH($A60,'change in dft'!$A$7:$A$48,0))</f>
        <v>9.1636839970021811E-4</v>
      </c>
      <c r="H60" s="82">
        <f>INDEX('change in dft'!I$7:I$48,MATCH($A60,'change in dft'!$A$7:$A$48,0))</f>
        <v>7.8650675123603797E-4</v>
      </c>
      <c r="I60" s="82">
        <f>INDEX('change in dft'!J$7:J$48,MATCH($A60,'change in dft'!$A$7:$A$48,0))</f>
        <v>6.8939429683689823E-4</v>
      </c>
      <c r="J60" s="82">
        <f>INDEX('change in dft'!K$7:K$48,MATCH($A60,'change in dft'!$A$7:$A$48,0))</f>
        <v>-1.413751073634284E-3</v>
      </c>
      <c r="K60" s="82">
        <f>INDEX('change in dft'!L$7:L$48,MATCH($A60,'change in dft'!$A$7:$A$48,0))</f>
        <v>-5.5225643794232226E-4</v>
      </c>
      <c r="L60" s="82">
        <f>INDEX('change in dft'!M$7:M$48,MATCH($A60,'change in dft'!$A$7:$A$48,0))</f>
        <v>2.8149212372619026E-4</v>
      </c>
      <c r="M60" s="82">
        <f>INDEX('change in dft'!N$7:N$48,MATCH($A60,'change in dft'!$A$7:$A$48,0))</f>
        <v>-3.5666954676769613E-3</v>
      </c>
      <c r="N60" s="82">
        <f>INDEX('change in dft'!P$7:P$48,MATCH($A60,'change in dft'!$A$7:$A$48,0))</f>
        <v>6.3928370852139871E-4</v>
      </c>
      <c r="O60" s="82">
        <f>INDEX('change in dft'!C$7:C$48,MATCH($A60,'change in dft'!$A$7:$A$48,0))</f>
        <v>1.8960946417305502E-2</v>
      </c>
      <c r="P60" s="82">
        <f>INDEX('change in dft'!O$7:O$48,MATCH($A60,'change in dft'!$A$7:$A$48,0))</f>
        <v>1.9600230125826901E-2</v>
      </c>
      <c r="U60" s="56"/>
      <c r="V60" s="56"/>
      <c r="W60" s="56"/>
      <c r="X60" s="56"/>
      <c r="Y60" s="56"/>
      <c r="Z60" s="56"/>
    </row>
    <row r="61" spans="1:26">
      <c r="A61" s="56" t="s">
        <v>41</v>
      </c>
      <c r="B61" s="56" t="s">
        <v>49</v>
      </c>
      <c r="C61" s="82">
        <f>INDEX('change in dft'!D$7:D$48,MATCH($A61,'change in dft'!$A$7:$A$48,0))</f>
        <v>1.8573098272633981E-3</v>
      </c>
      <c r="D61" s="82">
        <f>INDEX('change in dft'!E$7:E$48,MATCH($A61,'change in dft'!$A$7:$A$48,0))</f>
        <v>2.2723638041988181E-4</v>
      </c>
      <c r="E61" s="82">
        <f>INDEX('change in dft'!F$7:F$48,MATCH($A61,'change in dft'!$A$7:$A$48,0))</f>
        <v>1.6085235238241236E-3</v>
      </c>
      <c r="F61" s="82">
        <f>INDEX('change in dft'!G$7:G$48,MATCH($A61,'change in dft'!$A$7:$A$48,0))</f>
        <v>-1.3051310319807108E-3</v>
      </c>
      <c r="G61" s="82">
        <f>INDEX('change in dft'!H$7:H$48,MATCH($A61,'change in dft'!$A$7:$A$48,0))</f>
        <v>-1.0195972025610622E-3</v>
      </c>
      <c r="H61" s="82">
        <f>INDEX('change in dft'!I$7:I$48,MATCH($A61,'change in dft'!$A$7:$A$48,0))</f>
        <v>1.0416530702281879E-3</v>
      </c>
      <c r="I61" s="82">
        <f>INDEX('change in dft'!J$7:J$48,MATCH($A61,'change in dft'!$A$7:$A$48,0))</f>
        <v>1.2290493568873906E-3</v>
      </c>
      <c r="J61" s="82">
        <f>INDEX('change in dft'!K$7:K$48,MATCH($A61,'change in dft'!$A$7:$A$48,0))</f>
        <v>-1.1319855002593915E-3</v>
      </c>
      <c r="K61" s="82">
        <f>INDEX('change in dft'!L$7:L$48,MATCH($A61,'change in dft'!$A$7:$A$48,0))</f>
        <v>-4.2475217536042109E-4</v>
      </c>
      <c r="L61" s="82">
        <f>INDEX('change in dft'!M$7:M$48,MATCH($A61,'change in dft'!$A$7:$A$48,0))</f>
        <v>-1.5444275659026729E-3</v>
      </c>
      <c r="M61" s="82">
        <f>INDEX('change in dft'!N$7:N$48,MATCH($A61,'change in dft'!$A$7:$A$48,0))</f>
        <v>-4.4667551366139868E-4</v>
      </c>
      <c r="N61" s="82">
        <f>INDEX('change in dft'!P$7:P$48,MATCH($A61,'change in dft'!$A$7:$A$48,0))</f>
        <v>9.1203168897324716E-5</v>
      </c>
      <c r="O61" s="82">
        <f>INDEX('change in dft'!C$7:C$48,MATCH($A61,'change in dft'!$A$7:$A$48,0))</f>
        <v>6.3539153774713863E-2</v>
      </c>
      <c r="P61" s="82">
        <f>INDEX('change in dft'!O$7:O$48,MATCH($A61,'change in dft'!$A$7:$A$48,0))</f>
        <v>6.3630356943611188E-2</v>
      </c>
      <c r="U61" s="56"/>
      <c r="V61" s="56"/>
      <c r="W61" s="56"/>
      <c r="X61" s="56"/>
      <c r="Y61" s="56"/>
      <c r="Z61" s="56"/>
    </row>
    <row r="62" spans="1:26">
      <c r="A62" s="56" t="s">
        <v>22</v>
      </c>
      <c r="B62" s="56" t="s">
        <v>50</v>
      </c>
      <c r="C62" s="82">
        <f>INDEX('change in dft'!D$7:D$48,MATCH($A62,'change in dft'!$A$7:$A$48,0))</f>
        <v>1.7997670547191813E-3</v>
      </c>
      <c r="D62" s="82">
        <f>INDEX('change in dft'!E$7:E$48,MATCH($A62,'change in dft'!$A$7:$A$48,0))</f>
        <v>8.3640916709892821E-4</v>
      </c>
      <c r="E62" s="82">
        <f>INDEX('change in dft'!F$7:F$48,MATCH($A62,'change in dft'!$A$7:$A$48,0))</f>
        <v>2.7583139805826828E-3</v>
      </c>
      <c r="F62" s="82">
        <f>INDEX('change in dft'!G$7:G$48,MATCH($A62,'change in dft'!$A$7:$A$48,0))</f>
        <v>-9.1856836865167324E-4</v>
      </c>
      <c r="G62" s="82">
        <f>INDEX('change in dft'!H$7:H$48,MATCH($A62,'change in dft'!$A$7:$A$48,0))</f>
        <v>1.9363678957402541E-3</v>
      </c>
      <c r="H62" s="82">
        <f>INDEX('change in dft'!I$7:I$48,MATCH($A62,'change in dft'!$A$7:$A$48,0))</f>
        <v>-1.9936968241371922E-3</v>
      </c>
      <c r="I62" s="82">
        <f>INDEX('change in dft'!J$7:J$48,MATCH($A62,'change in dft'!$A$7:$A$48,0))</f>
        <v>1.6172166594790038E-3</v>
      </c>
      <c r="J62" s="82">
        <f>INDEX('change in dft'!K$7:K$48,MATCH($A62,'change in dft'!$A$7:$A$48,0))</f>
        <v>-2.9969695237310745E-3</v>
      </c>
      <c r="K62" s="82">
        <f>INDEX('change in dft'!L$7:L$48,MATCH($A62,'change in dft'!$A$7:$A$48,0))</f>
        <v>-9.5037284043808512E-4</v>
      </c>
      <c r="L62" s="82">
        <f>INDEX('change in dft'!M$7:M$48,MATCH($A62,'change in dft'!$A$7:$A$48,0))</f>
        <v>6.7084000643147235E-5</v>
      </c>
      <c r="M62" s="82">
        <f>INDEX('change in dft'!N$7:N$48,MATCH($A62,'change in dft'!$A$7:$A$48,0))</f>
        <v>9.3784956570530653E-5</v>
      </c>
      <c r="N62" s="82">
        <f>INDEX('change in dft'!P$7:P$48,MATCH($A62,'change in dft'!$A$7:$A$48,0))</f>
        <v>2.2493361578757032E-3</v>
      </c>
      <c r="O62" s="82">
        <f>INDEX('change in dft'!C$7:C$48,MATCH($A62,'change in dft'!$A$7:$A$48,0))</f>
        <v>3.0588813061817266E-2</v>
      </c>
      <c r="P62" s="82">
        <f>INDEX('change in dft'!O$7:O$48,MATCH($A62,'change in dft'!$A$7:$A$48,0))</f>
        <v>3.2838149219693191E-2</v>
      </c>
      <c r="U62" s="56"/>
      <c r="V62" s="56"/>
      <c r="W62" s="56"/>
      <c r="X62" s="56"/>
      <c r="Y62" s="56"/>
      <c r="Z62" s="56"/>
    </row>
    <row r="63" spans="1:26">
      <c r="A63" s="56" t="s">
        <v>0</v>
      </c>
      <c r="B63" s="56" t="s">
        <v>51</v>
      </c>
      <c r="C63" s="82">
        <f>INDEX('change in dft'!D$7:D$48,MATCH($A63,'change in dft'!$A$7:$A$48,0))</f>
        <v>1.8599295853898301E-3</v>
      </c>
      <c r="D63" s="82">
        <f>INDEX('change in dft'!E$7:E$48,MATCH($A63,'change in dft'!$A$7:$A$48,0))</f>
        <v>3.183202393248763E-4</v>
      </c>
      <c r="E63" s="82">
        <f>INDEX('change in dft'!F$7:F$48,MATCH($A63,'change in dft'!$A$7:$A$48,0))</f>
        <v>4.0021976335038456E-3</v>
      </c>
      <c r="F63" s="82">
        <f>INDEX('change in dft'!G$7:G$48,MATCH($A63,'change in dft'!$A$7:$A$48,0))</f>
        <v>-1.1929111689876759E-3</v>
      </c>
      <c r="G63" s="82">
        <f>INDEX('change in dft'!H$7:H$48,MATCH($A63,'change in dft'!$A$7:$A$48,0))</f>
        <v>-3.4330323773379412E-4</v>
      </c>
      <c r="H63" s="82">
        <f>INDEX('change in dft'!I$7:I$48,MATCH($A63,'change in dft'!$A$7:$A$48,0))</f>
        <v>-7.6203076699155048E-4</v>
      </c>
      <c r="I63" s="82">
        <f>INDEX('change in dft'!J$7:J$48,MATCH($A63,'change in dft'!$A$7:$A$48,0))</f>
        <v>-1.6424468265752168E-4</v>
      </c>
      <c r="J63" s="82">
        <f>INDEX('change in dft'!K$7:K$48,MATCH($A63,'change in dft'!$A$7:$A$48,0))</f>
        <v>3.4482974328908789E-4</v>
      </c>
      <c r="K63" s="82">
        <f>INDEX('change in dft'!L$7:L$48,MATCH($A63,'change in dft'!$A$7:$A$48,0))</f>
        <v>-4.7189434849559397E-4</v>
      </c>
      <c r="L63" s="82">
        <f>INDEX('change in dft'!M$7:M$48,MATCH($A63,'change in dft'!$A$7:$A$48,0))</f>
        <v>1.6405578375393581E-3</v>
      </c>
      <c r="M63" s="82">
        <f>INDEX('change in dft'!N$7:N$48,MATCH($A63,'change in dft'!$A$7:$A$48,0))</f>
        <v>-1.4911211464818663E-4</v>
      </c>
      <c r="N63" s="82">
        <f>INDEX('change in dft'!P$7:P$48,MATCH($A63,'change in dft'!$A$7:$A$48,0))</f>
        <v>5.0823387195326752E-3</v>
      </c>
      <c r="O63" s="82">
        <f>INDEX('change in dft'!C$7:C$48,MATCH($A63,'change in dft'!$A$7:$A$48,0))</f>
        <v>6.5039288700895481E-2</v>
      </c>
      <c r="P63" s="82">
        <f>INDEX('change in dft'!O$7:O$48,MATCH($A63,'change in dft'!$A$7:$A$48,0))</f>
        <v>7.0121627420428156E-2</v>
      </c>
      <c r="U63" s="56"/>
      <c r="V63" s="56"/>
      <c r="W63" s="56"/>
      <c r="X63" s="56"/>
      <c r="Y63" s="56"/>
      <c r="Z63" s="56"/>
    </row>
    <row r="64" spans="1:26">
      <c r="A64" s="56" t="s">
        <v>5</v>
      </c>
      <c r="B64" s="56" t="s">
        <v>52</v>
      </c>
      <c r="C64" s="82">
        <f>INDEX('change in dft'!D$7:D$48,MATCH($A64,'change in dft'!$A$7:$A$48,0))</f>
        <v>1.7153511338328098E-3</v>
      </c>
      <c r="D64" s="82">
        <f>INDEX('change in dft'!E$7:E$48,MATCH($A64,'change in dft'!$A$7:$A$48,0))</f>
        <v>3.8720526173308123E-4</v>
      </c>
      <c r="E64" s="82">
        <f>INDEX('change in dft'!F$7:F$48,MATCH($A64,'change in dft'!$A$7:$A$48,0))</f>
        <v>-7.2696068068556219E-3</v>
      </c>
      <c r="F64" s="82">
        <f>INDEX('change in dft'!G$7:G$48,MATCH($A64,'change in dft'!$A$7:$A$48,0))</f>
        <v>-7.7377572138059847E-4</v>
      </c>
      <c r="G64" s="82">
        <f>INDEX('change in dft'!H$7:H$48,MATCH($A64,'change in dft'!$A$7:$A$48,0))</f>
        <v>-1.1391357999528839E-2</v>
      </c>
      <c r="H64" s="82">
        <f>INDEX('change in dft'!I$7:I$48,MATCH($A64,'change in dft'!$A$7:$A$48,0))</f>
        <v>7.2160926032623918E-3</v>
      </c>
      <c r="I64" s="82">
        <f>INDEX('change in dft'!J$7:J$48,MATCH($A64,'change in dft'!$A$7:$A$48,0))</f>
        <v>2.1160105122108863E-3</v>
      </c>
      <c r="J64" s="82">
        <f>INDEX('change in dft'!K$7:K$48,MATCH($A64,'change in dft'!$A$7:$A$48,0))</f>
        <v>-1.1295218458066136E-3</v>
      </c>
      <c r="K64" s="82">
        <f>INDEX('change in dft'!L$7:L$48,MATCH($A64,'change in dft'!$A$7:$A$48,0))</f>
        <v>-4.3870383114930078E-4</v>
      </c>
      <c r="L64" s="82">
        <f>INDEX('change in dft'!M$7:M$48,MATCH($A64,'change in dft'!$A$7:$A$48,0))</f>
        <v>-4.9356121853284529E-3</v>
      </c>
      <c r="M64" s="82">
        <f>INDEX('change in dft'!N$7:N$48,MATCH($A64,'change in dft'!$A$7:$A$48,0))</f>
        <v>-1.8333531709621154E-3</v>
      </c>
      <c r="N64" s="82">
        <f>INDEX('change in dft'!P$7:P$48,MATCH($A64,'change in dft'!$A$7:$A$48,0))</f>
        <v>-1.6337272049972373E-2</v>
      </c>
      <c r="O64" s="82">
        <f>INDEX('change in dft'!C$7:C$48,MATCH($A64,'change in dft'!$A$7:$A$48,0))</f>
        <v>-1.7749722462359729E-2</v>
      </c>
      <c r="P64" s="82">
        <f>INDEX('change in dft'!O$7:O$48,MATCH($A64,'change in dft'!$A$7:$A$48,0))</f>
        <v>-3.4086994512332103E-2</v>
      </c>
      <c r="U64" s="56"/>
      <c r="V64" s="56"/>
      <c r="W64" s="56"/>
      <c r="X64" s="56"/>
      <c r="Y64" s="56"/>
      <c r="Z64" s="56"/>
    </row>
    <row r="65" spans="1:26">
      <c r="A65" s="56" t="s">
        <v>33</v>
      </c>
      <c r="B65" s="56" t="s">
        <v>53</v>
      </c>
      <c r="C65" s="82">
        <f>INDEX('change in dft'!D$7:D$48,MATCH($A65,'change in dft'!$A$7:$A$48,0))</f>
        <v>1.7747897345317121E-3</v>
      </c>
      <c r="D65" s="82">
        <f>INDEX('change in dft'!E$7:E$48,MATCH($A65,'change in dft'!$A$7:$A$48,0))</f>
        <v>4.1720140854106802E-4</v>
      </c>
      <c r="E65" s="82">
        <f>INDEX('change in dft'!F$7:F$48,MATCH($A65,'change in dft'!$A$7:$A$48,0))</f>
        <v>4.0886708299185948E-3</v>
      </c>
      <c r="F65" s="82">
        <f>INDEX('change in dft'!G$7:G$48,MATCH($A65,'change in dft'!$A$7:$A$48,0))</f>
        <v>-5.2797486922027126E-3</v>
      </c>
      <c r="G65" s="82">
        <f>INDEX('change in dft'!H$7:H$48,MATCH($A65,'change in dft'!$A$7:$A$48,0))</f>
        <v>1.5019223173873275E-2</v>
      </c>
      <c r="H65" s="82">
        <f>INDEX('change in dft'!I$7:I$48,MATCH($A65,'change in dft'!$A$7:$A$48,0))</f>
        <v>-6.3445809624613769E-3</v>
      </c>
      <c r="I65" s="82">
        <f>INDEX('change in dft'!J$7:J$48,MATCH($A65,'change in dft'!$A$7:$A$48,0))</f>
        <v>2.3378361405956838E-3</v>
      </c>
      <c r="J65" s="82">
        <f>INDEX('change in dft'!K$7:K$48,MATCH($A65,'change in dft'!$A$7:$A$48,0))</f>
        <v>5.8542483529788747E-4</v>
      </c>
      <c r="K65" s="82">
        <f>INDEX('change in dft'!L$7:L$48,MATCH($A65,'change in dft'!$A$7:$A$48,0))</f>
        <v>-5.0959065185285368E-4</v>
      </c>
      <c r="L65" s="82">
        <f>INDEX('change in dft'!M$7:M$48,MATCH($A65,'change in dft'!$A$7:$A$48,0))</f>
        <v>-1.5835111287494374E-3</v>
      </c>
      <c r="M65" s="82">
        <f>INDEX('change in dft'!N$7:N$48,MATCH($A65,'change in dft'!$A$7:$A$48,0))</f>
        <v>-3.5653945629392503E-3</v>
      </c>
      <c r="N65" s="82">
        <f>INDEX('change in dft'!P$7:P$48,MATCH($A65,'change in dft'!$A$7:$A$48,0))</f>
        <v>6.9403201245525903E-3</v>
      </c>
      <c r="O65" s="82">
        <f>INDEX('change in dft'!C$7:C$48,MATCH($A65,'change in dft'!$A$7:$A$48,0))</f>
        <v>1.6286213901598012E-2</v>
      </c>
      <c r="P65" s="82">
        <f>INDEX('change in dft'!O$7:O$48,MATCH($A65,'change in dft'!$A$7:$A$48,0))</f>
        <v>2.3226534026150603E-2</v>
      </c>
      <c r="U65" s="56"/>
      <c r="V65" s="56"/>
      <c r="W65" s="56"/>
      <c r="X65" s="56"/>
      <c r="Y65" s="56"/>
      <c r="Z65" s="56"/>
    </row>
    <row r="66" spans="1:26">
      <c r="A66" s="56" t="s">
        <v>39</v>
      </c>
      <c r="B66" s="56" t="s">
        <v>54</v>
      </c>
      <c r="C66" s="82">
        <f>INDEX('change in dft'!D$7:D$48,MATCH($A66,'change in dft'!$A$7:$A$48,0))</f>
        <v>1.778851427561845E-3</v>
      </c>
      <c r="D66" s="82">
        <f>INDEX('change in dft'!E$7:E$48,MATCH($A66,'change in dft'!$A$7:$A$48,0))</f>
        <v>1.3821092741661545E-4</v>
      </c>
      <c r="E66" s="82">
        <f>INDEX('change in dft'!F$7:F$48,MATCH($A66,'change in dft'!$A$7:$A$48,0))</f>
        <v>1.7325550741635887E-3</v>
      </c>
      <c r="F66" s="82">
        <f>INDEX('change in dft'!G$7:G$48,MATCH($A66,'change in dft'!$A$7:$A$48,0))</f>
        <v>-1.3702063390548247E-3</v>
      </c>
      <c r="G66" s="82">
        <f>INDEX('change in dft'!H$7:H$48,MATCH($A66,'change in dft'!$A$7:$A$48,0))</f>
        <v>7.2962377999630235E-4</v>
      </c>
      <c r="H66" s="82">
        <f>INDEX('change in dft'!I$7:I$48,MATCH($A66,'change in dft'!$A$7:$A$48,0))</f>
        <v>2.6543970264725214E-3</v>
      </c>
      <c r="I66" s="82">
        <f>INDEX('change in dft'!J$7:J$48,MATCH($A66,'change in dft'!$A$7:$A$48,0))</f>
        <v>-3.7586115573295942E-4</v>
      </c>
      <c r="J66" s="82">
        <f>INDEX('change in dft'!K$7:K$48,MATCH($A66,'change in dft'!$A$7:$A$48,0))</f>
        <v>-6.4395484223445099E-3</v>
      </c>
      <c r="K66" s="82">
        <f>INDEX('change in dft'!L$7:L$48,MATCH($A66,'change in dft'!$A$7:$A$48,0))</f>
        <v>-2.0781963597782394E-4</v>
      </c>
      <c r="L66" s="82">
        <f>INDEX('change in dft'!M$7:M$48,MATCH($A66,'change in dft'!$A$7:$A$48,0))</f>
        <v>-9.9516779132247102E-4</v>
      </c>
      <c r="M66" s="82">
        <f>INDEX('change in dft'!N$7:N$48,MATCH($A66,'change in dft'!$A$7:$A$48,0))</f>
        <v>-2.2892478654068515E-3</v>
      </c>
      <c r="N66" s="82">
        <f>INDEX('change in dft'!P$7:P$48,MATCH($A66,'change in dft'!$A$7:$A$48,0))</f>
        <v>-4.6442129742285676E-3</v>
      </c>
      <c r="O66" s="82">
        <f>INDEX('change in dft'!C$7:C$48,MATCH($A66,'change in dft'!$A$7:$A$48,0))</f>
        <v>1.8612034561509283E-2</v>
      </c>
      <c r="P66" s="82">
        <f>INDEX('change in dft'!O$7:O$48,MATCH($A66,'change in dft'!$A$7:$A$48,0))</f>
        <v>1.3967821587280715E-2</v>
      </c>
      <c r="U66" s="56"/>
      <c r="V66" s="56"/>
      <c r="W66" s="56"/>
      <c r="X66" s="56"/>
      <c r="Y66" s="56"/>
      <c r="Z66" s="56"/>
    </row>
    <row r="67" spans="1:26">
      <c r="A67" s="56" t="s">
        <v>7</v>
      </c>
      <c r="B67" s="56" t="s">
        <v>55</v>
      </c>
      <c r="C67" s="82">
        <f>INDEX('change in dft'!D$7:D$48,MATCH($A67,'change in dft'!$A$7:$A$48,0))</f>
        <v>1.8466044214444644E-3</v>
      </c>
      <c r="D67" s="82">
        <f>INDEX('change in dft'!E$7:E$48,MATCH($A67,'change in dft'!$A$7:$A$48,0))</f>
        <v>-1.562079143011541E-4</v>
      </c>
      <c r="E67" s="82">
        <f>INDEX('change in dft'!F$7:F$48,MATCH($A67,'change in dft'!$A$7:$A$48,0))</f>
        <v>-1.0262982371549656E-2</v>
      </c>
      <c r="F67" s="82">
        <f>INDEX('change in dft'!G$7:G$48,MATCH($A67,'change in dft'!$A$7:$A$48,0))</f>
        <v>-5.1107360080351327E-3</v>
      </c>
      <c r="G67" s="82">
        <f>INDEX('change in dft'!H$7:H$48,MATCH($A67,'change in dft'!$A$7:$A$48,0))</f>
        <v>6.4654857812729283E-4</v>
      </c>
      <c r="H67" s="82">
        <f>INDEX('change in dft'!I$7:I$48,MATCH($A67,'change in dft'!$A$7:$A$48,0))</f>
        <v>3.0548286472489306E-3</v>
      </c>
      <c r="I67" s="82">
        <f>INDEX('change in dft'!J$7:J$48,MATCH($A67,'change in dft'!$A$7:$A$48,0))</f>
        <v>-4.5111272509856803E-4</v>
      </c>
      <c r="J67" s="82">
        <f>INDEX('change in dft'!K$7:K$48,MATCH($A67,'change in dft'!$A$7:$A$48,0))</f>
        <v>-3.1806560328253575E-3</v>
      </c>
      <c r="K67" s="82">
        <f>INDEX('change in dft'!L$7:L$48,MATCH($A67,'change in dft'!$A$7:$A$48,0))</f>
        <v>3.3989701529346661E-5</v>
      </c>
      <c r="L67" s="82">
        <f>INDEX('change in dft'!M$7:M$48,MATCH($A67,'change in dft'!$A$7:$A$48,0))</f>
        <v>-5.364920525166017E-4</v>
      </c>
      <c r="M67" s="82">
        <f>INDEX('change in dft'!N$7:N$48,MATCH($A67,'change in dft'!$A$7:$A$48,0))</f>
        <v>-2.1424764637512084E-4</v>
      </c>
      <c r="N67" s="82">
        <f>INDEX('change in dft'!P$7:P$48,MATCH($A67,'change in dft'!$A$7:$A$48,0))</f>
        <v>-1.4330463402351556E-2</v>
      </c>
      <c r="O67" s="82">
        <f>INDEX('change in dft'!C$7:C$48,MATCH($A67,'change in dft'!$A$7:$A$48,0))</f>
        <v>5.7408987402645328E-2</v>
      </c>
      <c r="P67" s="82">
        <f>INDEX('change in dft'!O$7:O$48,MATCH($A67,'change in dft'!$A$7:$A$48,0))</f>
        <v>4.3078524000293772E-2</v>
      </c>
      <c r="U67" s="56"/>
      <c r="V67" s="56"/>
      <c r="W67" s="56"/>
      <c r="X67" s="56"/>
      <c r="Y67" s="56"/>
      <c r="Z67" s="56"/>
    </row>
    <row r="68" spans="1:26">
      <c r="A68" s="56" t="s">
        <v>2</v>
      </c>
      <c r="B68" s="56" t="s">
        <v>56</v>
      </c>
      <c r="C68" s="82">
        <f>INDEX('change in dft'!D$7:D$48,MATCH($A68,'change in dft'!$A$7:$A$48,0))</f>
        <v>1.829840948357031E-3</v>
      </c>
      <c r="D68" s="82">
        <f>INDEX('change in dft'!E$7:E$48,MATCH($A68,'change in dft'!$A$7:$A$48,0))</f>
        <v>-4.4102062313089441E-4</v>
      </c>
      <c r="E68" s="82">
        <f>INDEX('change in dft'!F$7:F$48,MATCH($A68,'change in dft'!$A$7:$A$48,0))</f>
        <v>-6.1539287597442982E-3</v>
      </c>
      <c r="F68" s="82">
        <f>INDEX('change in dft'!G$7:G$48,MATCH($A68,'change in dft'!$A$7:$A$48,0))</f>
        <v>2.4420341557571668E-3</v>
      </c>
      <c r="G68" s="82">
        <f>INDEX('change in dft'!H$7:H$48,MATCH($A68,'change in dft'!$A$7:$A$48,0))</f>
        <v>-3.7238406097861443E-4</v>
      </c>
      <c r="H68" s="82">
        <f>INDEX('change in dft'!I$7:I$48,MATCH($A68,'change in dft'!$A$7:$A$48,0))</f>
        <v>4.9770110074247587E-3</v>
      </c>
      <c r="I68" s="82">
        <f>INDEX('change in dft'!J$7:J$48,MATCH($A68,'change in dft'!$A$7:$A$48,0))</f>
        <v>-2.7637159486644247E-3</v>
      </c>
      <c r="J68" s="82">
        <f>INDEX('change in dft'!K$7:K$48,MATCH($A68,'change in dft'!$A$7:$A$48,0))</f>
        <v>-5.2293425418570294E-5</v>
      </c>
      <c r="K68" s="82">
        <f>INDEX('change in dft'!L$7:L$48,MATCH($A68,'change in dft'!$A$7:$A$48,0))</f>
        <v>3.3182381052654364E-4</v>
      </c>
      <c r="L68" s="82">
        <f>INDEX('change in dft'!M$7:M$48,MATCH($A68,'change in dft'!$A$7:$A$48,0))</f>
        <v>-4.4394357812471696E-4</v>
      </c>
      <c r="M68" s="82">
        <f>INDEX('change in dft'!N$7:N$48,MATCH($A68,'change in dft'!$A$7:$A$48,0))</f>
        <v>-7.0154749345174849E-4</v>
      </c>
      <c r="N68" s="82">
        <f>INDEX('change in dft'!P$7:P$48,MATCH($A68,'change in dft'!$A$7:$A$48,0))</f>
        <v>-1.3481239674477674E-3</v>
      </c>
      <c r="O68" s="82">
        <f>INDEX('change in dft'!C$7:C$48,MATCH($A68,'change in dft'!$A$7:$A$48,0))</f>
        <v>4.7809829674552606E-2</v>
      </c>
      <c r="P68" s="82">
        <f>INDEX('change in dft'!O$7:O$48,MATCH($A68,'change in dft'!$A$7:$A$48,0))</f>
        <v>4.6461705707104839E-2</v>
      </c>
      <c r="U68" s="56"/>
      <c r="V68" s="56"/>
      <c r="W68" s="56"/>
      <c r="X68" s="56"/>
      <c r="Y68" s="56"/>
      <c r="Z68" s="56"/>
    </row>
    <row r="69" spans="1:26">
      <c r="A69" s="56" t="s">
        <v>11</v>
      </c>
      <c r="B69" s="56" t="s">
        <v>57</v>
      </c>
      <c r="C69" s="82">
        <f>INDEX('change in dft'!D$7:D$48,MATCH($A69,'change in dft'!$A$7:$A$48,0))</f>
        <v>1.7849202702726608E-3</v>
      </c>
      <c r="D69" s="82">
        <f>INDEX('change in dft'!E$7:E$48,MATCH($A69,'change in dft'!$A$7:$A$48,0))</f>
        <v>1.1572253394209753E-5</v>
      </c>
      <c r="E69" s="82">
        <f>INDEX('change in dft'!F$7:F$48,MATCH($A69,'change in dft'!$A$7:$A$48,0))</f>
        <v>-2.326703438394917E-3</v>
      </c>
      <c r="F69" s="82">
        <f>INDEX('change in dft'!G$7:G$48,MATCH($A69,'change in dft'!$A$7:$A$48,0))</f>
        <v>-1.5263304634094421E-3</v>
      </c>
      <c r="G69" s="82">
        <f>INDEX('change in dft'!H$7:H$48,MATCH($A69,'change in dft'!$A$7:$A$48,0))</f>
        <v>4.3995120130269072E-4</v>
      </c>
      <c r="H69" s="82">
        <f>INDEX('change in dft'!I$7:I$48,MATCH($A69,'change in dft'!$A$7:$A$48,0))</f>
        <v>4.3476319368784822E-4</v>
      </c>
      <c r="I69" s="82">
        <f>INDEX('change in dft'!J$7:J$48,MATCH($A69,'change in dft'!$A$7:$A$48,0))</f>
        <v>-4.0897832426045611E-4</v>
      </c>
      <c r="J69" s="82">
        <f>INDEX('change in dft'!K$7:K$48,MATCH($A69,'change in dft'!$A$7:$A$48,0))</f>
        <v>-1.9156255230359243E-3</v>
      </c>
      <c r="K69" s="82">
        <f>INDEX('change in dft'!L$7:L$48,MATCH($A69,'change in dft'!$A$7:$A$48,0))</f>
        <v>-1.2353685823440763E-4</v>
      </c>
      <c r="L69" s="82">
        <f>INDEX('change in dft'!M$7:M$48,MATCH($A69,'change in dft'!$A$7:$A$48,0))</f>
        <v>-3.650624427932847E-3</v>
      </c>
      <c r="M69" s="82">
        <f>INDEX('change in dft'!N$7:N$48,MATCH($A69,'change in dft'!$A$7:$A$48,0))</f>
        <v>2.5441511437729325E-4</v>
      </c>
      <c r="N69" s="82">
        <f>INDEX('change in dft'!P$7:P$48,MATCH($A69,'change in dft'!$A$7:$A$48,0))</f>
        <v>-7.0261770022332914E-3</v>
      </c>
      <c r="O69" s="82">
        <f>INDEX('change in dft'!C$7:C$48,MATCH($A69,'change in dft'!$A$7:$A$48,0))</f>
        <v>2.208719618836219E-2</v>
      </c>
      <c r="P69" s="82">
        <f>INDEX('change in dft'!O$7:O$48,MATCH($A69,'change in dft'!$A$7:$A$48,0))</f>
        <v>1.5061019186128899E-2</v>
      </c>
      <c r="U69" s="56"/>
      <c r="V69" s="56"/>
      <c r="W69" s="56"/>
      <c r="X69" s="56"/>
      <c r="Y69" s="56"/>
      <c r="Z69" s="56"/>
    </row>
    <row r="70" spans="1:26">
      <c r="A70" s="56" t="s">
        <v>10</v>
      </c>
      <c r="B70" s="56" t="s">
        <v>58</v>
      </c>
      <c r="C70" s="82">
        <f>INDEX('change in dft'!D$7:D$48,MATCH($A70,'change in dft'!$A$7:$A$48,0))</f>
        <v>1.8281950653704637E-3</v>
      </c>
      <c r="D70" s="82">
        <f>INDEX('change in dft'!E$7:E$48,MATCH($A70,'change in dft'!$A$7:$A$48,0))</f>
        <v>-1.640646338125773E-4</v>
      </c>
      <c r="E70" s="82">
        <f>INDEX('change in dft'!F$7:F$48,MATCH($A70,'change in dft'!$A$7:$A$48,0))</f>
        <v>1.289739852154792E-2</v>
      </c>
      <c r="F70" s="82">
        <f>INDEX('change in dft'!G$7:G$48,MATCH($A70,'change in dft'!$A$7:$A$48,0))</f>
        <v>-3.046312213781377E-3</v>
      </c>
      <c r="G70" s="82">
        <f>INDEX('change in dft'!H$7:H$48,MATCH($A70,'change in dft'!$A$7:$A$48,0))</f>
        <v>1.4146295807520026E-3</v>
      </c>
      <c r="H70" s="82">
        <f>INDEX('change in dft'!I$7:I$48,MATCH($A70,'change in dft'!$A$7:$A$48,0))</f>
        <v>2.8960595928426702E-3</v>
      </c>
      <c r="I70" s="82">
        <f>INDEX('change in dft'!J$7:J$48,MATCH($A70,'change in dft'!$A$7:$A$48,0))</f>
        <v>-4.9235338972857257E-3</v>
      </c>
      <c r="J70" s="82">
        <f>INDEX('change in dft'!K$7:K$48,MATCH($A70,'change in dft'!$A$7:$A$48,0))</f>
        <v>2.1366100426489787E-3</v>
      </c>
      <c r="K70" s="82">
        <f>INDEX('change in dft'!L$7:L$48,MATCH($A70,'change in dft'!$A$7:$A$48,0))</f>
        <v>1.4039804420451496E-4</v>
      </c>
      <c r="L70" s="82">
        <f>INDEX('change in dft'!M$7:M$48,MATCH($A70,'change in dft'!$A$7:$A$48,0))</f>
        <v>3.7571363658159829E-3</v>
      </c>
      <c r="M70" s="82">
        <f>INDEX('change in dft'!N$7:N$48,MATCH($A70,'change in dft'!$A$7:$A$48,0))</f>
        <v>3.4708975321406932E-4</v>
      </c>
      <c r="N70" s="82">
        <f>INDEX('change in dft'!P$7:P$48,MATCH($A70,'change in dft'!$A$7:$A$48,0))</f>
        <v>1.7283606221516923E-2</v>
      </c>
      <c r="O70" s="82">
        <f>INDEX('change in dft'!C$7:C$48,MATCH($A70,'change in dft'!$A$7:$A$48,0))</f>
        <v>4.6867358486834654E-2</v>
      </c>
      <c r="P70" s="82">
        <f>INDEX('change in dft'!O$7:O$48,MATCH($A70,'change in dft'!$A$7:$A$48,0))</f>
        <v>6.4150964708351577E-2</v>
      </c>
      <c r="U70" s="56"/>
      <c r="V70" s="56"/>
      <c r="W70" s="56"/>
      <c r="X70" s="56"/>
      <c r="Y70" s="56"/>
      <c r="Z70" s="56"/>
    </row>
    <row r="71" spans="1:26">
      <c r="A71" s="56" t="s">
        <v>25</v>
      </c>
      <c r="B71" s="56" t="s">
        <v>59</v>
      </c>
      <c r="C71" s="82">
        <f>INDEX('change in dft'!D$7:D$48,MATCH($A71,'change in dft'!$A$7:$A$48,0))</f>
        <v>1.7598930784727962E-3</v>
      </c>
      <c r="D71" s="82">
        <f>INDEX('change in dft'!E$7:E$48,MATCH($A71,'change in dft'!$A$7:$A$48,0))</f>
        <v>9.9187254795296553E-5</v>
      </c>
      <c r="E71" s="82">
        <f>INDEX('change in dft'!F$7:F$48,MATCH($A71,'change in dft'!$A$7:$A$48,0))</f>
        <v>1.2865861373660081E-2</v>
      </c>
      <c r="F71" s="82">
        <f>INDEX('change in dft'!G$7:G$48,MATCH($A71,'change in dft'!$A$7:$A$48,0))</f>
        <v>-2.3996743985505997E-3</v>
      </c>
      <c r="G71" s="82">
        <f>INDEX('change in dft'!H$7:H$48,MATCH($A71,'change in dft'!$A$7:$A$48,0))</f>
        <v>1.8744662778236165E-3</v>
      </c>
      <c r="H71" s="82">
        <f>INDEX('change in dft'!I$7:I$48,MATCH($A71,'change in dft'!$A$7:$A$48,0))</f>
        <v>4.2186906153924841E-3</v>
      </c>
      <c r="I71" s="82">
        <f>INDEX('change in dft'!J$7:J$48,MATCH($A71,'change in dft'!$A$7:$A$48,0))</f>
        <v>-1.3226522900877669E-3</v>
      </c>
      <c r="J71" s="82">
        <f>INDEX('change in dft'!K$7:K$48,MATCH($A71,'change in dft'!$A$7:$A$48,0))</f>
        <v>9.0666741309863852E-4</v>
      </c>
      <c r="K71" s="82">
        <f>INDEX('change in dft'!L$7:L$48,MATCH($A71,'change in dft'!$A$7:$A$48,0))</f>
        <v>-1.0348071927945846E-4</v>
      </c>
      <c r="L71" s="82">
        <f>INDEX('change in dft'!M$7:M$48,MATCH($A71,'change in dft'!$A$7:$A$48,0))</f>
        <v>5.1904889342613281E-4</v>
      </c>
      <c r="M71" s="82">
        <f>INDEX('change in dft'!N$7:N$48,MATCH($A71,'change in dft'!$A$7:$A$48,0))</f>
        <v>-1.0589587641096632E-3</v>
      </c>
      <c r="N71" s="82">
        <f>INDEX('change in dft'!P$7:P$48,MATCH($A71,'change in dft'!$A$7:$A$48,0))</f>
        <v>1.7359048734641558E-2</v>
      </c>
      <c r="O71" s="82">
        <f>INDEX('change in dft'!C$7:C$48,MATCH($A71,'change in dft'!$A$7:$A$48,0))</f>
        <v>7.756039373643997E-3</v>
      </c>
      <c r="P71" s="82">
        <f>INDEX('change in dft'!O$7:O$48,MATCH($A71,'change in dft'!$A$7:$A$48,0))</f>
        <v>2.5115088108285555E-2</v>
      </c>
      <c r="U71" s="56"/>
      <c r="V71" s="56"/>
      <c r="W71" s="56"/>
      <c r="X71" s="56"/>
      <c r="Y71" s="56"/>
      <c r="Z71" s="56"/>
    </row>
    <row r="72" spans="1:26">
      <c r="A72" s="56" t="s">
        <v>30</v>
      </c>
      <c r="B72" s="56" t="s">
        <v>60</v>
      </c>
      <c r="C72" s="82">
        <f>INDEX('change in dft'!D$7:D$48,MATCH($A72,'change in dft'!$A$7:$A$48,0))</f>
        <v>1.7479312514978584E-3</v>
      </c>
      <c r="D72" s="82">
        <f>INDEX('change in dft'!E$7:E$48,MATCH($A72,'change in dft'!$A$7:$A$48,0))</f>
        <v>1.9198458564839704E-4</v>
      </c>
      <c r="E72" s="82">
        <f>INDEX('change in dft'!F$7:F$48,MATCH($A72,'change in dft'!$A$7:$A$48,0))</f>
        <v>1.7189117762850259E-4</v>
      </c>
      <c r="F72" s="82">
        <f>INDEX('change in dft'!G$7:G$48,MATCH($A72,'change in dft'!$A$7:$A$48,0))</f>
        <v>1.0452192039912545E-2</v>
      </c>
      <c r="G72" s="82">
        <f>INDEX('change in dft'!H$7:H$48,MATCH($A72,'change in dft'!$A$7:$A$48,0))</f>
        <v>6.2885438769244573E-4</v>
      </c>
      <c r="H72" s="82">
        <f>INDEX('change in dft'!I$7:I$48,MATCH($A72,'change in dft'!$A$7:$A$48,0))</f>
        <v>1.0668151516779467E-3</v>
      </c>
      <c r="I72" s="82">
        <f>INDEX('change in dft'!J$7:J$48,MATCH($A72,'change in dft'!$A$7:$A$48,0))</f>
        <v>1.7975203271936024E-4</v>
      </c>
      <c r="J72" s="82">
        <f>INDEX('change in dft'!K$7:K$48,MATCH($A72,'change in dft'!$A$7:$A$48,0))</f>
        <v>1.1840168817025543E-3</v>
      </c>
      <c r="K72" s="82">
        <f>INDEX('change in dft'!L$7:L$48,MATCH($A72,'change in dft'!$A$7:$A$48,0))</f>
        <v>-1.730610519423692E-4</v>
      </c>
      <c r="L72" s="82">
        <f>INDEX('change in dft'!M$7:M$48,MATCH($A72,'change in dft'!$A$7:$A$48,0))</f>
        <v>1.5359544914577139E-3</v>
      </c>
      <c r="M72" s="82">
        <f>INDEX('change in dft'!N$7:N$48,MATCH($A72,'change in dft'!$A$7:$A$48,0))</f>
        <v>2.2897076454708731E-4</v>
      </c>
      <c r="N72" s="82">
        <f>INDEX('change in dft'!P$7:P$48,MATCH($A72,'change in dft'!$A$7:$A$48,0))</f>
        <v>1.7215301712542042E-2</v>
      </c>
      <c r="O72" s="82">
        <f>INDEX('change in dft'!C$7:C$48,MATCH($A72,'change in dft'!$A$7:$A$48,0))</f>
        <v>9.0641678955605265E-4</v>
      </c>
      <c r="P72" s="82">
        <f>INDEX('change in dft'!O$7:O$48,MATCH($A72,'change in dft'!$A$7:$A$48,0))</f>
        <v>1.8121718502098094E-2</v>
      </c>
      <c r="U72" s="56"/>
      <c r="V72" s="56"/>
      <c r="W72" s="56"/>
      <c r="X72" s="56"/>
      <c r="Y72" s="56"/>
      <c r="Z72" s="56"/>
    </row>
    <row r="73" spans="1:26">
      <c r="A73" s="56" t="s">
        <v>21</v>
      </c>
      <c r="B73" s="56" t="s">
        <v>61</v>
      </c>
      <c r="C73" s="82">
        <f>INDEX('change in dft'!D$7:D$48,MATCH($A73,'change in dft'!$A$7:$A$48,0))</f>
        <v>1.7869713165490353E-3</v>
      </c>
      <c r="D73" s="82">
        <f>INDEX('change in dft'!E$7:E$48,MATCH($A73,'change in dft'!$A$7:$A$48,0))</f>
        <v>-3.8258582248884565E-4</v>
      </c>
      <c r="E73" s="82">
        <f>INDEX('change in dft'!F$7:F$48,MATCH($A73,'change in dft'!$A$7:$A$48,0))</f>
        <v>4.2986345676223614E-3</v>
      </c>
      <c r="F73" s="82">
        <f>INDEX('change in dft'!G$7:G$48,MATCH($A73,'change in dft'!$A$7:$A$48,0))</f>
        <v>-2.1981003106741337E-3</v>
      </c>
      <c r="G73" s="82">
        <f>INDEX('change in dft'!H$7:H$48,MATCH($A73,'change in dft'!$A$7:$A$48,0))</f>
        <v>1.1337644280116077E-3</v>
      </c>
      <c r="H73" s="82">
        <f>INDEX('change in dft'!I$7:I$48,MATCH($A73,'change in dft'!$A$7:$A$48,0))</f>
        <v>5.5880113944040133E-3</v>
      </c>
      <c r="I73" s="82">
        <f>INDEX('change in dft'!J$7:J$48,MATCH($A73,'change in dft'!$A$7:$A$48,0))</f>
        <v>-3.6666608298205894E-3</v>
      </c>
      <c r="J73" s="82">
        <f>INDEX('change in dft'!K$7:K$48,MATCH($A73,'change in dft'!$A$7:$A$48,0))</f>
        <v>9.7950556015380386E-4</v>
      </c>
      <c r="K73" s="82">
        <f>INDEX('change in dft'!L$7:L$48,MATCH($A73,'change in dft'!$A$7:$A$48,0))</f>
        <v>3.7517572075929095E-4</v>
      </c>
      <c r="L73" s="82">
        <f>INDEX('change in dft'!M$7:M$48,MATCH($A73,'change in dft'!$A$7:$A$48,0))</f>
        <v>8.5237180158959092E-4</v>
      </c>
      <c r="M73" s="82">
        <f>INDEX('change in dft'!N$7:N$48,MATCH($A73,'change in dft'!$A$7:$A$48,0))</f>
        <v>3.9859971699574004E-4</v>
      </c>
      <c r="N73" s="82">
        <f>INDEX('change in dft'!P$7:P$48,MATCH($A73,'change in dft'!$A$7:$A$48,0))</f>
        <v>9.1656875431018747E-3</v>
      </c>
      <c r="O73" s="82">
        <f>INDEX('change in dft'!C$7:C$48,MATCH($A73,'change in dft'!$A$7:$A$48,0))</f>
        <v>2.3261673375260861E-2</v>
      </c>
      <c r="P73" s="82">
        <f>INDEX('change in dft'!O$7:O$48,MATCH($A73,'change in dft'!$A$7:$A$48,0))</f>
        <v>3.2427360918362735E-2</v>
      </c>
      <c r="U73" s="56"/>
      <c r="V73" s="56"/>
      <c r="W73" s="56"/>
      <c r="X73" s="56"/>
      <c r="Y73" s="56"/>
      <c r="Z73" s="56"/>
    </row>
    <row r="74" spans="1:26">
      <c r="A74" s="56" t="s">
        <v>18</v>
      </c>
      <c r="B74" s="56" t="s">
        <v>62</v>
      </c>
      <c r="C74" s="82">
        <f>INDEX('change in dft'!D$7:D$48,MATCH($A74,'change in dft'!$A$7:$A$48,0))</f>
        <v>1.8168803106657361E-3</v>
      </c>
      <c r="D74" s="82">
        <f>INDEX('change in dft'!E$7:E$48,MATCH($A74,'change in dft'!$A$7:$A$48,0))</f>
        <v>1.3523529167169812E-5</v>
      </c>
      <c r="E74" s="82">
        <f>INDEX('change in dft'!F$7:F$48,MATCH($A74,'change in dft'!$A$7:$A$48,0))</f>
        <v>1.8331733315142928E-2</v>
      </c>
      <c r="F74" s="82">
        <f>INDEX('change in dft'!G$7:G$48,MATCH($A74,'change in dft'!$A$7:$A$48,0))</f>
        <v>-6.0190953296224148E-3</v>
      </c>
      <c r="G74" s="82">
        <f>INDEX('change in dft'!H$7:H$48,MATCH($A74,'change in dft'!$A$7:$A$48,0))</f>
        <v>1.2929969551767062E-3</v>
      </c>
      <c r="H74" s="82">
        <f>INDEX('change in dft'!I$7:I$48,MATCH($A74,'change in dft'!$A$7:$A$48,0))</f>
        <v>2.8444232889393017E-3</v>
      </c>
      <c r="I74" s="82">
        <f>INDEX('change in dft'!J$7:J$48,MATCH($A74,'change in dft'!$A$7:$A$48,0))</f>
        <v>-2.7838711389405191E-4</v>
      </c>
      <c r="J74" s="82">
        <f>INDEX('change in dft'!K$7:K$48,MATCH($A74,'change in dft'!$A$7:$A$48,0))</f>
        <v>-2.0138086967245172E-3</v>
      </c>
      <c r="K74" s="82">
        <f>INDEX('change in dft'!L$7:L$48,MATCH($A74,'change in dft'!$A$7:$A$48,0))</f>
        <v>-1.2000574181270096E-4</v>
      </c>
      <c r="L74" s="82">
        <f>INDEX('change in dft'!M$7:M$48,MATCH($A74,'change in dft'!$A$7:$A$48,0))</f>
        <v>-1.0568678687477018E-3</v>
      </c>
      <c r="M74" s="82">
        <f>INDEX('change in dft'!N$7:N$48,MATCH($A74,'change in dft'!$A$7:$A$48,0))</f>
        <v>-1.2448010186523195E-3</v>
      </c>
      <c r="N74" s="82">
        <f>INDEX('change in dft'!P$7:P$48,MATCH($A74,'change in dft'!$A$7:$A$48,0))</f>
        <v>1.3566591629638136E-2</v>
      </c>
      <c r="O74" s="82">
        <f>INDEX('change in dft'!C$7:C$48,MATCH($A74,'change in dft'!$A$7:$A$48,0))</f>
        <v>4.0388264656046946E-2</v>
      </c>
      <c r="P74" s="82">
        <f>INDEX('change in dft'!O$7:O$48,MATCH($A74,'change in dft'!$A$7:$A$48,0))</f>
        <v>5.3954856285685082E-2</v>
      </c>
      <c r="U74" s="56"/>
      <c r="V74" s="56"/>
      <c r="W74" s="56"/>
      <c r="X74" s="56"/>
      <c r="Y74" s="56"/>
      <c r="Z74" s="56"/>
    </row>
    <row r="75" spans="1:26">
      <c r="A75" s="56" t="s">
        <v>4</v>
      </c>
      <c r="B75" s="56" t="s">
        <v>63</v>
      </c>
      <c r="C75" s="82">
        <f>INDEX('change in dft'!D$7:D$48,MATCH($A75,'change in dft'!$A$7:$A$48,0))</f>
        <v>1.7620906916209211E-3</v>
      </c>
      <c r="D75" s="82">
        <f>INDEX('change in dft'!E$7:E$48,MATCH($A75,'change in dft'!$A$7:$A$48,0))</f>
        <v>-4.0113083863424492E-5</v>
      </c>
      <c r="E75" s="82">
        <f>INDEX('change in dft'!F$7:F$48,MATCH($A75,'change in dft'!$A$7:$A$48,0))</f>
        <v>4.1226738698034726E-3</v>
      </c>
      <c r="F75" s="82">
        <f>INDEX('change in dft'!G$7:G$48,MATCH($A75,'change in dft'!$A$7:$A$48,0))</f>
        <v>-2.8572768564878448E-3</v>
      </c>
      <c r="G75" s="82">
        <f>INDEX('change in dft'!H$7:H$48,MATCH($A75,'change in dft'!$A$7:$A$48,0))</f>
        <v>1.2535452907542766E-3</v>
      </c>
      <c r="H75" s="82">
        <f>INDEX('change in dft'!I$7:I$48,MATCH($A75,'change in dft'!$A$7:$A$48,0))</f>
        <v>-5.6553923236875026E-3</v>
      </c>
      <c r="I75" s="82">
        <f>INDEX('change in dft'!J$7:J$48,MATCH($A75,'change in dft'!$A$7:$A$48,0))</f>
        <v>-2.1311148329372642E-4</v>
      </c>
      <c r="J75" s="82">
        <f>INDEX('change in dft'!K$7:K$48,MATCH($A75,'change in dft'!$A$7:$A$48,0))</f>
        <v>3.2042748484661931E-3</v>
      </c>
      <c r="K75" s="82">
        <f>INDEX('change in dft'!L$7:L$48,MATCH($A75,'change in dft'!$A$7:$A$48,0))</f>
        <v>1.5826896158754877E-5</v>
      </c>
      <c r="L75" s="82">
        <f>INDEX('change in dft'!M$7:M$48,MATCH($A75,'change in dft'!$A$7:$A$48,0))</f>
        <v>-1.898825882045152E-4</v>
      </c>
      <c r="M75" s="82">
        <f>INDEX('change in dft'!N$7:N$48,MATCH($A75,'change in dft'!$A$7:$A$48,0))</f>
        <v>1.4683031306459426E-3</v>
      </c>
      <c r="N75" s="82">
        <f>INDEX('change in dft'!P$7:P$48,MATCH($A75,'change in dft'!$A$7:$A$48,0))</f>
        <v>2.8709383919125475E-3</v>
      </c>
      <c r="O75" s="82">
        <f>INDEX('change in dft'!C$7:C$48,MATCH($A75,'change in dft'!$A$7:$A$48,0))</f>
        <v>9.014444187682713E-3</v>
      </c>
      <c r="P75" s="82">
        <f>INDEX('change in dft'!O$7:O$48,MATCH($A75,'change in dft'!$A$7:$A$48,0))</f>
        <v>1.1885382579595261E-2</v>
      </c>
      <c r="U75" s="56"/>
      <c r="V75" s="56"/>
      <c r="W75" s="56"/>
      <c r="X75" s="56"/>
      <c r="Y75" s="56"/>
      <c r="Z75" s="56"/>
    </row>
    <row r="76" spans="1:26">
      <c r="A76" s="56" t="s">
        <v>34</v>
      </c>
      <c r="B76" s="56" t="s">
        <v>64</v>
      </c>
      <c r="C76" s="82">
        <f>INDEX('change in dft'!D$7:D$48,MATCH($A76,'change in dft'!$A$7:$A$48,0))</f>
        <v>1.8683614747923016E-3</v>
      </c>
      <c r="D76" s="82">
        <f>INDEX('change in dft'!E$7:E$48,MATCH($A76,'change in dft'!$A$7:$A$48,0))</f>
        <v>-2.9597990578977829E-4</v>
      </c>
      <c r="E76" s="82">
        <f>INDEX('change in dft'!F$7:F$48,MATCH($A76,'change in dft'!$A$7:$A$48,0))</f>
        <v>-3.3943538308740084E-2</v>
      </c>
      <c r="F76" s="82">
        <f>INDEX('change in dft'!G$7:G$48,MATCH($A76,'change in dft'!$A$7:$A$48,0))</f>
        <v>1.7434234730724363E-3</v>
      </c>
      <c r="G76" s="82">
        <f>INDEX('change in dft'!H$7:H$48,MATCH($A76,'change in dft'!$A$7:$A$48,0))</f>
        <v>6.6829869458295832E-4</v>
      </c>
      <c r="H76" s="82">
        <f>INDEX('change in dft'!I$7:I$48,MATCH($A76,'change in dft'!$A$7:$A$48,0))</f>
        <v>-5.1315107800922188E-3</v>
      </c>
      <c r="I76" s="82">
        <f>INDEX('change in dft'!J$7:J$48,MATCH($A76,'change in dft'!$A$7:$A$48,0))</f>
        <v>-2.2586614813080441E-3</v>
      </c>
      <c r="J76" s="82">
        <f>INDEX('change in dft'!K$7:K$48,MATCH($A76,'change in dft'!$A$7:$A$48,0))</f>
        <v>1.4600471610874965E-3</v>
      </c>
      <c r="K76" s="82">
        <f>INDEX('change in dft'!L$7:L$48,MATCH($A76,'change in dft'!$A$7:$A$48,0))</f>
        <v>1.9025657267901508E-4</v>
      </c>
      <c r="L76" s="82">
        <f>INDEX('change in dft'!M$7:M$48,MATCH($A76,'change in dft'!$A$7:$A$48,0))</f>
        <v>1.7696911212206068E-3</v>
      </c>
      <c r="M76" s="82">
        <f>INDEX('change in dft'!N$7:N$48,MATCH($A76,'change in dft'!$A$7:$A$48,0))</f>
        <v>1.5892755098794176E-3</v>
      </c>
      <c r="N76" s="82">
        <f>INDEX('change in dft'!P$7:P$48,MATCH($A76,'change in dft'!$A$7:$A$48,0))</f>
        <v>-3.2340336468615893E-2</v>
      </c>
      <c r="O76" s="82">
        <f>INDEX('change in dft'!C$7:C$48,MATCH($A76,'change in dft'!$A$7:$A$48,0))</f>
        <v>6.986758626773093E-2</v>
      </c>
      <c r="P76" s="82">
        <f>INDEX('change in dft'!O$7:O$48,MATCH($A76,'change in dft'!$A$7:$A$48,0))</f>
        <v>3.7527249799115037E-2</v>
      </c>
      <c r="U76" s="56"/>
      <c r="V76" s="56"/>
      <c r="W76" s="56"/>
      <c r="X76" s="56"/>
      <c r="Y76" s="56"/>
      <c r="Z76" s="56"/>
    </row>
    <row r="77" spans="1:26">
      <c r="A77" s="56" t="s">
        <v>14</v>
      </c>
      <c r="B77" s="56" t="s">
        <v>65</v>
      </c>
      <c r="C77" s="82">
        <f>INDEX('change in dft'!D$7:D$48,MATCH($A77,'change in dft'!$A$7:$A$48,0))</f>
        <v>1.822737623046855E-3</v>
      </c>
      <c r="D77" s="82">
        <f>INDEX('change in dft'!E$7:E$48,MATCH($A77,'change in dft'!$A$7:$A$48,0))</f>
        <v>-5.0297311947722356E-4</v>
      </c>
      <c r="E77" s="82">
        <f>INDEX('change in dft'!F$7:F$48,MATCH($A77,'change in dft'!$A$7:$A$48,0))</f>
        <v>1.1061608448169613E-2</v>
      </c>
      <c r="F77" s="82">
        <f>INDEX('change in dft'!G$7:G$48,MATCH($A77,'change in dft'!$A$7:$A$48,0))</f>
        <v>-2.8827366394419407E-3</v>
      </c>
      <c r="G77" s="82">
        <f>INDEX('change in dft'!H$7:H$48,MATCH($A77,'change in dft'!$A$7:$A$48,0))</f>
        <v>3.4503009697632869E-3</v>
      </c>
      <c r="H77" s="82">
        <f>INDEX('change in dft'!I$7:I$48,MATCH($A77,'change in dft'!$A$7:$A$48,0))</f>
        <v>2.3831252890484933E-3</v>
      </c>
      <c r="I77" s="82">
        <f>INDEX('change in dft'!J$7:J$48,MATCH($A77,'change in dft'!$A$7:$A$48,0))</f>
        <v>-5.4469614741270433E-4</v>
      </c>
      <c r="J77" s="82">
        <f>INDEX('change in dft'!K$7:K$48,MATCH($A77,'change in dft'!$A$7:$A$48,0))</f>
        <v>1.3232056557375138E-3</v>
      </c>
      <c r="K77" s="82">
        <f>INDEX('change in dft'!L$7:L$48,MATCH($A77,'change in dft'!$A$7:$A$48,0))</f>
        <v>4.5566317559297964E-4</v>
      </c>
      <c r="L77" s="82">
        <f>INDEX('change in dft'!M$7:M$48,MATCH($A77,'change in dft'!$A$7:$A$48,0))</f>
        <v>3.9762239675367184E-4</v>
      </c>
      <c r="M77" s="82">
        <f>INDEX('change in dft'!N$7:N$48,MATCH($A77,'change in dft'!$A$7:$A$48,0))</f>
        <v>-3.030951230824197E-3</v>
      </c>
      <c r="N77" s="82">
        <f>INDEX('change in dft'!P$7:P$48,MATCH($A77,'change in dft'!$A$7:$A$48,0))</f>
        <v>1.3932906420956348E-2</v>
      </c>
      <c r="O77" s="82">
        <f>INDEX('change in dft'!C$7:C$48,MATCH($A77,'change in dft'!$A$7:$A$48,0))</f>
        <v>4.3742299056723999E-2</v>
      </c>
      <c r="P77" s="82">
        <f>INDEX('change in dft'!O$7:O$48,MATCH($A77,'change in dft'!$A$7:$A$48,0))</f>
        <v>5.7675205477680347E-2</v>
      </c>
      <c r="U77" s="56"/>
      <c r="V77" s="56"/>
      <c r="W77" s="56"/>
      <c r="X77" s="56"/>
      <c r="Y77" s="56"/>
      <c r="Z77" s="56"/>
    </row>
    <row r="78" spans="1:26">
      <c r="A78" s="56" t="s">
        <v>3</v>
      </c>
      <c r="B78" s="56" t="s">
        <v>66</v>
      </c>
      <c r="C78" s="82">
        <f>INDEX('change in dft'!D$7:D$48,MATCH($A78,'change in dft'!$A$7:$A$48,0))</f>
        <v>1.8242305934448311E-3</v>
      </c>
      <c r="D78" s="82">
        <f>INDEX('change in dft'!E$7:E$48,MATCH($A78,'change in dft'!$A$7:$A$48,0))</f>
        <v>-4.2469273715117772E-4</v>
      </c>
      <c r="E78" s="82">
        <f>INDEX('change in dft'!F$7:F$48,MATCH($A78,'change in dft'!$A$7:$A$48,0))</f>
        <v>4.7128131103222337E-3</v>
      </c>
      <c r="F78" s="82">
        <f>INDEX('change in dft'!G$7:G$48,MATCH($A78,'change in dft'!$A$7:$A$48,0))</f>
        <v>-2.2095061338796018E-3</v>
      </c>
      <c r="G78" s="82">
        <f>INDEX('change in dft'!H$7:H$48,MATCH($A78,'change in dft'!$A$7:$A$48,0))</f>
        <v>1.7098669372426212E-3</v>
      </c>
      <c r="H78" s="82">
        <f>INDEX('change in dft'!I$7:I$48,MATCH($A78,'change in dft'!$A$7:$A$48,0))</f>
        <v>5.1920581491387008E-3</v>
      </c>
      <c r="I78" s="82">
        <f>INDEX('change in dft'!J$7:J$48,MATCH($A78,'change in dft'!$A$7:$A$48,0))</f>
        <v>2.1209375836983568E-4</v>
      </c>
      <c r="J78" s="82">
        <f>INDEX('change in dft'!K$7:K$48,MATCH($A78,'change in dft'!$A$7:$A$48,0))</f>
        <v>-2.8274194688837628E-3</v>
      </c>
      <c r="K78" s="82">
        <f>INDEX('change in dft'!L$7:L$48,MATCH($A78,'change in dft'!$A$7:$A$48,0))</f>
        <v>3.6134609372195925E-4</v>
      </c>
      <c r="L78" s="82">
        <f>INDEX('change in dft'!M$7:M$48,MATCH($A78,'change in dft'!$A$7:$A$48,0))</f>
        <v>-2.4370624347680447E-5</v>
      </c>
      <c r="M78" s="82">
        <f>INDEX('change in dft'!N$7:N$48,MATCH($A78,'change in dft'!$A$7:$A$48,0))</f>
        <v>-2.6589879511134118E-3</v>
      </c>
      <c r="N78" s="82">
        <f>INDEX('change in dft'!P$7:P$48,MATCH($A78,'change in dft'!$A$7:$A$48,0))</f>
        <v>5.8674317268645471E-3</v>
      </c>
      <c r="O78" s="82">
        <f>INDEX('change in dft'!C$7:C$48,MATCH($A78,'change in dft'!$A$7:$A$48,0))</f>
        <v>4.4597208910837294E-2</v>
      </c>
      <c r="P78" s="82">
        <f>INDEX('change in dft'!O$7:O$48,MATCH($A78,'change in dft'!$A$7:$A$48,0))</f>
        <v>5.0464640637701841E-2</v>
      </c>
      <c r="U78" s="56"/>
      <c r="V78" s="56"/>
      <c r="W78" s="56"/>
      <c r="X78" s="56"/>
      <c r="Y78" s="56"/>
      <c r="Z78" s="56"/>
    </row>
    <row r="79" spans="1:26">
      <c r="A79" s="56" t="s">
        <v>17</v>
      </c>
      <c r="B79" s="56" t="s">
        <v>67</v>
      </c>
      <c r="C79" s="82">
        <f>INDEX('change in dft'!D$7:D$48,MATCH($A79,'change in dft'!$A$7:$A$48,0))</f>
        <v>1.7749405974469834E-3</v>
      </c>
      <c r="D79" s="82">
        <f>INDEX('change in dft'!E$7:E$48,MATCH($A79,'change in dft'!$A$7:$A$48,0))</f>
        <v>-3.8922425802989657E-4</v>
      </c>
      <c r="E79" s="82">
        <f>INDEX('change in dft'!F$7:F$48,MATCH($A79,'change in dft'!$A$7:$A$48,0))</f>
        <v>-2.4450651596783501E-3</v>
      </c>
      <c r="F79" s="82">
        <f>INDEX('change in dft'!G$7:G$48,MATCH($A79,'change in dft'!$A$7:$A$48,0))</f>
        <v>-1.5861949421054344E-3</v>
      </c>
      <c r="G79" s="82">
        <f>INDEX('change in dft'!H$7:H$48,MATCH($A79,'change in dft'!$A$7:$A$48,0))</f>
        <v>1.7083900627496984E-3</v>
      </c>
      <c r="H79" s="82">
        <f>INDEX('change in dft'!I$7:I$48,MATCH($A79,'change in dft'!$A$7:$A$48,0))</f>
        <v>6.1931483861881187E-3</v>
      </c>
      <c r="I79" s="82">
        <f>INDEX('change in dft'!J$7:J$48,MATCH($A79,'change in dft'!$A$7:$A$48,0))</f>
        <v>-3.0919678069543099E-3</v>
      </c>
      <c r="J79" s="82">
        <f>INDEX('change in dft'!K$7:K$48,MATCH($A79,'change in dft'!$A$7:$A$48,0))</f>
        <v>2.3161258745012514E-3</v>
      </c>
      <c r="K79" s="82">
        <f>INDEX('change in dft'!L$7:L$48,MATCH($A79,'change in dft'!$A$7:$A$48,0))</f>
        <v>3.7785360367403875E-4</v>
      </c>
      <c r="L79" s="82">
        <f>INDEX('change in dft'!M$7:M$48,MATCH($A79,'change in dft'!$A$7:$A$48,0))</f>
        <v>1.50853356246472E-3</v>
      </c>
      <c r="M79" s="82">
        <f>INDEX('change in dft'!N$7:N$48,MATCH($A79,'change in dft'!$A$7:$A$48,0))</f>
        <v>2.2935550894054302E-4</v>
      </c>
      <c r="N79" s="82">
        <f>INDEX('change in dft'!P$7:P$48,MATCH($A79,'change in dft'!$A$7:$A$48,0))</f>
        <v>6.5958954291973626E-3</v>
      </c>
      <c r="O79" s="82">
        <f>INDEX('change in dft'!C$7:C$48,MATCH($A79,'change in dft'!$A$7:$A$48,0))</f>
        <v>1.6372601544128118E-2</v>
      </c>
      <c r="P79" s="82">
        <f>INDEX('change in dft'!O$7:O$48,MATCH($A79,'change in dft'!$A$7:$A$48,0))</f>
        <v>2.2968496973325481E-2</v>
      </c>
      <c r="U79" s="56"/>
      <c r="V79" s="56"/>
      <c r="W79" s="56"/>
      <c r="X79" s="56"/>
      <c r="Y79" s="56"/>
      <c r="Z79" s="56"/>
    </row>
    <row r="80" spans="1:26">
      <c r="A80" s="56" t="s">
        <v>8</v>
      </c>
      <c r="B80" s="56" t="s">
        <v>68</v>
      </c>
      <c r="C80" s="82">
        <f>INDEX('change in dft'!D$7:D$48,MATCH($A80,'change in dft'!$A$7:$A$48,0))</f>
        <v>1.7667097963134371E-3</v>
      </c>
      <c r="D80" s="82">
        <f>INDEX('change in dft'!E$7:E$48,MATCH($A80,'change in dft'!$A$7:$A$48,0))</f>
        <v>-5.0335144325752701E-4</v>
      </c>
      <c r="E80" s="82">
        <f>INDEX('change in dft'!F$7:F$48,MATCH($A80,'change in dft'!$A$7:$A$48,0))</f>
        <v>-6.0774245020565054E-3</v>
      </c>
      <c r="F80" s="82">
        <f>INDEX('change in dft'!G$7:G$48,MATCH($A80,'change in dft'!$A$7:$A$48,0))</f>
        <v>-6.4194094460989781E-4</v>
      </c>
      <c r="G80" s="82">
        <f>INDEX('change in dft'!H$7:H$48,MATCH($A80,'change in dft'!$A$7:$A$48,0))</f>
        <v>3.983512940313183E-4</v>
      </c>
      <c r="H80" s="82">
        <f>INDEX('change in dft'!I$7:I$48,MATCH($A80,'change in dft'!$A$7:$A$48,0))</f>
        <v>2.6886501106322402E-3</v>
      </c>
      <c r="I80" s="82">
        <f>INDEX('change in dft'!J$7:J$48,MATCH($A80,'change in dft'!$A$7:$A$48,0))</f>
        <v>-1.9922910818870321E-3</v>
      </c>
      <c r="J80" s="82">
        <f>INDEX('change in dft'!K$7:K$48,MATCH($A80,'change in dft'!$A$7:$A$48,0))</f>
        <v>-1.8226508691447929E-3</v>
      </c>
      <c r="K80" s="82">
        <f>INDEX('change in dft'!L$7:L$48,MATCH($A80,'change in dft'!$A$7:$A$48,0))</f>
        <v>5.1452185022671237E-4</v>
      </c>
      <c r="L80" s="82">
        <f>INDEX('change in dft'!M$7:M$48,MATCH($A80,'change in dft'!$A$7:$A$48,0))</f>
        <v>7.6292550270151693E-4</v>
      </c>
      <c r="M80" s="82">
        <f>INDEX('change in dft'!N$7:N$48,MATCH($A80,'change in dft'!$A$7:$A$48,0))</f>
        <v>8.0756295837369763E-5</v>
      </c>
      <c r="N80" s="82">
        <f>INDEX('change in dft'!P$7:P$48,MATCH($A80,'change in dft'!$A$7:$A$48,0))</f>
        <v>-4.8257439912131606E-3</v>
      </c>
      <c r="O80" s="82">
        <f>INDEX('change in dft'!C$7:C$48,MATCH($A80,'change in dft'!$A$7:$A$48,0))</f>
        <v>1.1659451834721279E-2</v>
      </c>
      <c r="P80" s="82">
        <f>INDEX('change in dft'!O$7:O$48,MATCH($A80,'change in dft'!$A$7:$A$48,0))</f>
        <v>6.8337078435081189E-3</v>
      </c>
      <c r="U80" s="56"/>
      <c r="V80" s="56"/>
      <c r="W80" s="56"/>
      <c r="X80" s="56"/>
      <c r="Y80" s="56"/>
      <c r="Z80" s="56"/>
    </row>
    <row r="81" spans="1:26">
      <c r="A81" s="56" t="s">
        <v>16</v>
      </c>
      <c r="B81" s="56" t="s">
        <v>69</v>
      </c>
      <c r="C81" s="82">
        <f>INDEX('change in dft'!D$7:D$48,MATCH($A81,'change in dft'!$A$7:$A$48,0))</f>
        <v>1.8457601386272504E-3</v>
      </c>
      <c r="D81" s="82">
        <f>INDEX('change in dft'!E$7:E$48,MATCH($A81,'change in dft'!$A$7:$A$48,0))</f>
        <v>-5.4106654441077318E-4</v>
      </c>
      <c r="E81" s="82">
        <f>INDEX('change in dft'!F$7:F$48,MATCH($A81,'change in dft'!$A$7:$A$48,0))</f>
        <v>-1.8794695917058846E-2</v>
      </c>
      <c r="F81" s="82">
        <f>INDEX('change in dft'!G$7:G$48,MATCH($A81,'change in dft'!$A$7:$A$48,0))</f>
        <v>2.5492814409502351E-3</v>
      </c>
      <c r="G81" s="82">
        <f>INDEX('change in dft'!H$7:H$48,MATCH($A81,'change in dft'!$A$7:$A$48,0))</f>
        <v>1.8954927944971889E-3</v>
      </c>
      <c r="H81" s="82">
        <f>INDEX('change in dft'!I$7:I$48,MATCH($A81,'change in dft'!$A$7:$A$48,0))</f>
        <v>-6.4779644546402171E-3</v>
      </c>
      <c r="I81" s="82">
        <f>INDEX('change in dft'!J$7:J$48,MATCH($A81,'change in dft'!$A$7:$A$48,0))</f>
        <v>2.7062388428906736E-3</v>
      </c>
      <c r="J81" s="82">
        <f>INDEX('change in dft'!K$7:K$48,MATCH($A81,'change in dft'!$A$7:$A$48,0))</f>
        <v>-6.2395182408780947E-4</v>
      </c>
      <c r="K81" s="82">
        <f>INDEX('change in dft'!L$7:L$48,MATCH($A81,'change in dft'!$A$7:$A$48,0))</f>
        <v>4.0019912159161564E-4</v>
      </c>
      <c r="L81" s="82">
        <f>INDEX('change in dft'!M$7:M$48,MATCH($A81,'change in dft'!$A$7:$A$48,0))</f>
        <v>-6.9515335100556186E-4</v>
      </c>
      <c r="M81" s="82">
        <f>INDEX('change in dft'!N$7:N$48,MATCH($A81,'change in dft'!$A$7:$A$48,0))</f>
        <v>3.1342609825415479E-3</v>
      </c>
      <c r="N81" s="82">
        <f>INDEX('change in dft'!P$7:P$48,MATCH($A81,'change in dft'!$A$7:$A$48,0))</f>
        <v>-1.4601598770104696E-2</v>
      </c>
      <c r="O81" s="82">
        <f>INDEX('change in dft'!C$7:C$48,MATCH($A81,'change in dft'!$A$7:$A$48,0))</f>
        <v>5.6925531266312612E-2</v>
      </c>
      <c r="P81" s="82">
        <f>INDEX('change in dft'!O$7:O$48,MATCH($A81,'change in dft'!$A$7:$A$48,0))</f>
        <v>4.2323932496207917E-2</v>
      </c>
      <c r="U81" s="56"/>
      <c r="V81" s="56"/>
      <c r="W81" s="56"/>
      <c r="X81" s="56"/>
      <c r="Y81" s="56"/>
      <c r="Z81" s="56"/>
    </row>
    <row r="82" spans="1:26">
      <c r="A82" s="56" t="s">
        <v>15</v>
      </c>
      <c r="B82" s="56" t="s">
        <v>70</v>
      </c>
      <c r="C82" s="82">
        <f>INDEX('change in dft'!D$7:D$48,MATCH($A82,'change in dft'!$A$7:$A$48,0))</f>
        <v>1.7920615661979333E-3</v>
      </c>
      <c r="D82" s="82">
        <f>INDEX('change in dft'!E$7:E$48,MATCH($A82,'change in dft'!$A$7:$A$48,0))</f>
        <v>-2.1826229031285393E-4</v>
      </c>
      <c r="E82" s="82">
        <f>INDEX('change in dft'!F$7:F$48,MATCH($A82,'change in dft'!$A$7:$A$48,0))</f>
        <v>1.4409804222592637E-3</v>
      </c>
      <c r="F82" s="82">
        <f>INDEX('change in dft'!G$7:G$48,MATCH($A82,'change in dft'!$A$7:$A$48,0))</f>
        <v>-9.142629986507167E-4</v>
      </c>
      <c r="G82" s="82">
        <f>INDEX('change in dft'!H$7:H$48,MATCH($A82,'change in dft'!$A$7:$A$48,0))</f>
        <v>-3.1123816658438219E-3</v>
      </c>
      <c r="H82" s="82">
        <f>INDEX('change in dft'!I$7:I$48,MATCH($A82,'change in dft'!$A$7:$A$48,0))</f>
        <v>-5.42349342199544E-3</v>
      </c>
      <c r="I82" s="82">
        <f>INDEX('change in dft'!J$7:J$48,MATCH($A82,'change in dft'!$A$7:$A$48,0))</f>
        <v>2.4519281790362779E-3</v>
      </c>
      <c r="J82" s="82">
        <f>INDEX('change in dft'!K$7:K$48,MATCH($A82,'change in dft'!$A$7:$A$48,0))</f>
        <v>-3.1271865249491437E-3</v>
      </c>
      <c r="K82" s="82">
        <f>INDEX('change in dft'!L$7:L$48,MATCH($A82,'change in dft'!$A$7:$A$48,0))</f>
        <v>1.3286834104997425E-4</v>
      </c>
      <c r="L82" s="82">
        <f>INDEX('change in dft'!M$7:M$48,MATCH($A82,'change in dft'!$A$7:$A$48,0))</f>
        <v>-1.8454432044461289E-3</v>
      </c>
      <c r="M82" s="82">
        <f>INDEX('change in dft'!N$7:N$48,MATCH($A82,'change in dft'!$A$7:$A$48,0))</f>
        <v>1.1233268409474029E-3</v>
      </c>
      <c r="N82" s="82">
        <f>INDEX('change in dft'!P$7:P$48,MATCH($A82,'change in dft'!$A$7:$A$48,0))</f>
        <v>-7.6998647567072531E-3</v>
      </c>
      <c r="O82" s="82">
        <f>INDEX('change in dft'!C$7:C$48,MATCH($A82,'change in dft'!$A$7:$A$48,0))</f>
        <v>2.6176469670870395E-2</v>
      </c>
      <c r="P82" s="82">
        <f>INDEX('change in dft'!O$7:O$48,MATCH($A82,'change in dft'!$A$7:$A$48,0))</f>
        <v>1.8476604914163142E-2</v>
      </c>
      <c r="U82" s="56"/>
      <c r="V82" s="56"/>
      <c r="W82" s="56"/>
      <c r="X82" s="56"/>
      <c r="Y82" s="56"/>
      <c r="Z82" s="56"/>
    </row>
    <row r="83" spans="1:26">
      <c r="A83" s="56" t="s">
        <v>28</v>
      </c>
      <c r="B83" s="56" t="s">
        <v>71</v>
      </c>
      <c r="C83" s="82">
        <f>INDEX('change in dft'!D$7:D$48,MATCH($A83,'change in dft'!$A$7:$A$48,0))</f>
        <v>1.7603205813003786E-3</v>
      </c>
      <c r="D83" s="82">
        <f>INDEX('change in dft'!E$7:E$48,MATCH($A83,'change in dft'!$A$7:$A$48,0))</f>
        <v>-3.0037126513082768E-4</v>
      </c>
      <c r="E83" s="82">
        <f>INDEX('change in dft'!F$7:F$48,MATCH($A83,'change in dft'!$A$7:$A$48,0))</f>
        <v>1.0405826321266964E-3</v>
      </c>
      <c r="F83" s="82">
        <f>INDEX('change in dft'!G$7:G$48,MATCH($A83,'change in dft'!$A$7:$A$48,0))</f>
        <v>-1.7627278834075888E-4</v>
      </c>
      <c r="G83" s="82">
        <f>INDEX('change in dft'!H$7:H$48,MATCH($A83,'change in dft'!$A$7:$A$48,0))</f>
        <v>-3.9018236933885397E-4</v>
      </c>
      <c r="H83" s="82">
        <f>INDEX('change in dft'!I$7:I$48,MATCH($A83,'change in dft'!$A$7:$A$48,0))</f>
        <v>-1.5283346996655789E-2</v>
      </c>
      <c r="I83" s="82">
        <f>INDEX('change in dft'!J$7:J$48,MATCH($A83,'change in dft'!$A$7:$A$48,0))</f>
        <v>2.4447044924662542E-3</v>
      </c>
      <c r="J83" s="82">
        <f>INDEX('change in dft'!K$7:K$48,MATCH($A83,'change in dft'!$A$7:$A$48,0))</f>
        <v>1.5542339856177145E-3</v>
      </c>
      <c r="K83" s="82">
        <f>INDEX('change in dft'!L$7:L$48,MATCH($A83,'change in dft'!$A$7:$A$48,0))</f>
        <v>2.2892074298330733E-4</v>
      </c>
      <c r="L83" s="82">
        <f>INDEX('change in dft'!M$7:M$48,MATCH($A83,'change in dft'!$A$7:$A$48,0))</f>
        <v>-1.9635503530157639E-3</v>
      </c>
      <c r="M83" s="82">
        <f>INDEX('change in dft'!N$7:N$48,MATCH($A83,'change in dft'!$A$7:$A$48,0))</f>
        <v>6.753351205398439E-3</v>
      </c>
      <c r="N83" s="82">
        <f>INDEX('change in dft'!P$7:P$48,MATCH($A83,'change in dft'!$A$7:$A$48,0))</f>
        <v>-4.3316101325892031E-3</v>
      </c>
      <c r="O83" s="82">
        <f>INDEX('change in dft'!C$7:C$48,MATCH($A83,'change in dft'!$A$7:$A$48,0))</f>
        <v>8.0008375160771639E-3</v>
      </c>
      <c r="P83" s="82">
        <f>INDEX('change in dft'!O$7:O$48,MATCH($A83,'change in dft'!$A$7:$A$48,0))</f>
        <v>3.6692273834879607E-3</v>
      </c>
      <c r="U83" s="56"/>
      <c r="V83" s="56"/>
      <c r="W83" s="56"/>
      <c r="X83" s="56"/>
      <c r="Y83" s="56"/>
      <c r="Z83" s="56"/>
    </row>
    <row r="84" spans="1:26">
      <c r="A84" s="56" t="s">
        <v>12</v>
      </c>
      <c r="B84" s="56" t="s">
        <v>72</v>
      </c>
      <c r="C84" s="82">
        <f>INDEX('change in dft'!D$7:D$48,MATCH($A84,'change in dft'!$A$7:$A$48,0))</f>
        <v>1.9187966342053553E-3</v>
      </c>
      <c r="D84" s="82">
        <f>INDEX('change in dft'!E$7:E$48,MATCH($A84,'change in dft'!$A$7:$A$48,0))</f>
        <v>-4.4319977299989155E-4</v>
      </c>
      <c r="E84" s="82">
        <f>INDEX('change in dft'!F$7:F$48,MATCH($A84,'change in dft'!$A$7:$A$48,0))</f>
        <v>-2.3654014573389004E-2</v>
      </c>
      <c r="F84" s="82">
        <f>INDEX('change in dft'!G$7:G$48,MATCH($A84,'change in dft'!$A$7:$A$48,0))</f>
        <v>1.718576807783867E-3</v>
      </c>
      <c r="G84" s="82">
        <f>INDEX('change in dft'!H$7:H$48,MATCH($A84,'change in dft'!$A$7:$A$48,0))</f>
        <v>-1.830346711107822E-3</v>
      </c>
      <c r="H84" s="82">
        <f>INDEX('change in dft'!I$7:I$48,MATCH($A84,'change in dft'!$A$7:$A$48,0))</f>
        <v>2.0289698244062571E-3</v>
      </c>
      <c r="I84" s="82">
        <f>INDEX('change in dft'!J$7:J$48,MATCH($A84,'change in dft'!$A$7:$A$48,0))</f>
        <v>2.3290651495233572E-3</v>
      </c>
      <c r="J84" s="82">
        <f>INDEX('change in dft'!K$7:K$48,MATCH($A84,'change in dft'!$A$7:$A$48,0))</f>
        <v>1.7999703290221269E-3</v>
      </c>
      <c r="K84" s="82">
        <f>INDEX('change in dft'!L$7:L$48,MATCH($A84,'change in dft'!$A$7:$A$48,0))</f>
        <v>2.2680453067058792E-4</v>
      </c>
      <c r="L84" s="82">
        <f>INDEX('change in dft'!M$7:M$48,MATCH($A84,'change in dft'!$A$7:$A$48,0))</f>
        <v>1.6474004162336797E-4</v>
      </c>
      <c r="M84" s="82">
        <f>INDEX('change in dft'!N$7:N$48,MATCH($A84,'change in dft'!$A$7:$A$48,0))</f>
        <v>-1.2107356511292799E-3</v>
      </c>
      <c r="N84" s="82">
        <f>INDEX('change in dft'!P$7:P$48,MATCH($A84,'change in dft'!$A$7:$A$48,0))</f>
        <v>-1.6951373391391078E-2</v>
      </c>
      <c r="O84" s="82">
        <f>INDEX('change in dft'!C$7:C$48,MATCH($A84,'change in dft'!$A$7:$A$48,0))</f>
        <v>9.8747941055798538E-2</v>
      </c>
      <c r="P84" s="82">
        <f>INDEX('change in dft'!O$7:O$48,MATCH($A84,'change in dft'!$A$7:$A$48,0))</f>
        <v>8.179656766440746E-2</v>
      </c>
      <c r="U84" s="56"/>
      <c r="V84" s="56"/>
      <c r="W84" s="56"/>
      <c r="X84" s="56"/>
      <c r="Y84" s="56"/>
      <c r="Z84" s="56"/>
    </row>
    <row r="85" spans="1:26">
      <c r="A85" s="56" t="s">
        <v>37</v>
      </c>
      <c r="B85" s="56" t="s">
        <v>73</v>
      </c>
      <c r="C85" s="82">
        <f>INDEX('change in dft'!D$7:D$48,MATCH($A85,'change in dft'!$A$7:$A$48,0))</f>
        <v>1.8401063521167327E-3</v>
      </c>
      <c r="D85" s="82">
        <f>INDEX('change in dft'!E$7:E$48,MATCH($A85,'change in dft'!$A$7:$A$48,0))</f>
        <v>-4.1731147955337278E-4</v>
      </c>
      <c r="E85" s="82">
        <f>INDEX('change in dft'!F$7:F$48,MATCH($A85,'change in dft'!$A$7:$A$48,0))</f>
        <v>1.3622173130241055E-3</v>
      </c>
      <c r="F85" s="82">
        <f>INDEX('change in dft'!G$7:G$48,MATCH($A85,'change in dft'!$A$7:$A$48,0))</f>
        <v>-6.1448814201625623E-4</v>
      </c>
      <c r="G85" s="82">
        <f>INDEX('change in dft'!H$7:H$48,MATCH($A85,'change in dft'!$A$7:$A$48,0))</f>
        <v>-1.9488524467556889E-3</v>
      </c>
      <c r="H85" s="82">
        <f>INDEX('change in dft'!I$7:I$48,MATCH($A85,'change in dft'!$A$7:$A$48,0))</f>
        <v>3.2138944830339966E-5</v>
      </c>
      <c r="I85" s="82">
        <f>INDEX('change in dft'!J$7:J$48,MATCH($A85,'change in dft'!$A$7:$A$48,0))</f>
        <v>2.0541965681812879E-3</v>
      </c>
      <c r="J85" s="82">
        <f>INDEX('change in dft'!K$7:K$48,MATCH($A85,'change in dft'!$A$7:$A$48,0))</f>
        <v>1.4012950996553641E-3</v>
      </c>
      <c r="K85" s="82">
        <f>INDEX('change in dft'!L$7:L$48,MATCH($A85,'change in dft'!$A$7:$A$48,0))</f>
        <v>2.9384129614840049E-4</v>
      </c>
      <c r="L85" s="82">
        <f>INDEX('change in dft'!M$7:M$48,MATCH($A85,'change in dft'!$A$7:$A$48,0))</f>
        <v>-1.2361721529443592E-3</v>
      </c>
      <c r="M85" s="82">
        <f>INDEX('change in dft'!N$7:N$48,MATCH($A85,'change in dft'!$A$7:$A$48,0))</f>
        <v>-1.8733467465237297E-4</v>
      </c>
      <c r="N85" s="82">
        <f>INDEX('change in dft'!P$7:P$48,MATCH($A85,'change in dft'!$A$7:$A$48,0))</f>
        <v>2.5796366780341806E-3</v>
      </c>
      <c r="O85" s="82">
        <f>INDEX('change in dft'!C$7:C$48,MATCH($A85,'change in dft'!$A$7:$A$48,0))</f>
        <v>5.3688040551223892E-2</v>
      </c>
      <c r="P85" s="82">
        <f>INDEX('change in dft'!O$7:O$48,MATCH($A85,'change in dft'!$A$7:$A$48,0))</f>
        <v>5.6267677229258073E-2</v>
      </c>
      <c r="U85" s="56"/>
      <c r="V85" s="56"/>
      <c r="W85" s="56"/>
      <c r="X85" s="56"/>
      <c r="Y85" s="56"/>
      <c r="Z85" s="56"/>
    </row>
    <row r="86" spans="1:26">
      <c r="A86" s="56" t="s">
        <v>32</v>
      </c>
      <c r="B86" s="56" t="s">
        <v>74</v>
      </c>
      <c r="C86" s="82">
        <f>INDEX('change in dft'!D$7:D$48,MATCH($A86,'change in dft'!$A$7:$A$48,0))</f>
        <v>1.6970273112344447E-3</v>
      </c>
      <c r="D86" s="82">
        <f>INDEX('change in dft'!E$7:E$48,MATCH($A86,'change in dft'!$A$7:$A$48,0))</f>
        <v>-3.4227686390375656E-4</v>
      </c>
      <c r="E86" s="82">
        <f>INDEX('change in dft'!F$7:F$48,MATCH($A86,'change in dft'!$A$7:$A$48,0))</f>
        <v>-2.0771190267270256E-3</v>
      </c>
      <c r="F86" s="82">
        <f>INDEX('change in dft'!G$7:G$48,MATCH($A86,'change in dft'!$A$7:$A$48,0))</f>
        <v>-1.1903067458264305E-3</v>
      </c>
      <c r="G86" s="82">
        <f>INDEX('change in dft'!H$7:H$48,MATCH($A86,'change in dft'!$A$7:$A$48,0))</f>
        <v>8.3581172356450573E-4</v>
      </c>
      <c r="H86" s="82">
        <f>INDEX('change in dft'!I$7:I$48,MATCH($A86,'change in dft'!$A$7:$A$48,0))</f>
        <v>-2.375149155031564E-3</v>
      </c>
      <c r="I86" s="82">
        <f>INDEX('change in dft'!J$7:J$48,MATCH($A86,'change in dft'!$A$7:$A$48,0))</f>
        <v>-1.9773554341990796E-3</v>
      </c>
      <c r="J86" s="82">
        <f>INDEX('change in dft'!K$7:K$48,MATCH($A86,'change in dft'!$A$7:$A$48,0))</f>
        <v>2.1624781019109474E-3</v>
      </c>
      <c r="K86" s="82">
        <f>INDEX('change in dft'!L$7:L$48,MATCH($A86,'change in dft'!$A$7:$A$48,0))</f>
        <v>3.7115153465916428E-4</v>
      </c>
      <c r="L86" s="82">
        <f>INDEX('change in dft'!M$7:M$48,MATCH($A86,'change in dft'!$A$7:$A$48,0))</f>
        <v>-8.2500812745289753E-4</v>
      </c>
      <c r="M86" s="82">
        <f>INDEX('change in dft'!N$7:N$48,MATCH($A86,'change in dft'!$A$7:$A$48,0))</f>
        <v>1.0050323344831247E-3</v>
      </c>
      <c r="N86" s="82">
        <f>INDEX('change in dft'!P$7:P$48,MATCH($A86,'change in dft'!$A$7:$A$48,0))</f>
        <v>-2.715714347288567E-3</v>
      </c>
      <c r="O86" s="82">
        <f>INDEX('change in dft'!C$7:C$48,MATCH($A86,'change in dft'!$A$7:$A$48,0))</f>
        <v>-2.824237290452436E-2</v>
      </c>
      <c r="P86" s="82">
        <f>INDEX('change in dft'!O$7:O$48,MATCH($A86,'change in dft'!$A$7:$A$48,0))</f>
        <v>-3.0958087251812927E-2</v>
      </c>
      <c r="U86" s="56"/>
      <c r="V86" s="56"/>
      <c r="W86" s="56"/>
      <c r="X86" s="56"/>
      <c r="Y86" s="56"/>
      <c r="Z86" s="56"/>
    </row>
    <row r="87" spans="1:26">
      <c r="A87" s="56" t="s">
        <v>19</v>
      </c>
      <c r="B87" s="56" t="s">
        <v>75</v>
      </c>
      <c r="C87" s="82">
        <f>INDEX('change in dft'!D$7:D$48,MATCH($A87,'change in dft'!$A$7:$A$48,0))</f>
        <v>1.7986651060029057E-3</v>
      </c>
      <c r="D87" s="82">
        <f>INDEX('change in dft'!E$7:E$48,MATCH($A87,'change in dft'!$A$7:$A$48,0))</f>
        <v>-4.1041313332779161E-4</v>
      </c>
      <c r="E87" s="82">
        <f>INDEX('change in dft'!F$7:F$48,MATCH($A87,'change in dft'!$A$7:$A$48,0))</f>
        <v>4.7411914563948443E-3</v>
      </c>
      <c r="F87" s="82">
        <f>INDEX('change in dft'!G$7:G$48,MATCH($A87,'change in dft'!$A$7:$A$48,0))</f>
        <v>-1.6731913169680812E-3</v>
      </c>
      <c r="G87" s="82">
        <f>INDEX('change in dft'!H$7:H$48,MATCH($A87,'change in dft'!$A$7:$A$48,0))</f>
        <v>-1.7429583628705281E-3</v>
      </c>
      <c r="H87" s="82">
        <f>INDEX('change in dft'!I$7:I$48,MATCH($A87,'change in dft'!$A$7:$A$48,0))</f>
        <v>-3.5696533369149464E-3</v>
      </c>
      <c r="I87" s="82">
        <f>INDEX('change in dft'!J$7:J$48,MATCH($A87,'change in dft'!$A$7:$A$48,0))</f>
        <v>1.5365304412795489E-4</v>
      </c>
      <c r="J87" s="82">
        <f>INDEX('change in dft'!K$7:K$48,MATCH($A87,'change in dft'!$A$7:$A$48,0))</f>
        <v>4.8903864185045887E-3</v>
      </c>
      <c r="K87" s="82">
        <f>INDEX('change in dft'!L$7:L$48,MATCH($A87,'change in dft'!$A$7:$A$48,0))</f>
        <v>3.4244621133683317E-4</v>
      </c>
      <c r="L87" s="82">
        <f>INDEX('change in dft'!M$7:M$48,MATCH($A87,'change in dft'!$A$7:$A$48,0))</f>
        <v>-6.4736193810466247E-4</v>
      </c>
      <c r="M87" s="82">
        <f>INDEX('change in dft'!N$7:N$48,MATCH($A87,'change in dft'!$A$7:$A$48,0))</f>
        <v>7.455087201921895E-4</v>
      </c>
      <c r="N87" s="82">
        <f>INDEX('change in dft'!P$7:P$48,MATCH($A87,'change in dft'!$A$7:$A$48,0))</f>
        <v>4.6282728683733065E-3</v>
      </c>
      <c r="O87" s="82">
        <f>INDEX('change in dft'!C$7:C$48,MATCH($A87,'change in dft'!$A$7:$A$48,0))</f>
        <v>2.9957811390515676E-2</v>
      </c>
      <c r="P87" s="82">
        <f>INDEX('change in dft'!O$7:O$48,MATCH($A87,'change in dft'!$A$7:$A$48,0))</f>
        <v>3.4586084258888983E-2</v>
      </c>
      <c r="U87" s="56"/>
      <c r="V87" s="56"/>
      <c r="W87" s="56"/>
      <c r="X87" s="56"/>
      <c r="Y87" s="56"/>
      <c r="Z87" s="56"/>
    </row>
    <row r="88" spans="1:26">
      <c r="A88" s="56" t="s">
        <v>27</v>
      </c>
      <c r="B88" s="56" t="s">
        <v>76</v>
      </c>
      <c r="C88" s="82">
        <f>INDEX('change in dft'!D$7:D$48,MATCH($A88,'change in dft'!$A$7:$A$48,0))</f>
        <v>1.7859848749255391E-3</v>
      </c>
      <c r="D88" s="82">
        <f>INDEX('change in dft'!E$7:E$48,MATCH($A88,'change in dft'!$A$7:$A$48,0))</f>
        <v>-3.4201933742861179E-4</v>
      </c>
      <c r="E88" s="82">
        <f>INDEX('change in dft'!F$7:F$48,MATCH($A88,'change in dft'!$A$7:$A$48,0))</f>
        <v>5.1031241864620824E-3</v>
      </c>
      <c r="F88" s="82">
        <f>INDEX('change in dft'!G$7:G$48,MATCH($A88,'change in dft'!$A$7:$A$48,0))</f>
        <v>-1.5087449253787799E-3</v>
      </c>
      <c r="G88" s="82">
        <f>INDEX('change in dft'!H$7:H$48,MATCH($A88,'change in dft'!$A$7:$A$48,0))</f>
        <v>-6.4055754943348475E-4</v>
      </c>
      <c r="H88" s="82">
        <f>INDEX('change in dft'!I$7:I$48,MATCH($A88,'change in dft'!$A$7:$A$48,0))</f>
        <v>-1.8316641129301203E-4</v>
      </c>
      <c r="I88" s="82">
        <f>INDEX('change in dft'!J$7:J$48,MATCH($A88,'change in dft'!$A$7:$A$48,0))</f>
        <v>-2.3351119488324024E-4</v>
      </c>
      <c r="J88" s="82">
        <f>INDEX('change in dft'!K$7:K$48,MATCH($A88,'change in dft'!$A$7:$A$48,0))</f>
        <v>6.1023706999105976E-3</v>
      </c>
      <c r="K88" s="82">
        <f>INDEX('change in dft'!L$7:L$48,MATCH($A88,'change in dft'!$A$7:$A$48,0))</f>
        <v>3.2414177773021358E-4</v>
      </c>
      <c r="L88" s="82">
        <f>INDEX('change in dft'!M$7:M$48,MATCH($A88,'change in dft'!$A$7:$A$48,0))</f>
        <v>1.8906677245273951E-3</v>
      </c>
      <c r="M88" s="82">
        <f>INDEX('change in dft'!N$7:N$48,MATCH($A88,'change in dft'!$A$7:$A$48,0))</f>
        <v>1.4064371946087562E-4</v>
      </c>
      <c r="N88" s="82">
        <f>INDEX('change in dft'!P$7:P$48,MATCH($A88,'change in dft'!$A$7:$A$48,0))</f>
        <v>1.2438933564599575E-2</v>
      </c>
      <c r="O88" s="82">
        <f>INDEX('change in dft'!C$7:C$48,MATCH($A88,'change in dft'!$A$7:$A$48,0))</f>
        <v>2.2696813773472435E-2</v>
      </c>
      <c r="P88" s="82">
        <f>INDEX('change in dft'!O$7:O$48,MATCH($A88,'change in dft'!$A$7:$A$48,0))</f>
        <v>3.513574733807201E-2</v>
      </c>
      <c r="U88" s="56"/>
      <c r="V88" s="56"/>
      <c r="W88" s="56"/>
      <c r="X88" s="56"/>
      <c r="Y88" s="56"/>
      <c r="Z88" s="56"/>
    </row>
    <row r="89" spans="1:26">
      <c r="A89" s="56" t="s">
        <v>13</v>
      </c>
      <c r="B89" s="56" t="s">
        <v>77</v>
      </c>
      <c r="C89" s="82">
        <f>INDEX('change in dft'!D$7:D$48,MATCH($A89,'change in dft'!$A$7:$A$48,0))</f>
        <v>1.8049304700231694E-3</v>
      </c>
      <c r="D89" s="82">
        <f>INDEX('change in dft'!E$7:E$48,MATCH($A89,'change in dft'!$A$7:$A$48,0))</f>
        <v>-2.1491791723082798E-4</v>
      </c>
      <c r="E89" s="82">
        <f>INDEX('change in dft'!F$7:F$48,MATCH($A89,'change in dft'!$A$7:$A$48,0))</f>
        <v>4.2558894579116657E-3</v>
      </c>
      <c r="F89" s="82">
        <f>INDEX('change in dft'!G$7:G$48,MATCH($A89,'change in dft'!$A$7:$A$48,0))</f>
        <v>-1.6188997103163683E-3</v>
      </c>
      <c r="G89" s="82">
        <f>INDEX('change in dft'!H$7:H$48,MATCH($A89,'change in dft'!$A$7:$A$48,0))</f>
        <v>1.1823587560231275E-3</v>
      </c>
      <c r="H89" s="82">
        <f>INDEX('change in dft'!I$7:I$48,MATCH($A89,'change in dft'!$A$7:$A$48,0))</f>
        <v>2.7146215483904168E-3</v>
      </c>
      <c r="I89" s="82">
        <f>INDEX('change in dft'!J$7:J$48,MATCH($A89,'change in dft'!$A$7:$A$48,0))</f>
        <v>-3.0035047521792535E-4</v>
      </c>
      <c r="J89" s="82">
        <f>INDEX('change in dft'!K$7:K$48,MATCH($A89,'change in dft'!$A$7:$A$48,0))</f>
        <v>-1.7188565491754737E-4</v>
      </c>
      <c r="K89" s="82">
        <f>INDEX('change in dft'!L$7:L$48,MATCH($A89,'change in dft'!$A$7:$A$48,0))</f>
        <v>1.4710929838734899E-4</v>
      </c>
      <c r="L89" s="82">
        <f>INDEX('change in dft'!M$7:M$48,MATCH($A89,'change in dft'!$A$7:$A$48,0))</f>
        <v>-8.8487579627427593E-5</v>
      </c>
      <c r="M89" s="82">
        <f>INDEX('change in dft'!N$7:N$48,MATCH($A89,'change in dft'!$A$7:$A$48,0))</f>
        <v>-1.2419272790074043E-3</v>
      </c>
      <c r="N89" s="82">
        <f>INDEX('change in dft'!P$7:P$48,MATCH($A89,'change in dft'!$A$7:$A$48,0))</f>
        <v>6.4684409144182275E-3</v>
      </c>
      <c r="O89" s="82">
        <f>INDEX('change in dft'!C$7:C$48,MATCH($A89,'change in dft'!$A$7:$A$48,0))</f>
        <v>3.3545505726876756E-2</v>
      </c>
      <c r="P89" s="82">
        <f>INDEX('change in dft'!O$7:O$48,MATCH($A89,'change in dft'!$A$7:$A$48,0))</f>
        <v>4.0013946641294984E-2</v>
      </c>
      <c r="U89" s="56"/>
      <c r="V89" s="56"/>
      <c r="W89" s="56"/>
      <c r="X89" s="56"/>
      <c r="Y89" s="56"/>
      <c r="Z89" s="56"/>
    </row>
    <row r="90" spans="1:26">
      <c r="A90" s="56" t="s">
        <v>40</v>
      </c>
      <c r="B90" s="56" t="s">
        <v>78</v>
      </c>
      <c r="C90" s="82">
        <f>INDEX('change in dft'!D$7:D$48,MATCH($A90,'change in dft'!$A$7:$A$48,0))</f>
        <v>1.8757801460365098E-3</v>
      </c>
      <c r="D90" s="82">
        <f>INDEX('change in dft'!E$7:E$48,MATCH($A90,'change in dft'!$A$7:$A$48,0))</f>
        <v>-7.490624443655669E-4</v>
      </c>
      <c r="E90" s="82">
        <f>INDEX('change in dft'!F$7:F$48,MATCH($A90,'change in dft'!$A$7:$A$48,0))</f>
        <v>9.7703081774462852E-3</v>
      </c>
      <c r="F90" s="82">
        <f>INDEX('change in dft'!G$7:G$48,MATCH($A90,'change in dft'!$A$7:$A$48,0))</f>
        <v>-1.6990307602973154E-3</v>
      </c>
      <c r="G90" s="82">
        <f>INDEX('change in dft'!H$7:H$48,MATCH($A90,'change in dft'!$A$7:$A$48,0))</f>
        <v>1.5625483511869653E-3</v>
      </c>
      <c r="H90" s="82">
        <f>INDEX('change in dft'!I$7:I$48,MATCH($A90,'change in dft'!$A$7:$A$48,0))</f>
        <v>-3.0266408581147708E-4</v>
      </c>
      <c r="I90" s="82">
        <f>INDEX('change in dft'!J$7:J$48,MATCH($A90,'change in dft'!$A$7:$A$48,0))</f>
        <v>-1.1061049288856317E-3</v>
      </c>
      <c r="J90" s="82">
        <f>INDEX('change in dft'!K$7:K$48,MATCH($A90,'change in dft'!$A$7:$A$48,0))</f>
        <v>5.0741379780736562E-3</v>
      </c>
      <c r="K90" s="82">
        <f>INDEX('change in dft'!L$7:L$48,MATCH($A90,'change in dft'!$A$7:$A$48,0))</f>
        <v>6.5114246229125428E-4</v>
      </c>
      <c r="L90" s="82">
        <f>INDEX('change in dft'!M$7:M$48,MATCH($A90,'change in dft'!$A$7:$A$48,0))</f>
        <v>1.5210742230564733E-4</v>
      </c>
      <c r="M90" s="82">
        <f>INDEX('change in dft'!N$7:N$48,MATCH($A90,'change in dft'!$A$7:$A$48,0))</f>
        <v>-7.1121160993437016E-4</v>
      </c>
      <c r="N90" s="82">
        <f>INDEX('change in dft'!P$7:P$48,MATCH($A90,'change in dft'!$A$7:$A$48,0))</f>
        <v>1.4517950708045957E-2</v>
      </c>
      <c r="O90" s="82">
        <f>INDEX('change in dft'!C$7:C$48,MATCH($A90,'change in dft'!$A$7:$A$48,0))</f>
        <v>7.4115691361265501E-2</v>
      </c>
      <c r="P90" s="82">
        <f>INDEX('change in dft'!O$7:O$48,MATCH($A90,'change in dft'!$A$7:$A$48,0))</f>
        <v>8.8633642069311458E-2</v>
      </c>
      <c r="U90" s="56"/>
      <c r="V90" s="56"/>
      <c r="W90" s="56"/>
      <c r="X90" s="56"/>
      <c r="Y90" s="56"/>
      <c r="Z90" s="56"/>
    </row>
    <row r="91" spans="1:26">
      <c r="A91" s="56" t="s">
        <v>20</v>
      </c>
      <c r="B91" s="56" t="s">
        <v>79</v>
      </c>
      <c r="C91" s="82">
        <f>INDEX('change in dft'!D$7:D$48,MATCH($A91,'change in dft'!$A$7:$A$48,0))</f>
        <v>1.8626472043017372E-3</v>
      </c>
      <c r="D91" s="82">
        <f>INDEX('change in dft'!E$7:E$48,MATCH($A91,'change in dft'!$A$7:$A$48,0))</f>
        <v>-4.6374956459560579E-4</v>
      </c>
      <c r="E91" s="82">
        <f>INDEX('change in dft'!F$7:F$48,MATCH($A91,'change in dft'!$A$7:$A$48,0))</f>
        <v>3.5659047379583697E-3</v>
      </c>
      <c r="F91" s="82">
        <f>INDEX('change in dft'!G$7:G$48,MATCH($A91,'change in dft'!$A$7:$A$48,0))</f>
        <v>-1.6452143518266293E-3</v>
      </c>
      <c r="G91" s="82">
        <f>INDEX('change in dft'!H$7:H$48,MATCH($A91,'change in dft'!$A$7:$A$48,0))</f>
        <v>1.1017235747514675E-3</v>
      </c>
      <c r="H91" s="82">
        <f>INDEX('change in dft'!I$7:I$48,MATCH($A91,'change in dft'!$A$7:$A$48,0))</f>
        <v>2.4944507804789406E-3</v>
      </c>
      <c r="I91" s="82">
        <f>INDEX('change in dft'!J$7:J$48,MATCH($A91,'change in dft'!$A$7:$A$48,0))</f>
        <v>3.743312774906471E-5</v>
      </c>
      <c r="J91" s="82">
        <f>INDEX('change in dft'!K$7:K$48,MATCH($A91,'change in dft'!$A$7:$A$48,0))</f>
        <v>-6.5066795688495382E-4</v>
      </c>
      <c r="K91" s="82">
        <f>INDEX('change in dft'!L$7:L$48,MATCH($A91,'change in dft'!$A$7:$A$48,0))</f>
        <v>3.8881382202937687E-4</v>
      </c>
      <c r="L91" s="82">
        <f>INDEX('change in dft'!M$7:M$48,MATCH($A91,'change in dft'!$A$7:$A$48,0))</f>
        <v>1.9397305642074869E-3</v>
      </c>
      <c r="M91" s="82">
        <f>INDEX('change in dft'!N$7:N$48,MATCH($A91,'change in dft'!$A$7:$A$48,0))</f>
        <v>3.7166820115075438E-4</v>
      </c>
      <c r="N91" s="82">
        <f>INDEX('change in dft'!P$7:P$48,MATCH($A91,'change in dft'!$A$7:$A$48,0))</f>
        <v>9.002740139320009E-3</v>
      </c>
      <c r="O91" s="82">
        <f>INDEX('change in dft'!C$7:C$48,MATCH($A91,'change in dft'!$A$7:$A$48,0))</f>
        <v>6.6595461007454615E-2</v>
      </c>
      <c r="P91" s="82">
        <f>INDEX('change in dft'!O$7:O$48,MATCH($A91,'change in dft'!$A$7:$A$48,0))</f>
        <v>7.5598201146774624E-2</v>
      </c>
      <c r="U91" s="56"/>
      <c r="V91" s="56"/>
      <c r="W91" s="56"/>
      <c r="X91" s="56"/>
      <c r="Y91" s="56"/>
      <c r="Z91" s="56"/>
    </row>
    <row r="92" spans="1:26">
      <c r="A92" s="56" t="s">
        <v>24</v>
      </c>
      <c r="B92" s="56" t="s">
        <v>80</v>
      </c>
      <c r="C92" s="82">
        <f>INDEX('change in dft'!D$7:D$48,MATCH($A92,'change in dft'!$A$7:$A$48,0))</f>
        <v>1.7271363192555844E-3</v>
      </c>
      <c r="D92" s="82">
        <f>INDEX('change in dft'!E$7:E$48,MATCH($A92,'change in dft'!$A$7:$A$48,0))</f>
        <v>-4.6953253702763931E-4</v>
      </c>
      <c r="E92" s="82">
        <f>INDEX('change in dft'!F$7:F$48,MATCH($A92,'change in dft'!$A$7:$A$48,0))</f>
        <v>3.7460598831624559E-3</v>
      </c>
      <c r="F92" s="82">
        <f>INDEX('change in dft'!G$7:G$48,MATCH($A92,'change in dft'!$A$7:$A$48,0))</f>
        <v>-2.1309338707103942E-3</v>
      </c>
      <c r="G92" s="82">
        <f>INDEX('change in dft'!H$7:H$48,MATCH($A92,'change in dft'!$A$7:$A$48,0))</f>
        <v>6.3701018903128404E-4</v>
      </c>
      <c r="H92" s="82">
        <f>INDEX('change in dft'!I$7:I$48,MATCH($A92,'change in dft'!$A$7:$A$48,0))</f>
        <v>1.6662893871821627E-3</v>
      </c>
      <c r="I92" s="82">
        <f>INDEX('change in dft'!J$7:J$48,MATCH($A92,'change in dft'!$A$7:$A$48,0))</f>
        <v>-2.2858277771031776E-3</v>
      </c>
      <c r="J92" s="82">
        <f>INDEX('change in dft'!K$7:K$48,MATCH($A92,'change in dft'!$A$7:$A$48,0))</f>
        <v>2.3802208658180168E-3</v>
      </c>
      <c r="K92" s="82">
        <f>INDEX('change in dft'!L$7:L$48,MATCH($A92,'change in dft'!$A$7:$A$48,0))</f>
        <v>5.0831630703596087E-4</v>
      </c>
      <c r="L92" s="82">
        <f>INDEX('change in dft'!M$7:M$48,MATCH($A92,'change in dft'!$A$7:$A$48,0))</f>
        <v>9.7911831928321202E-4</v>
      </c>
      <c r="M92" s="82">
        <f>INDEX('change in dft'!N$7:N$48,MATCH($A92,'change in dft'!$A$7:$A$48,0))</f>
        <v>-5.0895454041766097E-4</v>
      </c>
      <c r="N92" s="82">
        <f>INDEX('change in dft'!P$7:P$48,MATCH($A92,'change in dft'!$A$7:$A$48,0))</f>
        <v>6.2489025455098046E-3</v>
      </c>
      <c r="O92" s="82">
        <f>INDEX('change in dft'!C$7:C$48,MATCH($A92,'change in dft'!$A$7:$A$48,0))</f>
        <v>-1.1001248972582589E-2</v>
      </c>
      <c r="P92" s="82">
        <f>INDEX('change in dft'!O$7:O$48,MATCH($A92,'change in dft'!$A$7:$A$48,0))</f>
        <v>-4.7523464270727844E-3</v>
      </c>
      <c r="U92" s="56"/>
      <c r="V92" s="56"/>
      <c r="W92" s="56"/>
      <c r="X92" s="56"/>
      <c r="Y92" s="56"/>
      <c r="Z92" s="56"/>
    </row>
    <row r="93" spans="1:26">
      <c r="A93" s="56" t="s">
        <v>35</v>
      </c>
      <c r="B93" s="56" t="s">
        <v>81</v>
      </c>
      <c r="C93" s="82">
        <f>INDEX('change in dft'!D$7:D$48,MATCH($A93,'change in dft'!$A$7:$A$48,0))</f>
        <v>1.729849199872957E-3</v>
      </c>
      <c r="D93" s="82">
        <f>INDEX('change in dft'!E$7:E$48,MATCH($A93,'change in dft'!$A$7:$A$48,0))</f>
        <v>-1.1473297594755127E-4</v>
      </c>
      <c r="E93" s="82">
        <f>INDEX('change in dft'!F$7:F$48,MATCH($A93,'change in dft'!$A$7:$A$48,0))</f>
        <v>-9.642781069350792E-3</v>
      </c>
      <c r="F93" s="82">
        <f>INDEX('change in dft'!G$7:G$48,MATCH($A93,'change in dft'!$A$7:$A$48,0))</f>
        <v>1.0327086658590279E-3</v>
      </c>
      <c r="G93" s="82">
        <f>INDEX('change in dft'!H$7:H$48,MATCH($A93,'change in dft'!$A$7:$A$48,0))</f>
        <v>-3.5724516557154029E-3</v>
      </c>
      <c r="H93" s="82">
        <f>INDEX('change in dft'!I$7:I$48,MATCH($A93,'change in dft'!$A$7:$A$48,0))</f>
        <v>4.4848838068634045E-4</v>
      </c>
      <c r="I93" s="82">
        <f>INDEX('change in dft'!J$7:J$48,MATCH($A93,'change in dft'!$A$7:$A$48,0))</f>
        <v>8.2437764314091666E-4</v>
      </c>
      <c r="J93" s="82">
        <f>INDEX('change in dft'!K$7:K$48,MATCH($A93,'change in dft'!$A$7:$A$48,0))</f>
        <v>2.1474648484871572E-3</v>
      </c>
      <c r="K93" s="82">
        <f>INDEX('change in dft'!L$7:L$48,MATCH($A93,'change in dft'!$A$7:$A$48,0))</f>
        <v>1.4272843153440018E-4</v>
      </c>
      <c r="L93" s="82">
        <f>INDEX('change in dft'!M$7:M$48,MATCH($A93,'change in dft'!$A$7:$A$48,0))</f>
        <v>1.4371776549740867E-3</v>
      </c>
      <c r="M93" s="82">
        <f>INDEX('change in dft'!N$7:N$48,MATCH($A93,'change in dft'!$A$7:$A$48,0))</f>
        <v>-1.4172008741215603E-3</v>
      </c>
      <c r="N93" s="82">
        <f>INDEX('change in dft'!P$7:P$48,MATCH($A93,'change in dft'!$A$7:$A$48,0))</f>
        <v>-6.9843717505804204E-3</v>
      </c>
      <c r="O93" s="82">
        <f>INDEX('change in dft'!C$7:C$48,MATCH($A93,'change in dft'!$A$7:$A$48,0))</f>
        <v>-9.447789924593053E-3</v>
      </c>
      <c r="P93" s="82">
        <f>INDEX('change in dft'!O$7:O$48,MATCH($A93,'change in dft'!$A$7:$A$48,0))</f>
        <v>-1.6432161675173473E-2</v>
      </c>
      <c r="U93" s="56"/>
      <c r="V93" s="56"/>
      <c r="W93" s="56"/>
      <c r="X93" s="56"/>
      <c r="Y93" s="56"/>
      <c r="Z93" s="56"/>
    </row>
    <row r="94" spans="1:26">
      <c r="A94" s="56" t="s">
        <v>31</v>
      </c>
      <c r="B94" s="56" t="s">
        <v>82</v>
      </c>
      <c r="C94" s="82">
        <f>INDEX('change in dft'!D$7:D$48,MATCH($A94,'change in dft'!$A$7:$A$48,0))</f>
        <v>1.7523234501277685E-3</v>
      </c>
      <c r="D94" s="82">
        <f>INDEX('change in dft'!E$7:E$48,MATCH($A94,'change in dft'!$A$7:$A$48,0))</f>
        <v>-4.830895627168097E-4</v>
      </c>
      <c r="E94" s="82">
        <f>INDEX('change in dft'!F$7:F$48,MATCH($A94,'change in dft'!$A$7:$A$48,0))</f>
        <v>1.2105790612437328E-2</v>
      </c>
      <c r="F94" s="82">
        <f>INDEX('change in dft'!G$7:G$48,MATCH($A94,'change in dft'!$A$7:$A$48,0))</f>
        <v>-2.9085192646511882E-3</v>
      </c>
      <c r="G94" s="82">
        <f>INDEX('change in dft'!H$7:H$48,MATCH($A94,'change in dft'!$A$7:$A$48,0))</f>
        <v>1.4412524387912296E-3</v>
      </c>
      <c r="H94" s="82">
        <f>INDEX('change in dft'!I$7:I$48,MATCH($A94,'change in dft'!$A$7:$A$48,0))</f>
        <v>8.0002303102846284E-3</v>
      </c>
      <c r="I94" s="82">
        <f>INDEX('change in dft'!J$7:J$48,MATCH($A94,'change in dft'!$A$7:$A$48,0))</f>
        <v>-4.0110963669870436E-3</v>
      </c>
      <c r="J94" s="82">
        <f>INDEX('change in dft'!K$7:K$48,MATCH($A94,'change in dft'!$A$7:$A$48,0))</f>
        <v>2.0476220199230344E-3</v>
      </c>
      <c r="K94" s="82">
        <f>INDEX('change in dft'!L$7:L$48,MATCH($A94,'change in dft'!$A$7:$A$48,0))</f>
        <v>5.2690387611686873E-4</v>
      </c>
      <c r="L94" s="82">
        <f>INDEX('change in dft'!M$7:M$48,MATCH($A94,'change in dft'!$A$7:$A$48,0))</f>
        <v>1.3684062269891939E-3</v>
      </c>
      <c r="M94" s="82">
        <f>INDEX('change in dft'!N$7:N$48,MATCH($A94,'change in dft'!$A$7:$A$48,0))</f>
        <v>4.2333584498321919E-4</v>
      </c>
      <c r="N94" s="82">
        <f>INDEX('change in dft'!P$7:P$48,MATCH($A94,'change in dft'!$A$7:$A$48,0))</f>
        <v>2.0263159585298229E-2</v>
      </c>
      <c r="O94" s="82">
        <f>INDEX('change in dft'!C$7:C$48,MATCH($A94,'change in dft'!$A$7:$A$48,0))</f>
        <v>3.4214927050291166E-3</v>
      </c>
      <c r="P94" s="82">
        <f>INDEX('change in dft'!O$7:O$48,MATCH($A94,'change in dft'!$A$7:$A$48,0))</f>
        <v>2.3684652290327346E-2</v>
      </c>
      <c r="U94" s="56"/>
      <c r="V94" s="56"/>
      <c r="W94" s="56"/>
      <c r="X94" s="56"/>
      <c r="Y94" s="56"/>
      <c r="Z94" s="56"/>
    </row>
    <row r="95" spans="1:26">
      <c r="A95" s="56" t="s">
        <v>9</v>
      </c>
      <c r="B95" s="56" t="s">
        <v>83</v>
      </c>
      <c r="C95" s="82">
        <f>INDEX('change in dft'!D$7:D$48,MATCH($A95,'change in dft'!$A$7:$A$48,0))</f>
        <v>1.8506778325626527E-3</v>
      </c>
      <c r="D95" s="82">
        <f>INDEX('change in dft'!E$7:E$48,MATCH($A95,'change in dft'!$A$7:$A$48,0))</f>
        <v>-4.079141315169732E-4</v>
      </c>
      <c r="E95" s="82">
        <f>INDEX('change in dft'!F$7:F$48,MATCH($A95,'change in dft'!$A$7:$A$48,0))</f>
        <v>-4.5212694960872213E-3</v>
      </c>
      <c r="F95" s="82">
        <f>INDEX('change in dft'!G$7:G$48,MATCH($A95,'change in dft'!$A$7:$A$48,0))</f>
        <v>-1.7951646112568387E-3</v>
      </c>
      <c r="G95" s="82">
        <f>INDEX('change in dft'!H$7:H$48,MATCH($A95,'change in dft'!$A$7:$A$48,0))</f>
        <v>-1.6854631065954528E-3</v>
      </c>
      <c r="H95" s="82">
        <f>INDEX('change in dft'!I$7:I$48,MATCH($A95,'change in dft'!$A$7:$A$48,0))</f>
        <v>3.8043066223887312E-3</v>
      </c>
      <c r="I95" s="82">
        <f>INDEX('change in dft'!J$7:J$48,MATCH($A95,'change in dft'!$A$7:$A$48,0))</f>
        <v>-2.546498996946589E-3</v>
      </c>
      <c r="J95" s="82">
        <f>INDEX('change in dft'!K$7:K$48,MATCH($A95,'change in dft'!$A$7:$A$48,0))</f>
        <v>5.7336175547773038E-4</v>
      </c>
      <c r="K95" s="82">
        <f>INDEX('change in dft'!L$7:L$48,MATCH($A95,'change in dft'!$A$7:$A$48,0))</f>
        <v>3.4236352744976273E-4</v>
      </c>
      <c r="L95" s="82">
        <f>INDEX('change in dft'!M$7:M$48,MATCH($A95,'change in dft'!$A$7:$A$48,0))</f>
        <v>2.2789150170547945E-3</v>
      </c>
      <c r="M95" s="82">
        <f>INDEX('change in dft'!N$7:N$48,MATCH($A95,'change in dft'!$A$7:$A$48,0))</f>
        <v>8.8635134284720252E-4</v>
      </c>
      <c r="N95" s="82">
        <f>INDEX('change in dft'!P$7:P$48,MATCH($A95,'change in dft'!$A$7:$A$48,0))</f>
        <v>-1.220334244622201E-3</v>
      </c>
      <c r="O95" s="82">
        <f>INDEX('change in dft'!C$7:C$48,MATCH($A95,'change in dft'!$A$7:$A$48,0))</f>
        <v>5.9741518114563075E-2</v>
      </c>
      <c r="P95" s="82">
        <f>INDEX('change in dft'!O$7:O$48,MATCH($A95,'change in dft'!$A$7:$A$48,0))</f>
        <v>5.8521183869940874E-2</v>
      </c>
      <c r="U95" s="56"/>
      <c r="V95" s="56"/>
      <c r="W95" s="56"/>
      <c r="X95" s="56"/>
      <c r="Y95" s="56"/>
      <c r="Z95" s="56"/>
    </row>
    <row r="96" spans="1:26">
      <c r="A96" s="56" t="s">
        <v>36</v>
      </c>
      <c r="B96" s="56" t="s">
        <v>84</v>
      </c>
      <c r="C96" s="82">
        <f>INDEX('change in dft'!D$7:D$48,MATCH($A96,'change in dft'!$A$7:$A$48,0))</f>
        <v>1.8049739238503726E-3</v>
      </c>
      <c r="D96" s="82">
        <f>INDEX('change in dft'!E$7:E$48,MATCH($A96,'change in dft'!$A$7:$A$48,0))</f>
        <v>-6.1130373257900494E-4</v>
      </c>
      <c r="E96" s="82">
        <f>INDEX('change in dft'!F$7:F$48,MATCH($A96,'change in dft'!$A$7:$A$48,0))</f>
        <v>-9.200920829196102E-3</v>
      </c>
      <c r="F96" s="82">
        <f>INDEX('change in dft'!G$7:G$48,MATCH($A96,'change in dft'!$A$7:$A$48,0))</f>
        <v>-7.4333501338519348E-4</v>
      </c>
      <c r="G96" s="82">
        <f>INDEX('change in dft'!H$7:H$48,MATCH($A96,'change in dft'!$A$7:$A$48,0))</f>
        <v>1.6234222931565956E-3</v>
      </c>
      <c r="H96" s="82">
        <f>INDEX('change in dft'!I$7:I$48,MATCH($A96,'change in dft'!$A$7:$A$48,0))</f>
        <v>9.8133485368734341E-4</v>
      </c>
      <c r="I96" s="82">
        <f>INDEX('change in dft'!J$7:J$48,MATCH($A96,'change in dft'!$A$7:$A$48,0))</f>
        <v>-8.7365926210436484E-4</v>
      </c>
      <c r="J96" s="82">
        <f>INDEX('change in dft'!K$7:K$48,MATCH($A96,'change in dft'!$A$7:$A$48,0))</f>
        <v>6.3013094905617351E-4</v>
      </c>
      <c r="K96" s="82">
        <f>INDEX('change in dft'!L$7:L$48,MATCH($A96,'change in dft'!$A$7:$A$48,0))</f>
        <v>6.0762613843046154E-4</v>
      </c>
      <c r="L96" s="82">
        <f>INDEX('change in dft'!M$7:M$48,MATCH($A96,'change in dft'!$A$7:$A$48,0))</f>
        <v>2.3722611216583367E-3</v>
      </c>
      <c r="M96" s="82">
        <f>INDEX('change in dft'!N$7:N$48,MATCH($A96,'change in dft'!$A$7:$A$48,0))</f>
        <v>1.423533982270353E-3</v>
      </c>
      <c r="N96" s="82">
        <f>INDEX('change in dft'!P$7:P$48,MATCH($A96,'change in dft'!$A$7:$A$48,0))</f>
        <v>-1.9859355751550289E-3</v>
      </c>
      <c r="O96" s="82">
        <f>INDEX('change in dft'!C$7:C$48,MATCH($A96,'change in dft'!$A$7:$A$48,0))</f>
        <v>3.3570388407141216E-2</v>
      </c>
      <c r="P96" s="82">
        <f>INDEX('change in dft'!O$7:O$48,MATCH($A96,'change in dft'!$A$7:$A$48,0))</f>
        <v>3.1584452831986187E-2</v>
      </c>
      <c r="U96" s="56"/>
      <c r="V96" s="56"/>
      <c r="W96" s="56"/>
      <c r="X96" s="56"/>
      <c r="Y96" s="56"/>
      <c r="Z96" s="56"/>
    </row>
    <row r="97" spans="1:26">
      <c r="A97" s="56" t="s">
        <v>26</v>
      </c>
      <c r="B97" s="56" t="s">
        <v>85</v>
      </c>
      <c r="C97" s="82">
        <f>INDEX('change in dft'!D$7:D$48,MATCH($A97,'change in dft'!$A$7:$A$48,0))</f>
        <v>1.7696408529497276E-3</v>
      </c>
      <c r="D97" s="82">
        <f>INDEX('change in dft'!E$7:E$48,MATCH($A97,'change in dft'!$A$7:$A$48,0))</f>
        <v>-2.2242541187145193E-4</v>
      </c>
      <c r="E97" s="82">
        <f>INDEX('change in dft'!F$7:F$48,MATCH($A97,'change in dft'!$A$7:$A$48,0))</f>
        <v>3.7857844255158035E-3</v>
      </c>
      <c r="F97" s="82">
        <f>INDEX('change in dft'!G$7:G$48,MATCH($A97,'change in dft'!$A$7:$A$48,0))</f>
        <v>-1.6808250620394816E-3</v>
      </c>
      <c r="G97" s="82">
        <f>INDEX('change in dft'!H$7:H$48,MATCH($A97,'change in dft'!$A$7:$A$48,0))</f>
        <v>-2.0954045396786025E-3</v>
      </c>
      <c r="H97" s="82">
        <f>INDEX('change in dft'!I$7:I$48,MATCH($A97,'change in dft'!$A$7:$A$48,0))</f>
        <v>4.7180651327545231E-3</v>
      </c>
      <c r="I97" s="82">
        <f>INDEX('change in dft'!J$7:J$48,MATCH($A97,'change in dft'!$A$7:$A$48,0))</f>
        <v>-2.4273379399417649E-3</v>
      </c>
      <c r="J97" s="82">
        <f>INDEX('change in dft'!K$7:K$48,MATCH($A97,'change in dft'!$A$7:$A$48,0))</f>
        <v>-1.774334650533449E-3</v>
      </c>
      <c r="K97" s="82">
        <f>INDEX('change in dft'!L$7:L$48,MATCH($A97,'change in dft'!$A$7:$A$48,0))</f>
        <v>2.0582693506510097E-4</v>
      </c>
      <c r="L97" s="82">
        <f>INDEX('change in dft'!M$7:M$48,MATCH($A97,'change in dft'!$A$7:$A$48,0))</f>
        <v>-1.6614619868127178E-4</v>
      </c>
      <c r="M97" s="82">
        <f>INDEX('change in dft'!N$7:N$48,MATCH($A97,'change in dft'!$A$7:$A$48,0))</f>
        <v>3.0335925251812057E-6</v>
      </c>
      <c r="N97" s="82">
        <f>INDEX('change in dft'!P$7:P$48,MATCH($A97,'change in dft'!$A$7:$A$48,0))</f>
        <v>2.1158771360643147E-3</v>
      </c>
      <c r="O97" s="82">
        <f>INDEX('change in dft'!C$7:C$48,MATCH($A97,'change in dft'!$A$7:$A$48,0))</f>
        <v>1.3337843586472831E-2</v>
      </c>
      <c r="P97" s="82">
        <f>INDEX('change in dft'!O$7:O$48,MATCH($A97,'change in dft'!$A$7:$A$48,0))</f>
        <v>1.5453720722537145E-2</v>
      </c>
      <c r="U97" s="56"/>
      <c r="V97" s="56"/>
      <c r="W97" s="56"/>
      <c r="X97" s="56"/>
      <c r="Y97" s="56"/>
      <c r="Z97" s="56"/>
    </row>
    <row r="98" spans="1:26">
      <c r="A98" s="56" t="s">
        <v>29</v>
      </c>
      <c r="B98" s="56" t="s">
        <v>86</v>
      </c>
      <c r="C98" s="82">
        <f>INDEX('change in dft'!D$7:D$48,MATCH($A98,'change in dft'!$A$7:$A$48,0))</f>
        <v>1.7814069495762919E-3</v>
      </c>
      <c r="D98" s="82">
        <f>INDEX('change in dft'!E$7:E$48,MATCH($A98,'change in dft'!$A$7:$A$48,0))</f>
        <v>-6.5956457824034587E-4</v>
      </c>
      <c r="E98" s="82">
        <f>INDEX('change in dft'!F$7:F$48,MATCH($A98,'change in dft'!$A$7:$A$48,0))</f>
        <v>4.0041714664671435E-3</v>
      </c>
      <c r="F98" s="82">
        <f>INDEX('change in dft'!G$7:G$48,MATCH($A98,'change in dft'!$A$7:$A$48,0))</f>
        <v>-1.644521704416313E-3</v>
      </c>
      <c r="G98" s="82">
        <f>INDEX('change in dft'!H$7:H$48,MATCH($A98,'change in dft'!$A$7:$A$48,0))</f>
        <v>-1.5851009526313131E-3</v>
      </c>
      <c r="H98" s="82">
        <f>INDEX('change in dft'!I$7:I$48,MATCH($A98,'change in dft'!$A$7:$A$48,0))</f>
        <v>4.8694698673132919E-3</v>
      </c>
      <c r="I98" s="82">
        <f>INDEX('change in dft'!J$7:J$48,MATCH($A98,'change in dft'!$A$7:$A$48,0))</f>
        <v>-3.6037493790863628E-3</v>
      </c>
      <c r="J98" s="82">
        <f>INDEX('change in dft'!K$7:K$48,MATCH($A98,'change in dft'!$A$7:$A$48,0))</f>
        <v>3.003642211105273E-3</v>
      </c>
      <c r="K98" s="82">
        <f>INDEX('change in dft'!L$7:L$48,MATCH($A98,'change in dft'!$A$7:$A$48,0))</f>
        <v>6.7353217713272961E-4</v>
      </c>
      <c r="L98" s="82">
        <f>INDEX('change in dft'!M$7:M$48,MATCH($A98,'change in dft'!$A$7:$A$48,0))</f>
        <v>1.4854322127182407E-3</v>
      </c>
      <c r="M98" s="82">
        <f>INDEX('change in dft'!N$7:N$48,MATCH($A98,'change in dft'!$A$7:$A$48,0))</f>
        <v>1.5490979299290775E-3</v>
      </c>
      <c r="N98" s="82">
        <f>INDEX('change in dft'!P$7:P$48,MATCH($A98,'change in dft'!$A$7:$A$48,0))</f>
        <v>9.8738161998677132E-3</v>
      </c>
      <c r="O98" s="82">
        <f>INDEX('change in dft'!C$7:C$48,MATCH($A98,'change in dft'!$A$7:$A$48,0))</f>
        <v>2.0075386383993532E-2</v>
      </c>
      <c r="P98" s="82">
        <f>INDEX('change in dft'!O$7:O$48,MATCH($A98,'change in dft'!$A$7:$A$48,0))</f>
        <v>2.9949202583861245E-2</v>
      </c>
      <c r="U98" s="56"/>
      <c r="V98" s="56"/>
      <c r="W98" s="56"/>
      <c r="X98" s="56"/>
      <c r="Y98" s="56"/>
      <c r="Z98" s="56"/>
    </row>
    <row r="99" spans="1:26">
      <c r="A99" s="56"/>
      <c r="B99" s="56"/>
      <c r="C99" s="82"/>
      <c r="D99" s="82"/>
      <c r="E99" s="82"/>
      <c r="F99" s="82"/>
      <c r="G99" s="82"/>
      <c r="H99" s="82"/>
      <c r="I99" s="82"/>
      <c r="J99" s="82"/>
      <c r="K99" s="82"/>
      <c r="L99" s="82"/>
      <c r="M99" s="82"/>
      <c r="N99" s="82"/>
      <c r="O99" s="56"/>
      <c r="P99" s="56"/>
      <c r="U99" s="56"/>
      <c r="V99" s="56"/>
      <c r="W99" s="56"/>
      <c r="X99" s="56"/>
      <c r="Y99" s="56"/>
      <c r="Z99" s="56"/>
    </row>
    <row r="100" spans="1:26">
      <c r="A100" s="56" t="str">
        <f>'Waterfalls analysis'!G1</f>
        <v>QOX</v>
      </c>
      <c r="B100" s="56" t="str">
        <f t="shared" ref="B100" si="3">INDEX(B57:B98,MATCH($A$100,$A$57:$A$98,0))</f>
        <v>NHS Bath and North East Somerset, Swindon and Wiltshire ICB</v>
      </c>
      <c r="C100" s="82">
        <f>INDEX(C57:C98,MATCH($A$100,$A$57:$A$98,0))</f>
        <v>1.7271363192555844E-3</v>
      </c>
      <c r="D100" s="82">
        <f t="shared" ref="D100:F100" si="4">INDEX(D57:D98,MATCH($A$100,$A$57:$A$98,0))</f>
        <v>-4.6953253702763931E-4</v>
      </c>
      <c r="E100" s="82">
        <f t="shared" si="4"/>
        <v>3.7460598831624559E-3</v>
      </c>
      <c r="F100" s="82">
        <f t="shared" si="4"/>
        <v>-2.1309338707103942E-3</v>
      </c>
      <c r="G100" s="82">
        <f>INDEX(G57:G98,MATCH($A$100,$A$57:$A$98,0))</f>
        <v>6.3701018903128404E-4</v>
      </c>
      <c r="H100" s="82">
        <f t="shared" ref="H100" si="5">INDEX(H57:H98,MATCH($A$100,$A$57:$A$98,0))</f>
        <v>1.6662893871821627E-3</v>
      </c>
      <c r="I100" s="82">
        <f t="shared" ref="I100:J100" si="6">INDEX(I57:I98,MATCH($A$100,$A$57:$A$98,0))</f>
        <v>-2.2858277771031776E-3</v>
      </c>
      <c r="J100" s="82">
        <f t="shared" si="6"/>
        <v>2.3802208658180168E-3</v>
      </c>
      <c r="K100" s="82">
        <f>INDEX(K57:K98,MATCH($A$100,$A$57:$A$98,0))</f>
        <v>5.0831630703596087E-4</v>
      </c>
      <c r="L100" s="82">
        <f>INDEX(L57:L98,MATCH($A$100,$A$57:$A$98,0))</f>
        <v>9.7911831928321202E-4</v>
      </c>
      <c r="M100" s="82">
        <f>INDEX(M57:M98,MATCH($A$100,$A$57:$A$98,0))</f>
        <v>-5.0895454041766097E-4</v>
      </c>
      <c r="N100" s="82">
        <f>INDEX(N57:N98,MATCH($A$100,$A$57:$A$98,0))</f>
        <v>6.2489025455098046E-3</v>
      </c>
      <c r="O100" s="395">
        <f t="shared" ref="O100:P100" si="7">INDEX(O57:O98,MATCH($A$100,$A$57:$A$98,0))</f>
        <v>-1.1001248972582589E-2</v>
      </c>
      <c r="P100" s="395">
        <f t="shared" si="7"/>
        <v>-4.7523464270727844E-3</v>
      </c>
      <c r="U100" s="56"/>
      <c r="V100" s="56"/>
      <c r="W100" s="56"/>
      <c r="X100" s="56"/>
      <c r="Y100" s="56"/>
      <c r="Z100" s="56"/>
    </row>
    <row r="101" spans="1:26">
      <c r="A101" s="56"/>
      <c r="B101" s="219" t="s">
        <v>240</v>
      </c>
      <c r="C101" s="82">
        <f t="shared" ref="C101:P101" si="8">$N$100</f>
        <v>6.2489025455098046E-3</v>
      </c>
      <c r="D101" s="82">
        <f t="shared" si="8"/>
        <v>6.2489025455098046E-3</v>
      </c>
      <c r="E101" s="82">
        <f t="shared" si="8"/>
        <v>6.2489025455098046E-3</v>
      </c>
      <c r="F101" s="82">
        <f t="shared" si="8"/>
        <v>6.2489025455098046E-3</v>
      </c>
      <c r="G101" s="82">
        <f t="shared" si="8"/>
        <v>6.2489025455098046E-3</v>
      </c>
      <c r="H101" s="82">
        <f t="shared" si="8"/>
        <v>6.2489025455098046E-3</v>
      </c>
      <c r="I101" s="82">
        <f t="shared" si="8"/>
        <v>6.2489025455098046E-3</v>
      </c>
      <c r="J101" s="82">
        <f t="shared" si="8"/>
        <v>6.2489025455098046E-3</v>
      </c>
      <c r="K101" s="82">
        <f t="shared" si="8"/>
        <v>6.2489025455098046E-3</v>
      </c>
      <c r="L101" s="82">
        <f t="shared" si="8"/>
        <v>6.2489025455098046E-3</v>
      </c>
      <c r="M101" s="82">
        <f t="shared" si="8"/>
        <v>6.2489025455098046E-3</v>
      </c>
      <c r="N101" s="82">
        <f t="shared" si="8"/>
        <v>6.2489025455098046E-3</v>
      </c>
      <c r="O101" s="82">
        <f t="shared" si="8"/>
        <v>6.2489025455098046E-3</v>
      </c>
      <c r="P101" s="82">
        <f t="shared" si="8"/>
        <v>6.2489025455098046E-3</v>
      </c>
      <c r="U101" s="56"/>
    </row>
    <row r="103" spans="1:26">
      <c r="A103" s="2" t="s">
        <v>290</v>
      </c>
      <c r="B103" s="2">
        <f>INDEX('change in dft'!C$158:C$199,MATCH($A$100,'change in dft'!$A$158:$A$199,0))</f>
        <v>-1.1001248972582589E-2</v>
      </c>
      <c r="C103" s="2">
        <f>INDEX('change in dft'!D$158:D$199,MATCH($A$100,'change in dft'!$A$158:$A$199,0))</f>
        <v>-9.2741126533270046E-3</v>
      </c>
      <c r="D103" s="2">
        <f>INDEX('change in dft'!E$158:E$199,MATCH($A$100,'change in dft'!$A$158:$A$199,0))</f>
        <v>-9.7436451903546439E-3</v>
      </c>
      <c r="E103" s="2">
        <f>INDEX('change in dft'!F$158:F$199,MATCH($A$100,'change in dft'!$A$158:$A$199,0))</f>
        <v>-5.9975853071921881E-3</v>
      </c>
      <c r="F103" s="2">
        <f>INDEX('change in dft'!G$158:G$199,MATCH($A$100,'change in dft'!$A$158:$A$199,0))</f>
        <v>-8.1285191779025823E-3</v>
      </c>
      <c r="G103" s="2">
        <f>INDEX('change in dft'!H$158:H$199,MATCH($A$100,'change in dft'!$A$158:$A$199,0))</f>
        <v>-7.4915089888712982E-3</v>
      </c>
      <c r="H103" s="2">
        <f>INDEX('change in dft'!I$158:I$199,MATCH($A$100,'change in dft'!$A$158:$A$199,0))</f>
        <v>-5.8252196016891356E-3</v>
      </c>
      <c r="I103" s="2">
        <f>INDEX('change in dft'!J$158:J$199,MATCH($A$100,'change in dft'!$A$158:$A$199,0))</f>
        <v>-8.1110473787923132E-3</v>
      </c>
      <c r="J103" s="2">
        <f>INDEX('change in dft'!K$158:K$199,MATCH($A$100,'change in dft'!$A$158:$A$199,0))</f>
        <v>-5.7308265129742963E-3</v>
      </c>
      <c r="K103" s="2">
        <f>INDEX('change in dft'!L$158:L$199,MATCH($A$100,'change in dft'!$A$158:$A$199,0))</f>
        <v>-5.2225102059383355E-3</v>
      </c>
      <c r="L103" s="2">
        <f>INDEX('change in dft'!M$158:M$199,MATCH($A$100,'change in dft'!$A$158:$A$199,0))</f>
        <v>-4.2433918866551235E-3</v>
      </c>
      <c r="M103" s="2">
        <f>INDEX('change in dft'!N$158:N$199,MATCH($A$100,'change in dft'!$A$158:$A$199,0))</f>
        <v>-4.7523464270727844E-3</v>
      </c>
      <c r="N103" s="2">
        <f>INDEX('change in dft'!O$158:O$199,MATCH($A$100,'change in dft'!$A$158:$A$199,0))</f>
        <v>-4.7523464270727844E-3</v>
      </c>
      <c r="O103" s="2" t="s">
        <v>290</v>
      </c>
    </row>
    <row r="104" spans="1:26">
      <c r="A104" s="2" t="s">
        <v>289</v>
      </c>
      <c r="B104" s="2">
        <f>INDEX('change in dft'!C$108:C$149,MATCH($A$100,'change in dft'!$A$108:$A$149,0))</f>
        <v>1390593.2928641874</v>
      </c>
      <c r="C104" s="2">
        <f>INDEX('change in dft'!D$108:D$149,MATCH($A$100,'change in dft'!$A$108:$A$149,0))</f>
        <v>1388169.0661309471</v>
      </c>
      <c r="D104" s="2">
        <f>INDEX('change in dft'!E$108:E$149,MATCH($A$100,'change in dft'!$A$108:$A$149,0))</f>
        <v>1391207.4617229877</v>
      </c>
      <c r="E104" s="2">
        <f>INDEX('change in dft'!F$108:F$149,MATCH($A$100,'change in dft'!$A$108:$A$149,0))</f>
        <v>1385558.0725211457</v>
      </c>
      <c r="F104" s="2">
        <f>INDEX('change in dft'!G$108:G$149,MATCH($A$100,'change in dft'!$A$108:$A$149,0))</f>
        <v>1428115.9929302325</v>
      </c>
      <c r="G104" s="2">
        <f>INDEX('change in dft'!H$108:H$149,MATCH($A$100,'change in dft'!$A$108:$A$149,0))</f>
        <v>1421518.1586368352</v>
      </c>
      <c r="H104" s="2">
        <f>INDEX('change in dft'!I$108:I$149,MATCH($A$100,'change in dft'!$A$108:$A$149,0))</f>
        <v>1419135.6191999826</v>
      </c>
      <c r="I104" s="2">
        <f>INDEX('change in dft'!J$108:J$149,MATCH($A$100,'change in dft'!$A$108:$A$149,0))</f>
        <v>1422406.045399681</v>
      </c>
      <c r="J104" s="2">
        <f>INDEX('change in dft'!K$108:K$149,MATCH($A$100,'change in dft'!$A$108:$A$149,0))</f>
        <v>1419000.8904987681</v>
      </c>
      <c r="K104" s="2">
        <f>INDEX('change in dft'!L$108:L$149,MATCH($A$100,'change in dft'!$A$108:$A$149,0))</f>
        <v>1418275.8024265717</v>
      </c>
      <c r="L104" s="2">
        <f>INDEX('change in dft'!M$108:M$149,MATCH($A$100,'change in dft'!$A$108:$A$149,0))</f>
        <v>1416881.2248675204</v>
      </c>
      <c r="M104" s="2">
        <f>INDEX('change in dft'!N$108:N$149,MATCH($A$100,'change in dft'!$A$108:$A$149,0))</f>
        <v>1417605.7964151548</v>
      </c>
      <c r="N104" s="2">
        <f>INDEX('change in dft'!O$108:O$149,MATCH($A$100,'change in dft'!$A$108:$A$149,0))</f>
        <v>1417605.7964151548</v>
      </c>
      <c r="O104" s="2" t="s">
        <v>289</v>
      </c>
    </row>
    <row r="105" spans="1:26">
      <c r="A105" s="2" t="s">
        <v>172</v>
      </c>
      <c r="B105" s="2">
        <f>INDEX('change in dft'!C$57:C$98,MATCH($A$100,'change in dft'!$A$57:$A$98,0))</f>
        <v>1375295.029829785</v>
      </c>
      <c r="C105" s="2">
        <f>INDEX('change in dft'!D$57:D$98,MATCH($A$100,'change in dft'!$A$57:$A$98,0))</f>
        <v>1375295.029829785</v>
      </c>
      <c r="D105" s="2">
        <f>INDEX('change in dft'!E$57:E$98,MATCH($A$100,'change in dft'!$A$57:$A$98,0))</f>
        <v>1377652.029829785</v>
      </c>
      <c r="E105" s="2">
        <f>INDEX('change in dft'!F$57:F$98,MATCH($A$100,'change in dft'!$A$57:$A$98,0))</f>
        <v>1377248.0697831314</v>
      </c>
      <c r="F105" s="2">
        <f>INDEX('change in dft'!G$57:G$98,MATCH($A$100,'change in dft'!$A$57:$A$98,0))</f>
        <v>1416507.5246934297</v>
      </c>
      <c r="G105" s="2">
        <f>INDEX('change in dft'!H$57:H$98,MATCH($A$100,'change in dft'!$A$57:$A$98,0))</f>
        <v>1410868.8425735636</v>
      </c>
      <c r="H105" s="2">
        <f>INDEX('change in dft'!I$57:I$98,MATCH($A$100,'change in dft'!$A$57:$A$98,0))</f>
        <v>1410868.8425735636</v>
      </c>
      <c r="I105" s="2">
        <f>INDEX('change in dft'!J$57:J$98,MATCH($A$100,'change in dft'!$A$57:$A$98,0))</f>
        <v>1410868.8425735636</v>
      </c>
      <c r="J105" s="2">
        <f>INDEX('change in dft'!K$57:K$98,MATCH($A$100,'change in dft'!$A$57:$A$98,0))</f>
        <v>1410868.8425735636</v>
      </c>
      <c r="K105" s="2">
        <f>INDEX('change in dft'!L$57:L$98,MATCH($A$100,'change in dft'!$A$57:$A$98,0))</f>
        <v>1410868.8425735636</v>
      </c>
      <c r="L105" s="2">
        <f>INDEX('change in dft'!M$57:M$98,MATCH($A$100,'change in dft'!$A$57:$A$98,0))</f>
        <v>1410868.8425735636</v>
      </c>
      <c r="M105" s="2">
        <f>INDEX('change in dft'!N$57:N$98,MATCH($A$100,'change in dft'!$A$57:$A$98,0))</f>
        <v>1410868.8425735636</v>
      </c>
      <c r="N105" s="2">
        <f>INDEX('change in dft'!O$57:O$98,MATCH($A$100,'change in dft'!$A$57:$A$98,0))</f>
        <v>1410868.8425735636</v>
      </c>
      <c r="O105" s="2" t="s">
        <v>172</v>
      </c>
    </row>
    <row r="106" spans="1:26">
      <c r="O106" s="2"/>
    </row>
    <row r="107" spans="1:26">
      <c r="O107" s="2"/>
    </row>
    <row r="108" spans="1:26">
      <c r="C108" s="346"/>
      <c r="D108" s="346"/>
      <c r="E108" s="346"/>
      <c r="F108" s="346"/>
      <c r="G108" s="346"/>
      <c r="H108" s="346"/>
      <c r="I108" s="346"/>
      <c r="J108" s="346"/>
      <c r="K108" s="346"/>
      <c r="L108" s="346"/>
      <c r="M108" s="346"/>
      <c r="N108" s="346"/>
      <c r="O108" s="2"/>
    </row>
  </sheetData>
  <sortState xmlns:xlrd2="http://schemas.microsoft.com/office/spreadsheetml/2017/richdata2" ref="AL6:AM47">
    <sortCondition ref="AM8"/>
  </sortState>
  <conditionalFormatting sqref="B50">
    <cfRule type="colorScale" priority="1">
      <colorScale>
        <cfvo type="min"/>
        <cfvo type="percentile" val="50"/>
        <cfvo type="max"/>
        <color rgb="FFF8696B"/>
        <color rgb="FFFCFCFF"/>
        <color rgb="FF63BE7B"/>
      </colorScale>
    </cfRule>
  </conditionalFormatting>
  <conditionalFormatting sqref="C6:I47">
    <cfRule type="colorScale" priority="15">
      <colorScale>
        <cfvo type="min"/>
        <cfvo type="percentile" val="50"/>
        <cfvo type="max"/>
        <color rgb="FFF8696B"/>
        <color rgb="FFFCFCFF"/>
        <color rgb="FF63BE7B"/>
      </colorScale>
    </cfRule>
  </conditionalFormatting>
  <conditionalFormatting sqref="C50:I50">
    <cfRule type="colorScale" priority="18">
      <colorScale>
        <cfvo type="min"/>
        <cfvo type="percentile" val="50"/>
        <cfvo type="max"/>
        <color rgb="FFF8696B"/>
        <color rgb="FFFCFCFF"/>
        <color rgb="FF63BE7B"/>
      </colorScale>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1D98A-747F-4310-8829-9C8CE0C4B3D4}">
  <sheetPr>
    <tabColor rgb="FF7B2451"/>
  </sheetPr>
  <dimension ref="A1:P199"/>
  <sheetViews>
    <sheetView workbookViewId="0">
      <selection activeCell="H53" sqref="H53"/>
    </sheetView>
  </sheetViews>
  <sheetFormatPr defaultRowHeight="12.75"/>
  <cols>
    <col min="1" max="1" width="6.140625" style="516" customWidth="1"/>
    <col min="2" max="2" width="55.5703125" style="516" bestFit="1" customWidth="1"/>
    <col min="3" max="15" width="11.28515625" style="516" customWidth="1"/>
    <col min="16" max="16384" width="9.140625" style="516"/>
  </cols>
  <sheetData>
    <row r="1" spans="1:16" ht="25.5">
      <c r="A1" s="18" t="s">
        <v>440</v>
      </c>
    </row>
    <row r="3" spans="1:16">
      <c r="C3" s="549"/>
      <c r="D3" s="538"/>
      <c r="E3" s="538" t="s">
        <v>439</v>
      </c>
      <c r="H3" s="526"/>
      <c r="I3" s="538" t="s">
        <v>438</v>
      </c>
      <c r="N3" s="526"/>
      <c r="O3" s="526"/>
    </row>
    <row r="4" spans="1:16" ht="63.75">
      <c r="A4" s="400"/>
      <c r="B4" s="400"/>
      <c r="C4" s="405" t="s">
        <v>437</v>
      </c>
      <c r="D4" s="525" t="s">
        <v>436</v>
      </c>
      <c r="E4" s="525" t="s">
        <v>391</v>
      </c>
      <c r="F4" s="400" t="s">
        <v>392</v>
      </c>
      <c r="G4" s="400" t="s">
        <v>435</v>
      </c>
      <c r="H4" s="402" t="s">
        <v>434</v>
      </c>
      <c r="I4" s="525" t="s">
        <v>433</v>
      </c>
      <c r="J4" s="400" t="s">
        <v>95</v>
      </c>
      <c r="K4" s="400" t="s">
        <v>96</v>
      </c>
      <c r="L4" s="400" t="s">
        <v>432</v>
      </c>
      <c r="M4" s="400" t="s">
        <v>431</v>
      </c>
      <c r="N4" s="402" t="s">
        <v>243</v>
      </c>
      <c r="O4" s="403" t="s">
        <v>430</v>
      </c>
      <c r="P4" s="516" t="s">
        <v>92</v>
      </c>
    </row>
    <row r="5" spans="1:16">
      <c r="B5" s="516" t="s">
        <v>281</v>
      </c>
      <c r="C5" s="406"/>
      <c r="D5" s="548"/>
      <c r="E5" s="538"/>
      <c r="H5" s="526"/>
      <c r="I5" s="538"/>
      <c r="N5" s="526"/>
      <c r="O5" s="399"/>
    </row>
    <row r="6" spans="1:16" ht="25.5">
      <c r="A6" s="524" t="s">
        <v>165</v>
      </c>
      <c r="B6" s="524" t="s">
        <v>164</v>
      </c>
      <c r="C6" s="407" t="s">
        <v>290</v>
      </c>
      <c r="D6" s="522" t="s">
        <v>166</v>
      </c>
      <c r="E6" s="523" t="s">
        <v>290</v>
      </c>
      <c r="F6" s="522" t="s">
        <v>166</v>
      </c>
      <c r="G6" s="522" t="s">
        <v>166</v>
      </c>
      <c r="H6" s="521" t="s">
        <v>166</v>
      </c>
      <c r="I6" s="523" t="s">
        <v>166</v>
      </c>
      <c r="J6" s="522" t="s">
        <v>166</v>
      </c>
      <c r="K6" s="522" t="s">
        <v>166</v>
      </c>
      <c r="L6" s="522" t="s">
        <v>166</v>
      </c>
      <c r="M6" s="522" t="s">
        <v>166</v>
      </c>
      <c r="N6" s="521" t="s">
        <v>166</v>
      </c>
      <c r="O6" s="404" t="s">
        <v>290</v>
      </c>
    </row>
    <row r="7" spans="1:16">
      <c r="A7" s="516" t="s">
        <v>23</v>
      </c>
      <c r="B7" s="516" t="s">
        <v>45</v>
      </c>
      <c r="C7" s="406">
        <v>1.9204621962292778E-2</v>
      </c>
      <c r="D7" s="547">
        <v>1.7798862915805458E-3</v>
      </c>
      <c r="E7" s="548">
        <v>7.4944529069087551E-5</v>
      </c>
      <c r="F7" s="547">
        <v>1.985647948594238E-3</v>
      </c>
      <c r="G7" s="547">
        <v>-2.2515245547229945E-3</v>
      </c>
      <c r="H7" s="546">
        <v>1.5360458649928965E-3</v>
      </c>
      <c r="I7" s="548">
        <v>-2.6496855868440861E-4</v>
      </c>
      <c r="J7" s="547">
        <v>-2.5128886489245161E-3</v>
      </c>
      <c r="K7" s="547">
        <v>-4.4913951359448756E-3</v>
      </c>
      <c r="L7" s="547">
        <v>-6.2026641231005541E-5</v>
      </c>
      <c r="M7" s="547">
        <v>2.5131260460120597E-3</v>
      </c>
      <c r="N7" s="546">
        <v>1.9056553629217543E-3</v>
      </c>
      <c r="O7" s="408">
        <v>1.941712446595556E-2</v>
      </c>
      <c r="P7" s="547">
        <f>SUM(D7:N7)</f>
        <v>2.1250250366278145E-4</v>
      </c>
    </row>
    <row r="8" spans="1:16">
      <c r="A8" s="516" t="s">
        <v>6</v>
      </c>
      <c r="B8" s="516" t="s">
        <v>46</v>
      </c>
      <c r="C8" s="406">
        <v>4.6778382761901494E-2</v>
      </c>
      <c r="D8" s="547">
        <v>1.828039682761462E-3</v>
      </c>
      <c r="E8" s="548">
        <v>3.1189630056749351E-4</v>
      </c>
      <c r="F8" s="547">
        <v>3.2533555113916091E-3</v>
      </c>
      <c r="G8" s="547">
        <v>-1.1791949355426379E-3</v>
      </c>
      <c r="H8" s="546">
        <v>-1.4185342362074138E-3</v>
      </c>
      <c r="I8" s="548">
        <v>-1.0920909261340483E-3</v>
      </c>
      <c r="J8" s="547">
        <v>-4.4749322400949865E-4</v>
      </c>
      <c r="K8" s="547">
        <v>4.7808966946827347E-4</v>
      </c>
      <c r="L8" s="547">
        <v>-4.4164131933932538E-4</v>
      </c>
      <c r="M8" s="547">
        <v>1.1327068283013553E-3</v>
      </c>
      <c r="N8" s="546">
        <v>5.8629942431820403E-4</v>
      </c>
      <c r="O8" s="408">
        <v>4.9789815537476967E-2</v>
      </c>
      <c r="P8" s="547">
        <f t="shared" ref="P8:P48" si="0">SUM(D8:N8)</f>
        <v>3.0114327755754733E-3</v>
      </c>
    </row>
    <row r="9" spans="1:16">
      <c r="A9" s="516" t="s">
        <v>1</v>
      </c>
      <c r="B9" s="516" t="s">
        <v>47</v>
      </c>
      <c r="C9" s="406">
        <v>4.1615352657007776E-2</v>
      </c>
      <c r="D9" s="547">
        <v>1.819023233749606E-3</v>
      </c>
      <c r="E9" s="548">
        <v>7.1066673879682796E-5</v>
      </c>
      <c r="F9" s="547">
        <v>1.0102228649042644E-3</v>
      </c>
      <c r="G9" s="547">
        <v>-8.3411500032593011E-4</v>
      </c>
      <c r="H9" s="546">
        <v>-1.3080640805744892E-3</v>
      </c>
      <c r="I9" s="548">
        <v>4.262655638023416E-3</v>
      </c>
      <c r="J9" s="547">
        <v>1.1066933215051478E-3</v>
      </c>
      <c r="K9" s="547">
        <v>-1.179988843924118E-3</v>
      </c>
      <c r="L9" s="547">
        <v>-2.0603798260099282E-4</v>
      </c>
      <c r="M9" s="547">
        <v>-2.0277151012859651E-3</v>
      </c>
      <c r="N9" s="546">
        <v>-1.4461466079851437E-3</v>
      </c>
      <c r="O9" s="408">
        <v>4.2882946772373254E-2</v>
      </c>
      <c r="P9" s="547">
        <f t="shared" si="0"/>
        <v>1.2675941153654779E-3</v>
      </c>
    </row>
    <row r="10" spans="1:16">
      <c r="A10" s="516" t="s">
        <v>38</v>
      </c>
      <c r="B10" s="516" t="s">
        <v>48</v>
      </c>
      <c r="C10" s="406">
        <v>1.8960946417305502E-2</v>
      </c>
      <c r="D10" s="547">
        <v>1.7794607491992132E-3</v>
      </c>
      <c r="E10" s="548">
        <v>4.9954100484006503E-4</v>
      </c>
      <c r="F10" s="547">
        <v>2.061099576718739E-3</v>
      </c>
      <c r="G10" s="547">
        <v>-8.4187621448239547E-4</v>
      </c>
      <c r="H10" s="546">
        <v>9.1636839970021811E-4</v>
      </c>
      <c r="I10" s="548">
        <v>7.8650675123603797E-4</v>
      </c>
      <c r="J10" s="547">
        <v>6.8939429683689823E-4</v>
      </c>
      <c r="K10" s="547">
        <v>-1.413751073634284E-3</v>
      </c>
      <c r="L10" s="547">
        <v>-5.5225643794232226E-4</v>
      </c>
      <c r="M10" s="547">
        <v>2.8149212372619026E-4</v>
      </c>
      <c r="N10" s="546">
        <v>-3.5666954676769613E-3</v>
      </c>
      <c r="O10" s="408">
        <v>1.9600230125826901E-2</v>
      </c>
      <c r="P10" s="547">
        <f t="shared" si="0"/>
        <v>6.3928370852139871E-4</v>
      </c>
    </row>
    <row r="11" spans="1:16">
      <c r="A11" s="516" t="s">
        <v>41</v>
      </c>
      <c r="B11" s="516" t="s">
        <v>49</v>
      </c>
      <c r="C11" s="406">
        <v>6.3539153774713863E-2</v>
      </c>
      <c r="D11" s="547">
        <v>1.8573098272633981E-3</v>
      </c>
      <c r="E11" s="548">
        <v>2.2723638041988181E-4</v>
      </c>
      <c r="F11" s="547">
        <v>1.6085235238241236E-3</v>
      </c>
      <c r="G11" s="547">
        <v>-1.3051310319807108E-3</v>
      </c>
      <c r="H11" s="546">
        <v>-1.0195972025610622E-3</v>
      </c>
      <c r="I11" s="548">
        <v>1.0416530702281879E-3</v>
      </c>
      <c r="J11" s="547">
        <v>1.2290493568873906E-3</v>
      </c>
      <c r="K11" s="547">
        <v>-1.1319855002593915E-3</v>
      </c>
      <c r="L11" s="547">
        <v>-4.2475217536042109E-4</v>
      </c>
      <c r="M11" s="547">
        <v>-1.5444275659026729E-3</v>
      </c>
      <c r="N11" s="546">
        <v>-4.4667551366139868E-4</v>
      </c>
      <c r="O11" s="408">
        <v>6.3630356943611188E-2</v>
      </c>
      <c r="P11" s="547">
        <f t="shared" si="0"/>
        <v>9.1203168897324716E-5</v>
      </c>
    </row>
    <row r="12" spans="1:16">
      <c r="A12" s="516" t="s">
        <v>22</v>
      </c>
      <c r="B12" s="516" t="s">
        <v>50</v>
      </c>
      <c r="C12" s="406">
        <v>3.0588813061817266E-2</v>
      </c>
      <c r="D12" s="547">
        <v>1.7997670547191813E-3</v>
      </c>
      <c r="E12" s="548">
        <v>8.3640916709892821E-4</v>
      </c>
      <c r="F12" s="547">
        <v>2.7583139805826828E-3</v>
      </c>
      <c r="G12" s="547">
        <v>-9.1856836865167324E-4</v>
      </c>
      <c r="H12" s="546">
        <v>1.9363678957402541E-3</v>
      </c>
      <c r="I12" s="548">
        <v>-1.9936968241371922E-3</v>
      </c>
      <c r="J12" s="547">
        <v>1.6172166594790038E-3</v>
      </c>
      <c r="K12" s="547">
        <v>-2.9969695237310745E-3</v>
      </c>
      <c r="L12" s="547">
        <v>-9.5037284043808512E-4</v>
      </c>
      <c r="M12" s="547">
        <v>6.7084000643147235E-5</v>
      </c>
      <c r="N12" s="546">
        <v>9.3784956570530653E-5</v>
      </c>
      <c r="O12" s="408">
        <v>3.2838149219693191E-2</v>
      </c>
      <c r="P12" s="547">
        <f t="shared" si="0"/>
        <v>2.2493361578757032E-3</v>
      </c>
    </row>
    <row r="13" spans="1:16">
      <c r="A13" s="516" t="s">
        <v>0</v>
      </c>
      <c r="B13" s="516" t="s">
        <v>51</v>
      </c>
      <c r="C13" s="406">
        <v>6.5039288700895481E-2</v>
      </c>
      <c r="D13" s="547">
        <v>1.8599295853898301E-3</v>
      </c>
      <c r="E13" s="548">
        <v>3.183202393248763E-4</v>
      </c>
      <c r="F13" s="547">
        <v>4.0021976335038456E-3</v>
      </c>
      <c r="G13" s="547">
        <v>-1.1929111689876759E-3</v>
      </c>
      <c r="H13" s="546">
        <v>-3.4330323773379412E-4</v>
      </c>
      <c r="I13" s="548">
        <v>-7.6203076699155048E-4</v>
      </c>
      <c r="J13" s="547">
        <v>-1.6424468265752168E-4</v>
      </c>
      <c r="K13" s="547">
        <v>3.4482974328908789E-4</v>
      </c>
      <c r="L13" s="547">
        <v>-4.7189434849559397E-4</v>
      </c>
      <c r="M13" s="547">
        <v>1.6405578375393581E-3</v>
      </c>
      <c r="N13" s="546">
        <v>-1.4911211464818663E-4</v>
      </c>
      <c r="O13" s="408">
        <v>7.0121627420428156E-2</v>
      </c>
      <c r="P13" s="547">
        <f t="shared" si="0"/>
        <v>5.0823387195326752E-3</v>
      </c>
    </row>
    <row r="14" spans="1:16">
      <c r="A14" s="516" t="s">
        <v>5</v>
      </c>
      <c r="B14" s="516" t="s">
        <v>52</v>
      </c>
      <c r="C14" s="406">
        <v>-1.7749722462359729E-2</v>
      </c>
      <c r="D14" s="547">
        <v>1.7153511338328098E-3</v>
      </c>
      <c r="E14" s="548">
        <v>3.8720526173308123E-4</v>
      </c>
      <c r="F14" s="547">
        <v>-7.2696068068556219E-3</v>
      </c>
      <c r="G14" s="547">
        <v>-7.7377572138059847E-4</v>
      </c>
      <c r="H14" s="546">
        <v>-1.1391357999528839E-2</v>
      </c>
      <c r="I14" s="548">
        <v>7.2160926032623918E-3</v>
      </c>
      <c r="J14" s="547">
        <v>2.1160105122108863E-3</v>
      </c>
      <c r="K14" s="547">
        <v>-1.1295218458066136E-3</v>
      </c>
      <c r="L14" s="547">
        <v>-4.3870383114930078E-4</v>
      </c>
      <c r="M14" s="547">
        <v>-4.9356121853284529E-3</v>
      </c>
      <c r="N14" s="546">
        <v>-1.8333531709621154E-3</v>
      </c>
      <c r="O14" s="408">
        <v>-3.4086994512332103E-2</v>
      </c>
      <c r="P14" s="547">
        <f t="shared" si="0"/>
        <v>-1.6337272049972373E-2</v>
      </c>
    </row>
    <row r="15" spans="1:16">
      <c r="A15" s="516" t="s">
        <v>33</v>
      </c>
      <c r="B15" s="516" t="s">
        <v>53</v>
      </c>
      <c r="C15" s="406">
        <v>1.6286213901598012E-2</v>
      </c>
      <c r="D15" s="547">
        <v>1.7747897345317121E-3</v>
      </c>
      <c r="E15" s="548">
        <v>4.1720140854106802E-4</v>
      </c>
      <c r="F15" s="547">
        <v>4.0886708299185948E-3</v>
      </c>
      <c r="G15" s="547">
        <v>-5.2797486922027126E-3</v>
      </c>
      <c r="H15" s="546">
        <v>1.5019223173873275E-2</v>
      </c>
      <c r="I15" s="548">
        <v>-6.3445809624613769E-3</v>
      </c>
      <c r="J15" s="547">
        <v>2.3378361405956838E-3</v>
      </c>
      <c r="K15" s="547">
        <v>5.8542483529788747E-4</v>
      </c>
      <c r="L15" s="547">
        <v>-5.0959065185285368E-4</v>
      </c>
      <c r="M15" s="547">
        <v>-1.5835111287494374E-3</v>
      </c>
      <c r="N15" s="546">
        <v>-3.5653945629392503E-3</v>
      </c>
      <c r="O15" s="408">
        <v>2.3226534026150603E-2</v>
      </c>
      <c r="P15" s="547">
        <f t="shared" si="0"/>
        <v>6.9403201245525903E-3</v>
      </c>
    </row>
    <row r="16" spans="1:16">
      <c r="A16" s="516" t="s">
        <v>39</v>
      </c>
      <c r="B16" s="516" t="s">
        <v>54</v>
      </c>
      <c r="C16" s="406">
        <v>1.8612034561509283E-2</v>
      </c>
      <c r="D16" s="547">
        <v>1.778851427561845E-3</v>
      </c>
      <c r="E16" s="548">
        <v>1.3821092741661545E-4</v>
      </c>
      <c r="F16" s="547">
        <v>1.7325550741635887E-3</v>
      </c>
      <c r="G16" s="547">
        <v>-1.3702063390548247E-3</v>
      </c>
      <c r="H16" s="546">
        <v>7.2962377999630235E-4</v>
      </c>
      <c r="I16" s="548">
        <v>2.6543970264725214E-3</v>
      </c>
      <c r="J16" s="547">
        <v>-3.7586115573295942E-4</v>
      </c>
      <c r="K16" s="547">
        <v>-6.4395484223445099E-3</v>
      </c>
      <c r="L16" s="547">
        <v>-2.0781963597782394E-4</v>
      </c>
      <c r="M16" s="547">
        <v>-9.9516779132247102E-4</v>
      </c>
      <c r="N16" s="546">
        <v>-2.2892478654068515E-3</v>
      </c>
      <c r="O16" s="408">
        <v>1.3967821587280715E-2</v>
      </c>
      <c r="P16" s="547">
        <f t="shared" si="0"/>
        <v>-4.6442129742285676E-3</v>
      </c>
    </row>
    <row r="17" spans="1:16">
      <c r="A17" s="516" t="s">
        <v>7</v>
      </c>
      <c r="B17" s="516" t="s">
        <v>55</v>
      </c>
      <c r="C17" s="406">
        <v>5.7408987402645328E-2</v>
      </c>
      <c r="D17" s="547">
        <v>1.8466044214444644E-3</v>
      </c>
      <c r="E17" s="548">
        <v>-1.562079143011541E-4</v>
      </c>
      <c r="F17" s="547">
        <v>-1.0262982371549656E-2</v>
      </c>
      <c r="G17" s="547">
        <v>-5.1107360080351327E-3</v>
      </c>
      <c r="H17" s="546">
        <v>6.4654857812729283E-4</v>
      </c>
      <c r="I17" s="548">
        <v>3.0548286472489306E-3</v>
      </c>
      <c r="J17" s="547">
        <v>-4.5111272509856803E-4</v>
      </c>
      <c r="K17" s="547">
        <v>-3.1806560328253575E-3</v>
      </c>
      <c r="L17" s="547">
        <v>3.3989701529346661E-5</v>
      </c>
      <c r="M17" s="547">
        <v>-5.364920525166017E-4</v>
      </c>
      <c r="N17" s="546">
        <v>-2.1424764637512084E-4</v>
      </c>
      <c r="O17" s="408">
        <v>4.3078524000293772E-2</v>
      </c>
      <c r="P17" s="547">
        <f t="shared" si="0"/>
        <v>-1.4330463402351556E-2</v>
      </c>
    </row>
    <row r="18" spans="1:16">
      <c r="A18" s="516" t="s">
        <v>2</v>
      </c>
      <c r="B18" s="516" t="s">
        <v>56</v>
      </c>
      <c r="C18" s="406">
        <v>4.7809829674552606E-2</v>
      </c>
      <c r="D18" s="547">
        <v>1.829840948357031E-3</v>
      </c>
      <c r="E18" s="548">
        <v>-4.4102062313089441E-4</v>
      </c>
      <c r="F18" s="547">
        <v>-6.1539287597442982E-3</v>
      </c>
      <c r="G18" s="547">
        <v>2.4420341557571668E-3</v>
      </c>
      <c r="H18" s="546">
        <v>-3.7238406097861443E-4</v>
      </c>
      <c r="I18" s="548">
        <v>4.9770110074247587E-3</v>
      </c>
      <c r="J18" s="547">
        <v>-2.7637159486644247E-3</v>
      </c>
      <c r="K18" s="547">
        <v>-5.2293425418570294E-5</v>
      </c>
      <c r="L18" s="547">
        <v>3.3182381052654364E-4</v>
      </c>
      <c r="M18" s="547">
        <v>-4.4394357812471696E-4</v>
      </c>
      <c r="N18" s="546">
        <v>-7.0154749345174849E-4</v>
      </c>
      <c r="O18" s="408">
        <v>4.6461705707104839E-2</v>
      </c>
      <c r="P18" s="547">
        <f t="shared" si="0"/>
        <v>-1.3481239674477674E-3</v>
      </c>
    </row>
    <row r="19" spans="1:16">
      <c r="A19" s="516" t="s">
        <v>11</v>
      </c>
      <c r="B19" s="516" t="s">
        <v>57</v>
      </c>
      <c r="C19" s="406">
        <v>2.208719618836219E-2</v>
      </c>
      <c r="D19" s="547">
        <v>1.7849202702726608E-3</v>
      </c>
      <c r="E19" s="548">
        <v>1.1572253394209753E-5</v>
      </c>
      <c r="F19" s="547">
        <v>-2.326703438394917E-3</v>
      </c>
      <c r="G19" s="547">
        <v>-1.5263304634094421E-3</v>
      </c>
      <c r="H19" s="546">
        <v>4.3995120130269072E-4</v>
      </c>
      <c r="I19" s="548">
        <v>4.3476319368784822E-4</v>
      </c>
      <c r="J19" s="547">
        <v>-4.0897832426045611E-4</v>
      </c>
      <c r="K19" s="547">
        <v>-1.9156255230359243E-3</v>
      </c>
      <c r="L19" s="547">
        <v>-1.2353685823440763E-4</v>
      </c>
      <c r="M19" s="547">
        <v>-3.650624427932847E-3</v>
      </c>
      <c r="N19" s="546">
        <v>2.5441511437729325E-4</v>
      </c>
      <c r="O19" s="408">
        <v>1.5061019186128899E-2</v>
      </c>
      <c r="P19" s="547">
        <f t="shared" si="0"/>
        <v>-7.0261770022332914E-3</v>
      </c>
    </row>
    <row r="20" spans="1:16">
      <c r="A20" s="516" t="s">
        <v>10</v>
      </c>
      <c r="B20" s="516" t="s">
        <v>58</v>
      </c>
      <c r="C20" s="406">
        <v>4.6867358486834654E-2</v>
      </c>
      <c r="D20" s="547">
        <v>1.8281950653704637E-3</v>
      </c>
      <c r="E20" s="548">
        <v>-1.640646338125773E-4</v>
      </c>
      <c r="F20" s="547">
        <v>1.289739852154792E-2</v>
      </c>
      <c r="G20" s="547">
        <v>-3.046312213781377E-3</v>
      </c>
      <c r="H20" s="546">
        <v>1.4146295807520026E-3</v>
      </c>
      <c r="I20" s="548">
        <v>2.8960595928426702E-3</v>
      </c>
      <c r="J20" s="547">
        <v>-4.9235338972857257E-3</v>
      </c>
      <c r="K20" s="547">
        <v>2.1366100426489787E-3</v>
      </c>
      <c r="L20" s="547">
        <v>1.4039804420451496E-4</v>
      </c>
      <c r="M20" s="547">
        <v>3.7571363658159829E-3</v>
      </c>
      <c r="N20" s="546">
        <v>3.4708975321406932E-4</v>
      </c>
      <c r="O20" s="408">
        <v>6.4150964708351577E-2</v>
      </c>
      <c r="P20" s="547">
        <f t="shared" si="0"/>
        <v>1.7283606221516923E-2</v>
      </c>
    </row>
    <row r="21" spans="1:16">
      <c r="A21" s="516" t="s">
        <v>25</v>
      </c>
      <c r="B21" s="516" t="s">
        <v>59</v>
      </c>
      <c r="C21" s="406">
        <v>7.756039373643997E-3</v>
      </c>
      <c r="D21" s="547">
        <v>1.7598930784727962E-3</v>
      </c>
      <c r="E21" s="548">
        <v>9.9187254795296553E-5</v>
      </c>
      <c r="F21" s="547">
        <v>1.2865861373660081E-2</v>
      </c>
      <c r="G21" s="547">
        <v>-2.3996743985505997E-3</v>
      </c>
      <c r="H21" s="546">
        <v>1.8744662778236165E-3</v>
      </c>
      <c r="I21" s="548">
        <v>4.2186906153924841E-3</v>
      </c>
      <c r="J21" s="547">
        <v>-1.3226522900877669E-3</v>
      </c>
      <c r="K21" s="547">
        <v>9.0666741309863852E-4</v>
      </c>
      <c r="L21" s="547">
        <v>-1.0348071927945846E-4</v>
      </c>
      <c r="M21" s="547">
        <v>5.1904889342613281E-4</v>
      </c>
      <c r="N21" s="546">
        <v>-1.0589587641096632E-3</v>
      </c>
      <c r="O21" s="408">
        <v>2.5115088108285555E-2</v>
      </c>
      <c r="P21" s="547">
        <f t="shared" si="0"/>
        <v>1.7359048734641558E-2</v>
      </c>
    </row>
    <row r="22" spans="1:16">
      <c r="A22" s="516" t="s">
        <v>30</v>
      </c>
      <c r="B22" s="516" t="s">
        <v>60</v>
      </c>
      <c r="C22" s="406">
        <v>9.0641678955605265E-4</v>
      </c>
      <c r="D22" s="547">
        <v>1.7479312514978584E-3</v>
      </c>
      <c r="E22" s="548">
        <v>1.9198458564839704E-4</v>
      </c>
      <c r="F22" s="547">
        <v>1.7189117762850259E-4</v>
      </c>
      <c r="G22" s="547">
        <v>1.0452192039912545E-2</v>
      </c>
      <c r="H22" s="546">
        <v>6.2885438769244573E-4</v>
      </c>
      <c r="I22" s="548">
        <v>1.0668151516779467E-3</v>
      </c>
      <c r="J22" s="547">
        <v>1.7975203271936024E-4</v>
      </c>
      <c r="K22" s="547">
        <v>1.1840168817025543E-3</v>
      </c>
      <c r="L22" s="547">
        <v>-1.730610519423692E-4</v>
      </c>
      <c r="M22" s="547">
        <v>1.5359544914577139E-3</v>
      </c>
      <c r="N22" s="546">
        <v>2.2897076454708731E-4</v>
      </c>
      <c r="O22" s="408">
        <v>1.8121718502098094E-2</v>
      </c>
      <c r="P22" s="547">
        <f t="shared" si="0"/>
        <v>1.7215301712542042E-2</v>
      </c>
    </row>
    <row r="23" spans="1:16">
      <c r="A23" s="516" t="s">
        <v>21</v>
      </c>
      <c r="B23" s="516" t="s">
        <v>61</v>
      </c>
      <c r="C23" s="406">
        <v>2.3261673375260861E-2</v>
      </c>
      <c r="D23" s="547">
        <v>1.7869713165490353E-3</v>
      </c>
      <c r="E23" s="548">
        <v>-3.8258582248884565E-4</v>
      </c>
      <c r="F23" s="547">
        <v>4.2986345676223614E-3</v>
      </c>
      <c r="G23" s="547">
        <v>-2.1981003106741337E-3</v>
      </c>
      <c r="H23" s="546">
        <v>1.1337644280116077E-3</v>
      </c>
      <c r="I23" s="548">
        <v>5.5880113944040133E-3</v>
      </c>
      <c r="J23" s="547">
        <v>-3.6666608298205894E-3</v>
      </c>
      <c r="K23" s="547">
        <v>9.7950556015380386E-4</v>
      </c>
      <c r="L23" s="547">
        <v>3.7517572075929095E-4</v>
      </c>
      <c r="M23" s="547">
        <v>8.5237180158959092E-4</v>
      </c>
      <c r="N23" s="546">
        <v>3.9859971699574004E-4</v>
      </c>
      <c r="O23" s="408">
        <v>3.2427360918362735E-2</v>
      </c>
      <c r="P23" s="547">
        <f t="shared" si="0"/>
        <v>9.1656875431018747E-3</v>
      </c>
    </row>
    <row r="24" spans="1:16">
      <c r="A24" s="516" t="s">
        <v>18</v>
      </c>
      <c r="B24" s="516" t="s">
        <v>62</v>
      </c>
      <c r="C24" s="406">
        <v>4.0388264656046946E-2</v>
      </c>
      <c r="D24" s="547">
        <v>1.8168803106657361E-3</v>
      </c>
      <c r="E24" s="548">
        <v>1.3523529167169812E-5</v>
      </c>
      <c r="F24" s="547">
        <v>1.8331733315142928E-2</v>
      </c>
      <c r="G24" s="547">
        <v>-6.0190953296224148E-3</v>
      </c>
      <c r="H24" s="546">
        <v>1.2929969551767062E-3</v>
      </c>
      <c r="I24" s="548">
        <v>2.8444232889393017E-3</v>
      </c>
      <c r="J24" s="547">
        <v>-2.7838711389405191E-4</v>
      </c>
      <c r="K24" s="547">
        <v>-2.0138086967245172E-3</v>
      </c>
      <c r="L24" s="547">
        <v>-1.2000574181270096E-4</v>
      </c>
      <c r="M24" s="547">
        <v>-1.0568678687477018E-3</v>
      </c>
      <c r="N24" s="546">
        <v>-1.2448010186523195E-3</v>
      </c>
      <c r="O24" s="408">
        <v>5.3954856285685082E-2</v>
      </c>
      <c r="P24" s="547">
        <f t="shared" si="0"/>
        <v>1.3566591629638136E-2</v>
      </c>
    </row>
    <row r="25" spans="1:16">
      <c r="A25" s="516" t="s">
        <v>4</v>
      </c>
      <c r="B25" s="516" t="s">
        <v>63</v>
      </c>
      <c r="C25" s="406">
        <v>9.014444187682713E-3</v>
      </c>
      <c r="D25" s="547">
        <v>1.7620906916209211E-3</v>
      </c>
      <c r="E25" s="548">
        <v>-4.0113083863424492E-5</v>
      </c>
      <c r="F25" s="547">
        <v>4.1226738698034726E-3</v>
      </c>
      <c r="G25" s="547">
        <v>-2.8572768564878448E-3</v>
      </c>
      <c r="H25" s="546">
        <v>1.2535452907542766E-3</v>
      </c>
      <c r="I25" s="548">
        <v>-5.6553923236875026E-3</v>
      </c>
      <c r="J25" s="547">
        <v>-2.1311148329372642E-4</v>
      </c>
      <c r="K25" s="547">
        <v>3.2042748484661931E-3</v>
      </c>
      <c r="L25" s="547">
        <v>1.5826896158754877E-5</v>
      </c>
      <c r="M25" s="547">
        <v>-1.898825882045152E-4</v>
      </c>
      <c r="N25" s="546">
        <v>1.4683031306459426E-3</v>
      </c>
      <c r="O25" s="408">
        <v>1.1885382579595261E-2</v>
      </c>
      <c r="P25" s="547">
        <f t="shared" si="0"/>
        <v>2.8709383919125475E-3</v>
      </c>
    </row>
    <row r="26" spans="1:16">
      <c r="A26" s="516" t="s">
        <v>34</v>
      </c>
      <c r="B26" s="516" t="s">
        <v>64</v>
      </c>
      <c r="C26" s="406">
        <v>6.986758626773093E-2</v>
      </c>
      <c r="D26" s="547">
        <v>1.8683614747923016E-3</v>
      </c>
      <c r="E26" s="548">
        <v>-2.9597990578977829E-4</v>
      </c>
      <c r="F26" s="547">
        <v>-3.3943538308740084E-2</v>
      </c>
      <c r="G26" s="547">
        <v>1.7434234730724363E-3</v>
      </c>
      <c r="H26" s="546">
        <v>6.6829869458295832E-4</v>
      </c>
      <c r="I26" s="548">
        <v>-5.1315107800922188E-3</v>
      </c>
      <c r="J26" s="547">
        <v>-2.2586614813080441E-3</v>
      </c>
      <c r="K26" s="547">
        <v>1.4600471610874965E-3</v>
      </c>
      <c r="L26" s="547">
        <v>1.9025657267901508E-4</v>
      </c>
      <c r="M26" s="547">
        <v>1.7696911212206068E-3</v>
      </c>
      <c r="N26" s="546">
        <v>1.5892755098794176E-3</v>
      </c>
      <c r="O26" s="408">
        <v>3.7527249799115037E-2</v>
      </c>
      <c r="P26" s="547">
        <f t="shared" si="0"/>
        <v>-3.2340336468615893E-2</v>
      </c>
    </row>
    <row r="27" spans="1:16">
      <c r="A27" s="516" t="s">
        <v>14</v>
      </c>
      <c r="B27" s="516" t="s">
        <v>65</v>
      </c>
      <c r="C27" s="406">
        <v>4.3742299056723999E-2</v>
      </c>
      <c r="D27" s="547">
        <v>1.822737623046855E-3</v>
      </c>
      <c r="E27" s="548">
        <v>-5.0297311947722356E-4</v>
      </c>
      <c r="F27" s="547">
        <v>1.1061608448169613E-2</v>
      </c>
      <c r="G27" s="547">
        <v>-2.8827366394419407E-3</v>
      </c>
      <c r="H27" s="546">
        <v>3.4503009697632869E-3</v>
      </c>
      <c r="I27" s="548">
        <v>2.3831252890484933E-3</v>
      </c>
      <c r="J27" s="547">
        <v>-5.4469614741270433E-4</v>
      </c>
      <c r="K27" s="547">
        <v>1.3232056557375138E-3</v>
      </c>
      <c r="L27" s="547">
        <v>4.5566317559297964E-4</v>
      </c>
      <c r="M27" s="547">
        <v>3.9762239675367184E-4</v>
      </c>
      <c r="N27" s="546">
        <v>-3.030951230824197E-3</v>
      </c>
      <c r="O27" s="408">
        <v>5.7675205477680347E-2</v>
      </c>
      <c r="P27" s="547">
        <f t="shared" si="0"/>
        <v>1.3932906420956348E-2</v>
      </c>
    </row>
    <row r="28" spans="1:16">
      <c r="A28" s="516" t="s">
        <v>3</v>
      </c>
      <c r="B28" s="516" t="s">
        <v>66</v>
      </c>
      <c r="C28" s="406">
        <v>4.4597208910837294E-2</v>
      </c>
      <c r="D28" s="547">
        <v>1.8242305934448311E-3</v>
      </c>
      <c r="E28" s="548">
        <v>-4.2469273715117772E-4</v>
      </c>
      <c r="F28" s="547">
        <v>4.7128131103222337E-3</v>
      </c>
      <c r="G28" s="547">
        <v>-2.2095061338796018E-3</v>
      </c>
      <c r="H28" s="546">
        <v>1.7098669372426212E-3</v>
      </c>
      <c r="I28" s="548">
        <v>5.1920581491387008E-3</v>
      </c>
      <c r="J28" s="547">
        <v>2.1209375836983568E-4</v>
      </c>
      <c r="K28" s="547">
        <v>-2.8274194688837628E-3</v>
      </c>
      <c r="L28" s="547">
        <v>3.6134609372195925E-4</v>
      </c>
      <c r="M28" s="547">
        <v>-2.4370624347680447E-5</v>
      </c>
      <c r="N28" s="546">
        <v>-2.6589879511134118E-3</v>
      </c>
      <c r="O28" s="408">
        <v>5.0464640637701841E-2</v>
      </c>
      <c r="P28" s="547">
        <f t="shared" si="0"/>
        <v>5.8674317268645471E-3</v>
      </c>
    </row>
    <row r="29" spans="1:16">
      <c r="A29" s="516" t="s">
        <v>17</v>
      </c>
      <c r="B29" s="516" t="s">
        <v>67</v>
      </c>
      <c r="C29" s="406">
        <v>1.6372601544128118E-2</v>
      </c>
      <c r="D29" s="547">
        <v>1.7749405974469834E-3</v>
      </c>
      <c r="E29" s="548">
        <v>-3.8922425802989657E-4</v>
      </c>
      <c r="F29" s="547">
        <v>-2.4450651596783501E-3</v>
      </c>
      <c r="G29" s="547">
        <v>-1.5861949421054344E-3</v>
      </c>
      <c r="H29" s="546">
        <v>1.7083900627496984E-3</v>
      </c>
      <c r="I29" s="548">
        <v>6.1931483861881187E-3</v>
      </c>
      <c r="J29" s="547">
        <v>-3.0919678069543099E-3</v>
      </c>
      <c r="K29" s="547">
        <v>2.3161258745012514E-3</v>
      </c>
      <c r="L29" s="547">
        <v>3.7785360367403875E-4</v>
      </c>
      <c r="M29" s="547">
        <v>1.50853356246472E-3</v>
      </c>
      <c r="N29" s="546">
        <v>2.2935550894054302E-4</v>
      </c>
      <c r="O29" s="408">
        <v>2.2968496973325481E-2</v>
      </c>
      <c r="P29" s="547">
        <f t="shared" si="0"/>
        <v>6.5958954291973626E-3</v>
      </c>
    </row>
    <row r="30" spans="1:16">
      <c r="A30" s="516" t="s">
        <v>8</v>
      </c>
      <c r="B30" s="516" t="s">
        <v>68</v>
      </c>
      <c r="C30" s="406">
        <v>1.1659451834721279E-2</v>
      </c>
      <c r="D30" s="547">
        <v>1.7667097963134371E-3</v>
      </c>
      <c r="E30" s="548">
        <v>-5.0335144325752701E-4</v>
      </c>
      <c r="F30" s="547">
        <v>-6.0774245020565054E-3</v>
      </c>
      <c r="G30" s="547">
        <v>-6.4194094460989781E-4</v>
      </c>
      <c r="H30" s="546">
        <v>3.983512940313183E-4</v>
      </c>
      <c r="I30" s="548">
        <v>2.6886501106322402E-3</v>
      </c>
      <c r="J30" s="547">
        <v>-1.9922910818870321E-3</v>
      </c>
      <c r="K30" s="547">
        <v>-1.8226508691447929E-3</v>
      </c>
      <c r="L30" s="547">
        <v>5.1452185022671237E-4</v>
      </c>
      <c r="M30" s="547">
        <v>7.6292550270151693E-4</v>
      </c>
      <c r="N30" s="546">
        <v>8.0756295837369763E-5</v>
      </c>
      <c r="O30" s="408">
        <v>6.8337078435081189E-3</v>
      </c>
      <c r="P30" s="547">
        <f t="shared" si="0"/>
        <v>-4.8257439912131606E-3</v>
      </c>
    </row>
    <row r="31" spans="1:16">
      <c r="A31" s="516" t="s">
        <v>16</v>
      </c>
      <c r="B31" s="516" t="s">
        <v>69</v>
      </c>
      <c r="C31" s="406">
        <v>5.6925531266312612E-2</v>
      </c>
      <c r="D31" s="547">
        <v>1.8457601386272504E-3</v>
      </c>
      <c r="E31" s="548">
        <v>-5.4106654441077318E-4</v>
      </c>
      <c r="F31" s="547">
        <v>-1.8794695917058846E-2</v>
      </c>
      <c r="G31" s="547">
        <v>2.5492814409502351E-3</v>
      </c>
      <c r="H31" s="546">
        <v>1.8954927944971889E-3</v>
      </c>
      <c r="I31" s="548">
        <v>-6.4779644546402171E-3</v>
      </c>
      <c r="J31" s="547">
        <v>2.7062388428906736E-3</v>
      </c>
      <c r="K31" s="547">
        <v>-6.2395182408780947E-4</v>
      </c>
      <c r="L31" s="547">
        <v>4.0019912159161564E-4</v>
      </c>
      <c r="M31" s="547">
        <v>-6.9515335100556186E-4</v>
      </c>
      <c r="N31" s="546">
        <v>3.1342609825415479E-3</v>
      </c>
      <c r="O31" s="408">
        <v>4.2323932496207917E-2</v>
      </c>
      <c r="P31" s="547">
        <f t="shared" si="0"/>
        <v>-1.4601598770104696E-2</v>
      </c>
    </row>
    <row r="32" spans="1:16">
      <c r="A32" s="516" t="s">
        <v>15</v>
      </c>
      <c r="B32" s="516" t="s">
        <v>70</v>
      </c>
      <c r="C32" s="406">
        <v>2.6176469670870395E-2</v>
      </c>
      <c r="D32" s="547">
        <v>1.7920615661979333E-3</v>
      </c>
      <c r="E32" s="548">
        <v>-2.1826229031285393E-4</v>
      </c>
      <c r="F32" s="547">
        <v>1.4409804222592637E-3</v>
      </c>
      <c r="G32" s="547">
        <v>-9.142629986507167E-4</v>
      </c>
      <c r="H32" s="546">
        <v>-3.1123816658438219E-3</v>
      </c>
      <c r="I32" s="548">
        <v>-5.42349342199544E-3</v>
      </c>
      <c r="J32" s="547">
        <v>2.4519281790362779E-3</v>
      </c>
      <c r="K32" s="547">
        <v>-3.1271865249491437E-3</v>
      </c>
      <c r="L32" s="547">
        <v>1.3286834104997425E-4</v>
      </c>
      <c r="M32" s="547">
        <v>-1.8454432044461289E-3</v>
      </c>
      <c r="N32" s="546">
        <v>1.1233268409474029E-3</v>
      </c>
      <c r="O32" s="408">
        <v>1.8476604914163142E-2</v>
      </c>
      <c r="P32" s="547">
        <f t="shared" si="0"/>
        <v>-7.6998647567072531E-3</v>
      </c>
    </row>
    <row r="33" spans="1:16">
      <c r="A33" s="516" t="s">
        <v>28</v>
      </c>
      <c r="B33" s="516" t="s">
        <v>71</v>
      </c>
      <c r="C33" s="406">
        <v>8.0008375160771639E-3</v>
      </c>
      <c r="D33" s="547">
        <v>1.7603205813003786E-3</v>
      </c>
      <c r="E33" s="548">
        <v>-3.0037126513082768E-4</v>
      </c>
      <c r="F33" s="547">
        <v>1.0405826321266964E-3</v>
      </c>
      <c r="G33" s="547">
        <v>-1.7627278834075888E-4</v>
      </c>
      <c r="H33" s="546">
        <v>-3.9018236933885397E-4</v>
      </c>
      <c r="I33" s="548">
        <v>-1.5283346996655789E-2</v>
      </c>
      <c r="J33" s="547">
        <v>2.4447044924662542E-3</v>
      </c>
      <c r="K33" s="547">
        <v>1.5542339856177145E-3</v>
      </c>
      <c r="L33" s="547">
        <v>2.2892074298330733E-4</v>
      </c>
      <c r="M33" s="547">
        <v>-1.9635503530157639E-3</v>
      </c>
      <c r="N33" s="546">
        <v>6.753351205398439E-3</v>
      </c>
      <c r="O33" s="408">
        <v>3.6692273834879607E-3</v>
      </c>
      <c r="P33" s="547">
        <f t="shared" si="0"/>
        <v>-4.3316101325892031E-3</v>
      </c>
    </row>
    <row r="34" spans="1:16">
      <c r="A34" s="516" t="s">
        <v>12</v>
      </c>
      <c r="B34" s="516" t="s">
        <v>72</v>
      </c>
      <c r="C34" s="406">
        <v>9.8747941055798538E-2</v>
      </c>
      <c r="D34" s="547">
        <v>1.9187966342053553E-3</v>
      </c>
      <c r="E34" s="548">
        <v>-4.4319977299989155E-4</v>
      </c>
      <c r="F34" s="547">
        <v>-2.3654014573389004E-2</v>
      </c>
      <c r="G34" s="547">
        <v>1.718576807783867E-3</v>
      </c>
      <c r="H34" s="546">
        <v>-1.830346711107822E-3</v>
      </c>
      <c r="I34" s="548">
        <v>2.0289698244062571E-3</v>
      </c>
      <c r="J34" s="547">
        <v>2.3290651495233572E-3</v>
      </c>
      <c r="K34" s="547">
        <v>1.7999703290221269E-3</v>
      </c>
      <c r="L34" s="547">
        <v>2.2680453067058792E-4</v>
      </c>
      <c r="M34" s="547">
        <v>1.6474004162336797E-4</v>
      </c>
      <c r="N34" s="546">
        <v>-1.2107356511292799E-3</v>
      </c>
      <c r="O34" s="408">
        <v>8.179656766440746E-2</v>
      </c>
      <c r="P34" s="547">
        <f t="shared" si="0"/>
        <v>-1.6951373391391078E-2</v>
      </c>
    </row>
    <row r="35" spans="1:16">
      <c r="A35" s="516" t="s">
        <v>37</v>
      </c>
      <c r="B35" s="516" t="s">
        <v>73</v>
      </c>
      <c r="C35" s="406">
        <v>5.3688040551223892E-2</v>
      </c>
      <c r="D35" s="547">
        <v>1.8401063521167327E-3</v>
      </c>
      <c r="E35" s="548">
        <v>-4.1731147955337278E-4</v>
      </c>
      <c r="F35" s="547">
        <v>1.3622173130241055E-3</v>
      </c>
      <c r="G35" s="547">
        <v>-6.1448814201625623E-4</v>
      </c>
      <c r="H35" s="546">
        <v>-1.9488524467556889E-3</v>
      </c>
      <c r="I35" s="548">
        <v>3.2138944830339966E-5</v>
      </c>
      <c r="J35" s="547">
        <v>2.0541965681812879E-3</v>
      </c>
      <c r="K35" s="547">
        <v>1.4012950996553641E-3</v>
      </c>
      <c r="L35" s="547">
        <v>2.9384129614840049E-4</v>
      </c>
      <c r="M35" s="547">
        <v>-1.2361721529443592E-3</v>
      </c>
      <c r="N35" s="546">
        <v>-1.8733467465237297E-4</v>
      </c>
      <c r="O35" s="408">
        <v>5.6267677229258073E-2</v>
      </c>
      <c r="P35" s="547">
        <f t="shared" si="0"/>
        <v>2.5796366780341806E-3</v>
      </c>
    </row>
    <row r="36" spans="1:16">
      <c r="A36" s="516" t="s">
        <v>32</v>
      </c>
      <c r="B36" s="516" t="s">
        <v>74</v>
      </c>
      <c r="C36" s="406">
        <v>-2.824237290452436E-2</v>
      </c>
      <c r="D36" s="547">
        <v>1.6970273112344447E-3</v>
      </c>
      <c r="E36" s="548">
        <v>-3.4227686390375656E-4</v>
      </c>
      <c r="F36" s="547">
        <v>-2.0771190267270256E-3</v>
      </c>
      <c r="G36" s="547">
        <v>-1.1903067458264305E-3</v>
      </c>
      <c r="H36" s="546">
        <v>8.3581172356450573E-4</v>
      </c>
      <c r="I36" s="548">
        <v>-2.375149155031564E-3</v>
      </c>
      <c r="J36" s="547">
        <v>-1.9773554341990796E-3</v>
      </c>
      <c r="K36" s="547">
        <v>2.1624781019109474E-3</v>
      </c>
      <c r="L36" s="547">
        <v>3.7115153465916428E-4</v>
      </c>
      <c r="M36" s="547">
        <v>-8.2500812745289753E-4</v>
      </c>
      <c r="N36" s="546">
        <v>1.0050323344831247E-3</v>
      </c>
      <c r="O36" s="408">
        <v>-3.0958087251812927E-2</v>
      </c>
      <c r="P36" s="547">
        <f t="shared" si="0"/>
        <v>-2.715714347288567E-3</v>
      </c>
    </row>
    <row r="37" spans="1:16">
      <c r="A37" s="516" t="s">
        <v>19</v>
      </c>
      <c r="B37" s="516" t="s">
        <v>75</v>
      </c>
      <c r="C37" s="406">
        <v>2.9957811390515676E-2</v>
      </c>
      <c r="D37" s="547">
        <v>1.7986651060029057E-3</v>
      </c>
      <c r="E37" s="548">
        <v>-4.1041313332779161E-4</v>
      </c>
      <c r="F37" s="547">
        <v>4.7411914563948443E-3</v>
      </c>
      <c r="G37" s="547">
        <v>-1.6731913169680812E-3</v>
      </c>
      <c r="H37" s="546">
        <v>-1.7429583628705281E-3</v>
      </c>
      <c r="I37" s="548">
        <v>-3.5696533369149464E-3</v>
      </c>
      <c r="J37" s="547">
        <v>1.5365304412795489E-4</v>
      </c>
      <c r="K37" s="547">
        <v>4.8903864185045887E-3</v>
      </c>
      <c r="L37" s="547">
        <v>3.4244621133683317E-4</v>
      </c>
      <c r="M37" s="547">
        <v>-6.4736193810466247E-4</v>
      </c>
      <c r="N37" s="546">
        <v>7.455087201921895E-4</v>
      </c>
      <c r="O37" s="408">
        <v>3.4586084258888983E-2</v>
      </c>
      <c r="P37" s="547">
        <f t="shared" si="0"/>
        <v>4.6282728683733065E-3</v>
      </c>
    </row>
    <row r="38" spans="1:16">
      <c r="A38" s="516" t="s">
        <v>27</v>
      </c>
      <c r="B38" s="516" t="s">
        <v>76</v>
      </c>
      <c r="C38" s="406">
        <v>2.2696813773472435E-2</v>
      </c>
      <c r="D38" s="547">
        <v>1.7859848749255391E-3</v>
      </c>
      <c r="E38" s="548">
        <v>-3.4201933742861179E-4</v>
      </c>
      <c r="F38" s="547">
        <v>5.1031241864620824E-3</v>
      </c>
      <c r="G38" s="547">
        <v>-1.5087449253787799E-3</v>
      </c>
      <c r="H38" s="546">
        <v>-6.4055754943348475E-4</v>
      </c>
      <c r="I38" s="548">
        <v>-1.8316641129301203E-4</v>
      </c>
      <c r="J38" s="547">
        <v>-2.3351119488324024E-4</v>
      </c>
      <c r="K38" s="547">
        <v>6.1023706999105976E-3</v>
      </c>
      <c r="L38" s="547">
        <v>3.2414177773021358E-4</v>
      </c>
      <c r="M38" s="547">
        <v>1.8906677245273951E-3</v>
      </c>
      <c r="N38" s="546">
        <v>1.4064371946087562E-4</v>
      </c>
      <c r="O38" s="408">
        <v>3.513574733807201E-2</v>
      </c>
      <c r="P38" s="547">
        <f t="shared" si="0"/>
        <v>1.2438933564599575E-2</v>
      </c>
    </row>
    <row r="39" spans="1:16">
      <c r="A39" s="516" t="s">
        <v>13</v>
      </c>
      <c r="B39" s="516" t="s">
        <v>77</v>
      </c>
      <c r="C39" s="406">
        <v>3.3545505726876756E-2</v>
      </c>
      <c r="D39" s="547">
        <v>1.8049304700231694E-3</v>
      </c>
      <c r="E39" s="548">
        <v>-2.1491791723082798E-4</v>
      </c>
      <c r="F39" s="547">
        <v>4.2558894579116657E-3</v>
      </c>
      <c r="G39" s="547">
        <v>-1.6188997103163683E-3</v>
      </c>
      <c r="H39" s="546">
        <v>1.1823587560231275E-3</v>
      </c>
      <c r="I39" s="548">
        <v>2.7146215483904168E-3</v>
      </c>
      <c r="J39" s="547">
        <v>-3.0035047521792535E-4</v>
      </c>
      <c r="K39" s="547">
        <v>-1.7188565491754737E-4</v>
      </c>
      <c r="L39" s="547">
        <v>1.4710929838734899E-4</v>
      </c>
      <c r="M39" s="547">
        <v>-8.8487579627427593E-5</v>
      </c>
      <c r="N39" s="546">
        <v>-1.2419272790074043E-3</v>
      </c>
      <c r="O39" s="408">
        <v>4.0013946641294984E-2</v>
      </c>
      <c r="P39" s="547">
        <f t="shared" si="0"/>
        <v>6.4684409144182275E-3</v>
      </c>
    </row>
    <row r="40" spans="1:16">
      <c r="A40" s="516" t="s">
        <v>40</v>
      </c>
      <c r="B40" s="516" t="s">
        <v>78</v>
      </c>
      <c r="C40" s="406">
        <v>7.4115691361265501E-2</v>
      </c>
      <c r="D40" s="547">
        <v>1.8757801460365098E-3</v>
      </c>
      <c r="E40" s="548">
        <v>-7.490624443655669E-4</v>
      </c>
      <c r="F40" s="547">
        <v>9.7703081774462852E-3</v>
      </c>
      <c r="G40" s="547">
        <v>-1.6990307602973154E-3</v>
      </c>
      <c r="H40" s="546">
        <v>1.5625483511869653E-3</v>
      </c>
      <c r="I40" s="548">
        <v>-3.0266408581147708E-4</v>
      </c>
      <c r="J40" s="547">
        <v>-1.1061049288856317E-3</v>
      </c>
      <c r="K40" s="547">
        <v>5.0741379780736562E-3</v>
      </c>
      <c r="L40" s="547">
        <v>6.5114246229125428E-4</v>
      </c>
      <c r="M40" s="547">
        <v>1.5210742230564733E-4</v>
      </c>
      <c r="N40" s="546">
        <v>-7.1121160993437016E-4</v>
      </c>
      <c r="O40" s="408">
        <v>8.8633642069311458E-2</v>
      </c>
      <c r="P40" s="547">
        <f t="shared" si="0"/>
        <v>1.4517950708045957E-2</v>
      </c>
    </row>
    <row r="41" spans="1:16">
      <c r="A41" s="516" t="s">
        <v>20</v>
      </c>
      <c r="B41" s="516" t="s">
        <v>79</v>
      </c>
      <c r="C41" s="406">
        <v>6.6595461007454615E-2</v>
      </c>
      <c r="D41" s="547">
        <v>1.8626472043017372E-3</v>
      </c>
      <c r="E41" s="548">
        <v>-4.6374956459560579E-4</v>
      </c>
      <c r="F41" s="547">
        <v>3.5659047379583697E-3</v>
      </c>
      <c r="G41" s="547">
        <v>-1.6452143518266293E-3</v>
      </c>
      <c r="H41" s="546">
        <v>1.1017235747514675E-3</v>
      </c>
      <c r="I41" s="548">
        <v>2.4944507804789406E-3</v>
      </c>
      <c r="J41" s="547">
        <v>3.743312774906471E-5</v>
      </c>
      <c r="K41" s="547">
        <v>-6.5066795688495382E-4</v>
      </c>
      <c r="L41" s="547">
        <v>3.8881382202937687E-4</v>
      </c>
      <c r="M41" s="547">
        <v>1.9397305642074869E-3</v>
      </c>
      <c r="N41" s="546">
        <v>3.7166820115075438E-4</v>
      </c>
      <c r="O41" s="408">
        <v>7.5598201146774624E-2</v>
      </c>
      <c r="P41" s="547">
        <f t="shared" si="0"/>
        <v>9.002740139320009E-3</v>
      </c>
    </row>
    <row r="42" spans="1:16">
      <c r="A42" s="516" t="s">
        <v>24</v>
      </c>
      <c r="B42" s="516" t="s">
        <v>80</v>
      </c>
      <c r="C42" s="406">
        <v>-1.1001248972582589E-2</v>
      </c>
      <c r="D42" s="547">
        <v>1.7271363192555844E-3</v>
      </c>
      <c r="E42" s="548">
        <v>-4.6953253702763931E-4</v>
      </c>
      <c r="F42" s="547">
        <v>3.7460598831624559E-3</v>
      </c>
      <c r="G42" s="547">
        <v>-2.1309338707103942E-3</v>
      </c>
      <c r="H42" s="546">
        <v>6.3701018903128404E-4</v>
      </c>
      <c r="I42" s="548">
        <v>1.6662893871821627E-3</v>
      </c>
      <c r="J42" s="547">
        <v>-2.2858277771031776E-3</v>
      </c>
      <c r="K42" s="547">
        <v>2.3802208658180168E-3</v>
      </c>
      <c r="L42" s="547">
        <v>5.0831630703596087E-4</v>
      </c>
      <c r="M42" s="547">
        <v>9.7911831928321202E-4</v>
      </c>
      <c r="N42" s="546">
        <v>-5.0895454041766097E-4</v>
      </c>
      <c r="O42" s="408">
        <v>-4.7523464270727844E-3</v>
      </c>
      <c r="P42" s="547">
        <f t="shared" si="0"/>
        <v>6.2489025455098046E-3</v>
      </c>
    </row>
    <row r="43" spans="1:16">
      <c r="A43" s="516" t="s">
        <v>35</v>
      </c>
      <c r="B43" s="516" t="s">
        <v>81</v>
      </c>
      <c r="C43" s="406">
        <v>-9.447789924593053E-3</v>
      </c>
      <c r="D43" s="547">
        <v>1.729849199872957E-3</v>
      </c>
      <c r="E43" s="548">
        <v>-1.1473297594755127E-4</v>
      </c>
      <c r="F43" s="547">
        <v>-9.642781069350792E-3</v>
      </c>
      <c r="G43" s="547">
        <v>1.0327086658590279E-3</v>
      </c>
      <c r="H43" s="546">
        <v>-3.5724516557154029E-3</v>
      </c>
      <c r="I43" s="548">
        <v>4.4848838068634045E-4</v>
      </c>
      <c r="J43" s="547">
        <v>8.2437764314091666E-4</v>
      </c>
      <c r="K43" s="547">
        <v>2.1474648484871572E-3</v>
      </c>
      <c r="L43" s="547">
        <v>1.4272843153440018E-4</v>
      </c>
      <c r="M43" s="547">
        <v>1.4371776549740867E-3</v>
      </c>
      <c r="N43" s="546">
        <v>-1.4172008741215603E-3</v>
      </c>
      <c r="O43" s="408">
        <v>-1.6432161675173473E-2</v>
      </c>
      <c r="P43" s="547">
        <f t="shared" si="0"/>
        <v>-6.9843717505804204E-3</v>
      </c>
    </row>
    <row r="44" spans="1:16">
      <c r="A44" s="516" t="s">
        <v>31</v>
      </c>
      <c r="B44" s="516" t="s">
        <v>82</v>
      </c>
      <c r="C44" s="406">
        <v>3.4214927050291166E-3</v>
      </c>
      <c r="D44" s="547">
        <v>1.7523234501277685E-3</v>
      </c>
      <c r="E44" s="548">
        <v>-4.830895627168097E-4</v>
      </c>
      <c r="F44" s="547">
        <v>1.2105790612437328E-2</v>
      </c>
      <c r="G44" s="547">
        <v>-2.9085192646511882E-3</v>
      </c>
      <c r="H44" s="546">
        <v>1.4412524387912296E-3</v>
      </c>
      <c r="I44" s="548">
        <v>8.0002303102846284E-3</v>
      </c>
      <c r="J44" s="547">
        <v>-4.0110963669870436E-3</v>
      </c>
      <c r="K44" s="547">
        <v>2.0476220199230344E-3</v>
      </c>
      <c r="L44" s="547">
        <v>5.2690387611686873E-4</v>
      </c>
      <c r="M44" s="547">
        <v>1.3684062269891939E-3</v>
      </c>
      <c r="N44" s="546">
        <v>4.2333584498321919E-4</v>
      </c>
      <c r="O44" s="408">
        <v>2.3684652290327346E-2</v>
      </c>
      <c r="P44" s="547">
        <f t="shared" si="0"/>
        <v>2.0263159585298229E-2</v>
      </c>
    </row>
    <row r="45" spans="1:16">
      <c r="A45" s="516" t="s">
        <v>9</v>
      </c>
      <c r="B45" s="516" t="s">
        <v>83</v>
      </c>
      <c r="C45" s="406">
        <v>5.9741518114563075E-2</v>
      </c>
      <c r="D45" s="547">
        <v>1.8506778325626527E-3</v>
      </c>
      <c r="E45" s="548">
        <v>-4.079141315169732E-4</v>
      </c>
      <c r="F45" s="547">
        <v>-4.5212694960872213E-3</v>
      </c>
      <c r="G45" s="547">
        <v>-1.7951646112568387E-3</v>
      </c>
      <c r="H45" s="546">
        <v>-1.6854631065954528E-3</v>
      </c>
      <c r="I45" s="548">
        <v>3.8043066223887312E-3</v>
      </c>
      <c r="J45" s="547">
        <v>-2.546498996946589E-3</v>
      </c>
      <c r="K45" s="547">
        <v>5.7336175547773038E-4</v>
      </c>
      <c r="L45" s="547">
        <v>3.4236352744976273E-4</v>
      </c>
      <c r="M45" s="547">
        <v>2.2789150170547945E-3</v>
      </c>
      <c r="N45" s="546">
        <v>8.8635134284720252E-4</v>
      </c>
      <c r="O45" s="408">
        <v>5.8521183869940874E-2</v>
      </c>
      <c r="P45" s="547">
        <f t="shared" si="0"/>
        <v>-1.220334244622201E-3</v>
      </c>
    </row>
    <row r="46" spans="1:16">
      <c r="A46" s="516" t="s">
        <v>36</v>
      </c>
      <c r="B46" s="516" t="s">
        <v>84</v>
      </c>
      <c r="C46" s="406">
        <v>3.3570388407141216E-2</v>
      </c>
      <c r="D46" s="547">
        <v>1.8049739238503726E-3</v>
      </c>
      <c r="E46" s="548">
        <v>-6.1130373257900494E-4</v>
      </c>
      <c r="F46" s="547">
        <v>-9.200920829196102E-3</v>
      </c>
      <c r="G46" s="547">
        <v>-7.4333501338519348E-4</v>
      </c>
      <c r="H46" s="546">
        <v>1.6234222931565956E-3</v>
      </c>
      <c r="I46" s="548">
        <v>9.8133485368734341E-4</v>
      </c>
      <c r="J46" s="547">
        <v>-8.7365926210436484E-4</v>
      </c>
      <c r="K46" s="547">
        <v>6.3013094905617351E-4</v>
      </c>
      <c r="L46" s="547">
        <v>6.0762613843046154E-4</v>
      </c>
      <c r="M46" s="547">
        <v>2.3722611216583367E-3</v>
      </c>
      <c r="N46" s="546">
        <v>1.423533982270353E-3</v>
      </c>
      <c r="O46" s="408">
        <v>3.1584452831986187E-2</v>
      </c>
      <c r="P46" s="547">
        <f t="shared" si="0"/>
        <v>-1.9859355751550289E-3</v>
      </c>
    </row>
    <row r="47" spans="1:16">
      <c r="A47" s="516" t="s">
        <v>26</v>
      </c>
      <c r="B47" s="516" t="s">
        <v>85</v>
      </c>
      <c r="C47" s="406">
        <v>1.3337843586472831E-2</v>
      </c>
      <c r="D47" s="547">
        <v>1.7696408529497276E-3</v>
      </c>
      <c r="E47" s="548">
        <v>-2.2242541187145193E-4</v>
      </c>
      <c r="F47" s="547">
        <v>3.7857844255158035E-3</v>
      </c>
      <c r="G47" s="547">
        <v>-1.6808250620394816E-3</v>
      </c>
      <c r="H47" s="546">
        <v>-2.0954045396786025E-3</v>
      </c>
      <c r="I47" s="548">
        <v>4.7180651327545231E-3</v>
      </c>
      <c r="J47" s="547">
        <v>-2.4273379399417649E-3</v>
      </c>
      <c r="K47" s="547">
        <v>-1.774334650533449E-3</v>
      </c>
      <c r="L47" s="547">
        <v>2.0582693506510097E-4</v>
      </c>
      <c r="M47" s="547">
        <v>-1.6614619868127178E-4</v>
      </c>
      <c r="N47" s="546">
        <v>3.0335925251812057E-6</v>
      </c>
      <c r="O47" s="408">
        <v>1.5453720722537145E-2</v>
      </c>
      <c r="P47" s="547">
        <f t="shared" si="0"/>
        <v>2.1158771360643147E-3</v>
      </c>
    </row>
    <row r="48" spans="1:16">
      <c r="A48" s="516" t="s">
        <v>29</v>
      </c>
      <c r="B48" s="516" t="s">
        <v>86</v>
      </c>
      <c r="C48" s="406">
        <v>2.0075386383993532E-2</v>
      </c>
      <c r="D48" s="547">
        <v>1.7814069495762919E-3</v>
      </c>
      <c r="E48" s="548">
        <v>-6.5956457824034587E-4</v>
      </c>
      <c r="F48" s="547">
        <v>4.0041714664671435E-3</v>
      </c>
      <c r="G48" s="547">
        <v>-1.644521704416313E-3</v>
      </c>
      <c r="H48" s="546">
        <v>-1.5851009526313131E-3</v>
      </c>
      <c r="I48" s="548">
        <v>4.8694698673132919E-3</v>
      </c>
      <c r="J48" s="547">
        <v>-3.6037493790863628E-3</v>
      </c>
      <c r="K48" s="547">
        <v>3.003642211105273E-3</v>
      </c>
      <c r="L48" s="547">
        <v>6.7353217713272961E-4</v>
      </c>
      <c r="M48" s="547">
        <v>1.4854322127182407E-3</v>
      </c>
      <c r="N48" s="546">
        <v>1.5490979299290775E-3</v>
      </c>
      <c r="O48" s="408">
        <v>2.9949202583861245E-2</v>
      </c>
      <c r="P48" s="547">
        <f t="shared" si="0"/>
        <v>9.8738161998677132E-3</v>
      </c>
    </row>
    <row r="51" spans="1:15" ht="25.5">
      <c r="A51" s="18" t="s">
        <v>443</v>
      </c>
    </row>
    <row r="53" spans="1:15">
      <c r="A53" s="400"/>
      <c r="B53" s="400"/>
      <c r="C53" s="411"/>
      <c r="D53" s="411"/>
      <c r="E53" s="411"/>
      <c r="F53" s="411"/>
      <c r="G53" s="411"/>
      <c r="H53" s="411"/>
      <c r="I53" s="411"/>
      <c r="J53" s="411"/>
      <c r="K53" s="411"/>
      <c r="L53" s="411"/>
      <c r="M53" s="411"/>
      <c r="N53" s="411"/>
      <c r="O53" s="411"/>
    </row>
    <row r="54" spans="1:15">
      <c r="B54" s="516" t="s">
        <v>281</v>
      </c>
      <c r="C54" s="516">
        <v>94591175.038079232</v>
      </c>
      <c r="D54" s="516">
        <v>94591175.038079232</v>
      </c>
      <c r="E54" s="409">
        <v>94884178.038079232</v>
      </c>
      <c r="F54" s="409">
        <v>94512307.718721688</v>
      </c>
      <c r="G54" s="409">
        <v>97313677.36918968</v>
      </c>
      <c r="H54" s="409">
        <v>96786374.773372188</v>
      </c>
      <c r="I54" s="409">
        <v>96786374.773372188</v>
      </c>
      <c r="J54" s="409">
        <v>96786374.773372188</v>
      </c>
      <c r="K54" s="409">
        <v>96786374.773372188</v>
      </c>
      <c r="L54" s="409">
        <v>96786374.773372188</v>
      </c>
      <c r="M54" s="409">
        <v>96786374.773372188</v>
      </c>
      <c r="N54" s="409">
        <v>96786374.773372188</v>
      </c>
      <c r="O54" s="409">
        <v>96786374.773372188</v>
      </c>
    </row>
    <row r="55" spans="1:15" ht="63.75">
      <c r="A55" s="400"/>
      <c r="B55" s="400"/>
      <c r="C55" s="401" t="s">
        <v>437</v>
      </c>
      <c r="D55" s="525" t="s">
        <v>436</v>
      </c>
      <c r="E55" s="525" t="s">
        <v>391</v>
      </c>
      <c r="F55" s="400" t="s">
        <v>392</v>
      </c>
      <c r="G55" s="400" t="s">
        <v>435</v>
      </c>
      <c r="H55" s="402" t="s">
        <v>434</v>
      </c>
      <c r="I55" s="400" t="s">
        <v>433</v>
      </c>
      <c r="J55" s="400" t="s">
        <v>95</v>
      </c>
      <c r="K55" s="400" t="s">
        <v>96</v>
      </c>
      <c r="L55" s="400" t="s">
        <v>432</v>
      </c>
      <c r="M55" s="400" t="s">
        <v>431</v>
      </c>
      <c r="N55" s="402" t="s">
        <v>243</v>
      </c>
      <c r="O55" s="402" t="s">
        <v>430</v>
      </c>
    </row>
    <row r="56" spans="1:15" ht="63.75">
      <c r="A56" s="524" t="s">
        <v>165</v>
      </c>
      <c r="B56" s="524" t="s">
        <v>164</v>
      </c>
      <c r="C56" s="522" t="s">
        <v>444</v>
      </c>
      <c r="D56" s="536" t="s">
        <v>445</v>
      </c>
      <c r="E56" s="537" t="s">
        <v>150</v>
      </c>
      <c r="F56" s="536" t="s">
        <v>149</v>
      </c>
      <c r="G56" s="536" t="s">
        <v>148</v>
      </c>
      <c r="H56" s="535" t="s">
        <v>446</v>
      </c>
      <c r="I56" s="536" t="s">
        <v>446</v>
      </c>
      <c r="J56" s="536" t="s">
        <v>446</v>
      </c>
      <c r="K56" s="536" t="s">
        <v>446</v>
      </c>
      <c r="L56" s="536" t="s">
        <v>446</v>
      </c>
      <c r="M56" s="536" t="s">
        <v>446</v>
      </c>
      <c r="N56" s="536" t="s">
        <v>446</v>
      </c>
      <c r="O56" s="536" t="s">
        <v>446</v>
      </c>
    </row>
    <row r="57" spans="1:15">
      <c r="A57" s="516" t="s">
        <v>23</v>
      </c>
      <c r="B57" s="516" t="s">
        <v>45</v>
      </c>
      <c r="C57" s="544">
        <v>2768809.6284978883</v>
      </c>
      <c r="D57" s="545">
        <v>2768809.6284978883</v>
      </c>
      <c r="E57" s="540">
        <v>2775073.6284978883</v>
      </c>
      <c r="F57" s="541">
        <v>2769179.415172169</v>
      </c>
      <c r="G57" s="541">
        <v>2847954.1473056828</v>
      </c>
      <c r="H57" s="542">
        <v>2839062.4010363906</v>
      </c>
      <c r="I57" s="541">
        <v>2839062.4010363906</v>
      </c>
      <c r="J57" s="541">
        <v>2839062.4010363906</v>
      </c>
      <c r="K57" s="541">
        <v>2839062.4010363906</v>
      </c>
      <c r="L57" s="541">
        <v>2839062.4010363906</v>
      </c>
      <c r="M57" s="541">
        <v>2839062.4010363906</v>
      </c>
      <c r="N57" s="541">
        <v>2839062.4010363906</v>
      </c>
      <c r="O57" s="541">
        <v>2839062.4010363906</v>
      </c>
    </row>
    <row r="58" spans="1:15">
      <c r="A58" s="516" t="s">
        <v>6</v>
      </c>
      <c r="B58" s="516" t="s">
        <v>46</v>
      </c>
      <c r="C58" s="544">
        <v>5470332.1544564534</v>
      </c>
      <c r="D58" s="545">
        <v>5470332.1544564534</v>
      </c>
      <c r="E58" s="540">
        <v>5483936.1544564534</v>
      </c>
      <c r="F58" s="541">
        <v>5478607.1544564534</v>
      </c>
      <c r="G58" s="541">
        <v>5640555.9630728811</v>
      </c>
      <c r="H58" s="542">
        <v>5606918.8996677892</v>
      </c>
      <c r="I58" s="541">
        <v>5606918.8996677892</v>
      </c>
      <c r="J58" s="541">
        <v>5606918.8996677892</v>
      </c>
      <c r="K58" s="541">
        <v>5606918.8996677892</v>
      </c>
      <c r="L58" s="541">
        <v>5606918.8996677892</v>
      </c>
      <c r="M58" s="541">
        <v>5606918.8996677892</v>
      </c>
      <c r="N58" s="541">
        <v>5606918.8996677892</v>
      </c>
      <c r="O58" s="541">
        <v>5606918.8996677892</v>
      </c>
    </row>
    <row r="59" spans="1:15">
      <c r="A59" s="516" t="s">
        <v>1</v>
      </c>
      <c r="B59" s="516" t="s">
        <v>47</v>
      </c>
      <c r="C59" s="544">
        <v>2388973.104905074</v>
      </c>
      <c r="D59" s="545">
        <v>2388973.104905074</v>
      </c>
      <c r="E59" s="540">
        <v>2394365.104905074</v>
      </c>
      <c r="F59" s="541">
        <v>2386950.6959527005</v>
      </c>
      <c r="G59" s="541">
        <v>2458302.0691059576</v>
      </c>
      <c r="H59" s="542">
        <v>2443878.0214435249</v>
      </c>
      <c r="I59" s="541">
        <v>2443878.0214435249</v>
      </c>
      <c r="J59" s="541">
        <v>2443878.0214435249</v>
      </c>
      <c r="K59" s="541">
        <v>2443878.0214435249</v>
      </c>
      <c r="L59" s="541">
        <v>2443878.0214435249</v>
      </c>
      <c r="M59" s="541">
        <v>2443878.0214435249</v>
      </c>
      <c r="N59" s="541">
        <v>2443878.0214435249</v>
      </c>
      <c r="O59" s="541">
        <v>2443878.0214435249</v>
      </c>
    </row>
    <row r="60" spans="1:15">
      <c r="A60" s="516" t="s">
        <v>38</v>
      </c>
      <c r="B60" s="516" t="s">
        <v>48</v>
      </c>
      <c r="C60" s="544">
        <v>4002625.7909690104</v>
      </c>
      <c r="D60" s="545">
        <v>4002625.7909690104</v>
      </c>
      <c r="E60" s="540">
        <v>4013349.7909690104</v>
      </c>
      <c r="F60" s="541">
        <v>4005119.4361801692</v>
      </c>
      <c r="G60" s="541">
        <v>4124741.8919103229</v>
      </c>
      <c r="H60" s="542">
        <v>4109365.4404362538</v>
      </c>
      <c r="I60" s="541">
        <v>4109365.4404362538</v>
      </c>
      <c r="J60" s="541">
        <v>4109365.4404362538</v>
      </c>
      <c r="K60" s="541">
        <v>4109365.4404362538</v>
      </c>
      <c r="L60" s="541">
        <v>4109365.4404362538</v>
      </c>
      <c r="M60" s="541">
        <v>4109365.4404362538</v>
      </c>
      <c r="N60" s="541">
        <v>4109365.4404362538</v>
      </c>
      <c r="O60" s="541">
        <v>4109365.4404362538</v>
      </c>
    </row>
    <row r="61" spans="1:15">
      <c r="A61" s="516" t="s">
        <v>41</v>
      </c>
      <c r="B61" s="516" t="s">
        <v>49</v>
      </c>
      <c r="C61" s="544">
        <v>4802012.9198631514</v>
      </c>
      <c r="D61" s="545">
        <v>4802012.9198631514</v>
      </c>
      <c r="E61" s="540">
        <v>4813549.9198631514</v>
      </c>
      <c r="F61" s="541">
        <v>4801239.5347734066</v>
      </c>
      <c r="G61" s="541">
        <v>4942659.5160622075</v>
      </c>
      <c r="H61" s="542">
        <v>4915118.6548951305</v>
      </c>
      <c r="I61" s="541">
        <v>4915118.6548951305</v>
      </c>
      <c r="J61" s="541">
        <v>4915118.6548951305</v>
      </c>
      <c r="K61" s="541">
        <v>4915118.6548951305</v>
      </c>
      <c r="L61" s="541">
        <v>4915118.6548951305</v>
      </c>
      <c r="M61" s="541">
        <v>4915118.6548951305</v>
      </c>
      <c r="N61" s="541">
        <v>4915118.6548951305</v>
      </c>
      <c r="O61" s="541">
        <v>4915118.6548951305</v>
      </c>
    </row>
    <row r="62" spans="1:15">
      <c r="A62" s="516" t="s">
        <v>22</v>
      </c>
      <c r="B62" s="516" t="s">
        <v>50</v>
      </c>
      <c r="C62" s="544">
        <v>5122434.8297843263</v>
      </c>
      <c r="D62" s="545">
        <v>5122434.8297843263</v>
      </c>
      <c r="E62" s="540">
        <v>5137805.8297843263</v>
      </c>
      <c r="F62" s="541">
        <v>5130602.595293669</v>
      </c>
      <c r="G62" s="541">
        <v>5283502.0762767158</v>
      </c>
      <c r="H62" s="542">
        <v>5268931.0762767149</v>
      </c>
      <c r="I62" s="541">
        <v>5268931.0762767158</v>
      </c>
      <c r="J62" s="541">
        <v>5268931.0762767158</v>
      </c>
      <c r="K62" s="541">
        <v>5268931.0762767158</v>
      </c>
      <c r="L62" s="541">
        <v>5268931.0762767158</v>
      </c>
      <c r="M62" s="541">
        <v>5268931.0762767158</v>
      </c>
      <c r="N62" s="541">
        <v>5268931.0762767158</v>
      </c>
      <c r="O62" s="541">
        <v>5268931.0762767158</v>
      </c>
    </row>
    <row r="63" spans="1:15">
      <c r="A63" s="516" t="s">
        <v>0</v>
      </c>
      <c r="B63" s="516" t="s">
        <v>51</v>
      </c>
      <c r="C63" s="544">
        <v>3181937.4880947713</v>
      </c>
      <c r="D63" s="545">
        <v>3181937.4880947713</v>
      </c>
      <c r="E63" s="540">
        <v>3189853.4880947713</v>
      </c>
      <c r="F63" s="541">
        <v>3188813.9590487164</v>
      </c>
      <c r="G63" s="541">
        <v>3283099.4021306243</v>
      </c>
      <c r="H63" s="542">
        <v>3266883.1540406165</v>
      </c>
      <c r="I63" s="541">
        <v>3266883.1540406165</v>
      </c>
      <c r="J63" s="541">
        <v>3266883.1540406165</v>
      </c>
      <c r="K63" s="541">
        <v>3266883.1540406165</v>
      </c>
      <c r="L63" s="541">
        <v>3266883.1540406165</v>
      </c>
      <c r="M63" s="541">
        <v>3266883.1540406165</v>
      </c>
      <c r="N63" s="541">
        <v>3266883.1540406165</v>
      </c>
      <c r="O63" s="541">
        <v>3266883.1540406165</v>
      </c>
    </row>
    <row r="64" spans="1:15">
      <c r="A64" s="516" t="s">
        <v>5</v>
      </c>
      <c r="B64" s="516" t="s">
        <v>52</v>
      </c>
      <c r="C64" s="544">
        <v>2372292.2869089288</v>
      </c>
      <c r="D64" s="545">
        <v>2372292.2869089288</v>
      </c>
      <c r="E64" s="540">
        <v>2378420.2869089288</v>
      </c>
      <c r="F64" s="541">
        <v>2351268.3469336918</v>
      </c>
      <c r="G64" s="541">
        <v>2421569.1910544396</v>
      </c>
      <c r="H64" s="542">
        <v>2382257.8576183077</v>
      </c>
      <c r="I64" s="541">
        <v>2382257.8576183077</v>
      </c>
      <c r="J64" s="541">
        <v>2382257.8576183077</v>
      </c>
      <c r="K64" s="541">
        <v>2382257.8576183077</v>
      </c>
      <c r="L64" s="541">
        <v>2382257.8576183077</v>
      </c>
      <c r="M64" s="541">
        <v>2382257.8576183077</v>
      </c>
      <c r="N64" s="541">
        <v>2382257.8576183077</v>
      </c>
      <c r="O64" s="541">
        <v>2382257.8576183077</v>
      </c>
    </row>
    <row r="65" spans="1:15">
      <c r="A65" s="516" t="s">
        <v>33</v>
      </c>
      <c r="B65" s="516" t="s">
        <v>53</v>
      </c>
      <c r="C65" s="544">
        <v>2043488.6224352522</v>
      </c>
      <c r="D65" s="545">
        <v>2043488.6224352522</v>
      </c>
      <c r="E65" s="540">
        <v>2048800.6224352522</v>
      </c>
      <c r="F65" s="541">
        <v>2048672.3818988632</v>
      </c>
      <c r="G65" s="541">
        <v>2100695.4314849144</v>
      </c>
      <c r="H65" s="542">
        <v>2121861.6819543839</v>
      </c>
      <c r="I65" s="541">
        <v>2121861.6819543839</v>
      </c>
      <c r="J65" s="541">
        <v>2121861.6819543839</v>
      </c>
      <c r="K65" s="541">
        <v>2121861.6819543839</v>
      </c>
      <c r="L65" s="541">
        <v>2121861.6819543839</v>
      </c>
      <c r="M65" s="541">
        <v>2121861.6819543839</v>
      </c>
      <c r="N65" s="541">
        <v>2121861.6819543839</v>
      </c>
      <c r="O65" s="541">
        <v>2121861.6819543839</v>
      </c>
    </row>
    <row r="66" spans="1:15">
      <c r="A66" s="516" t="s">
        <v>39</v>
      </c>
      <c r="B66" s="516" t="s">
        <v>54</v>
      </c>
      <c r="C66" s="544">
        <v>1525473.1558850482</v>
      </c>
      <c r="D66" s="545">
        <v>1525473.1558850482</v>
      </c>
      <c r="E66" s="540">
        <v>1529019.1558850482</v>
      </c>
      <c r="F66" s="541">
        <v>1525395.4225349708</v>
      </c>
      <c r="G66" s="541">
        <v>1570141.1071805325</v>
      </c>
      <c r="H66" s="542">
        <v>1564004.1071805325</v>
      </c>
      <c r="I66" s="541">
        <v>1564004.1071805325</v>
      </c>
      <c r="J66" s="541">
        <v>1564004.1071805325</v>
      </c>
      <c r="K66" s="541">
        <v>1564004.1071805325</v>
      </c>
      <c r="L66" s="541">
        <v>1564004.1071805325</v>
      </c>
      <c r="M66" s="541">
        <v>1564004.1071805325</v>
      </c>
      <c r="N66" s="541">
        <v>1564004.1071805325</v>
      </c>
      <c r="O66" s="541">
        <v>1564004.1071805325</v>
      </c>
    </row>
    <row r="67" spans="1:15">
      <c r="A67" s="516" t="s">
        <v>7</v>
      </c>
      <c r="B67" s="516" t="s">
        <v>55</v>
      </c>
      <c r="C67" s="544">
        <v>1806968.9617323491</v>
      </c>
      <c r="D67" s="545">
        <v>1806968.9617323491</v>
      </c>
      <c r="E67" s="540">
        <v>1810656.9617323491</v>
      </c>
      <c r="F67" s="541">
        <v>1785829.7346771325</v>
      </c>
      <c r="G67" s="541">
        <v>1831712.9285804273</v>
      </c>
      <c r="H67" s="542">
        <v>1824379.9285804273</v>
      </c>
      <c r="I67" s="541">
        <v>1824379.9285804273</v>
      </c>
      <c r="J67" s="541">
        <v>1824379.9285804273</v>
      </c>
      <c r="K67" s="541">
        <v>1824379.9285804273</v>
      </c>
      <c r="L67" s="541">
        <v>1824379.9285804273</v>
      </c>
      <c r="M67" s="541">
        <v>1824379.9285804273</v>
      </c>
      <c r="N67" s="541">
        <v>1824379.9285804273</v>
      </c>
      <c r="O67" s="541">
        <v>1824379.9285804273</v>
      </c>
    </row>
    <row r="68" spans="1:15">
      <c r="A68" s="516" t="s">
        <v>2</v>
      </c>
      <c r="B68" s="516" t="s">
        <v>56</v>
      </c>
      <c r="C68" s="544">
        <v>1273409.1932168533</v>
      </c>
      <c r="D68" s="545">
        <v>1273409.1932168533</v>
      </c>
      <c r="E68" s="540">
        <v>1275660.1932168533</v>
      </c>
      <c r="F68" s="541">
        <v>1263028.1923611211</v>
      </c>
      <c r="G68" s="541">
        <v>1304870.4621041156</v>
      </c>
      <c r="H68" s="542">
        <v>1298379.3920823506</v>
      </c>
      <c r="I68" s="541">
        <v>1298379.3920823506</v>
      </c>
      <c r="J68" s="541">
        <v>1298379.3920823506</v>
      </c>
      <c r="K68" s="541">
        <v>1298379.3920823506</v>
      </c>
      <c r="L68" s="541">
        <v>1298379.3920823506</v>
      </c>
      <c r="M68" s="541">
        <v>1298379.3920823506</v>
      </c>
      <c r="N68" s="541">
        <v>1298379.3920823506</v>
      </c>
      <c r="O68" s="541">
        <v>1298379.3920823506</v>
      </c>
    </row>
    <row r="69" spans="1:15">
      <c r="A69" s="516" t="s">
        <v>11</v>
      </c>
      <c r="B69" s="516" t="s">
        <v>57</v>
      </c>
      <c r="C69" s="544">
        <v>1615376.4281536562</v>
      </c>
      <c r="D69" s="545">
        <v>1615376.4281536562</v>
      </c>
      <c r="E69" s="540">
        <v>1618930.4281536562</v>
      </c>
      <c r="F69" s="541">
        <v>1608692.3398565336</v>
      </c>
      <c r="G69" s="541">
        <v>1655626.5014466322</v>
      </c>
      <c r="H69" s="542">
        <v>1648688.3705007643</v>
      </c>
      <c r="I69" s="541">
        <v>1648688.3705007643</v>
      </c>
      <c r="J69" s="541">
        <v>1648688.3705007643</v>
      </c>
      <c r="K69" s="541">
        <v>1648688.3705007643</v>
      </c>
      <c r="L69" s="541">
        <v>1648688.3705007643</v>
      </c>
      <c r="M69" s="541">
        <v>1648688.3705007643</v>
      </c>
      <c r="N69" s="541">
        <v>1648688.3705007643</v>
      </c>
      <c r="O69" s="541">
        <v>1648688.3705007643</v>
      </c>
    </row>
    <row r="70" spans="1:15">
      <c r="A70" s="516" t="s">
        <v>10</v>
      </c>
      <c r="B70" s="516" t="s">
        <v>58</v>
      </c>
      <c r="C70" s="544">
        <v>1283962.7631461318</v>
      </c>
      <c r="D70" s="545">
        <v>1283962.7631461318</v>
      </c>
      <c r="E70" s="540">
        <v>1286571.7631461318</v>
      </c>
      <c r="F70" s="541">
        <v>1297108.4117460561</v>
      </c>
      <c r="G70" s="541">
        <v>1333112.5091333662</v>
      </c>
      <c r="H70" s="542">
        <v>1328727.1872730425</v>
      </c>
      <c r="I70" s="541">
        <v>1328727.1872730425</v>
      </c>
      <c r="J70" s="541">
        <v>1328727.1872730425</v>
      </c>
      <c r="K70" s="541">
        <v>1328727.1872730425</v>
      </c>
      <c r="L70" s="541">
        <v>1328727.1872730425</v>
      </c>
      <c r="M70" s="541">
        <v>1328727.1872730425</v>
      </c>
      <c r="N70" s="541">
        <v>1328727.1872730425</v>
      </c>
      <c r="O70" s="541">
        <v>1328727.1872730425</v>
      </c>
    </row>
    <row r="71" spans="1:15">
      <c r="A71" s="516" t="s">
        <v>25</v>
      </c>
      <c r="B71" s="516" t="s">
        <v>59</v>
      </c>
      <c r="C71" s="544">
        <v>1169965.692513081</v>
      </c>
      <c r="D71" s="545">
        <v>1169965.692513081</v>
      </c>
      <c r="E71" s="540">
        <v>1172641.692513081</v>
      </c>
      <c r="F71" s="541">
        <v>1182762.5325939483</v>
      </c>
      <c r="G71" s="541">
        <v>1216230.4118866241</v>
      </c>
      <c r="H71" s="542">
        <v>1212836.0578013349</v>
      </c>
      <c r="I71" s="541">
        <v>1212836.0578013349</v>
      </c>
      <c r="J71" s="541">
        <v>1212836.0578013349</v>
      </c>
      <c r="K71" s="541">
        <v>1212836.0578013349</v>
      </c>
      <c r="L71" s="541">
        <v>1212836.0578013349</v>
      </c>
      <c r="M71" s="541">
        <v>1212836.0578013349</v>
      </c>
      <c r="N71" s="541">
        <v>1212836.0578013349</v>
      </c>
      <c r="O71" s="541">
        <v>1212836.0578013349</v>
      </c>
    </row>
    <row r="72" spans="1:15">
      <c r="A72" s="516" t="s">
        <v>30</v>
      </c>
      <c r="B72" s="516" t="s">
        <v>60</v>
      </c>
      <c r="C72" s="544">
        <v>1888960.341299572</v>
      </c>
      <c r="D72" s="545">
        <v>1888960.341299572</v>
      </c>
      <c r="E72" s="540">
        <v>1893457.341299572</v>
      </c>
      <c r="F72" s="541">
        <v>1886091.6521383387</v>
      </c>
      <c r="G72" s="541">
        <v>1964281.8083698628</v>
      </c>
      <c r="H72" s="542">
        <v>1956420.1092948827</v>
      </c>
      <c r="I72" s="541">
        <v>1956420.1092948827</v>
      </c>
      <c r="J72" s="541">
        <v>1956420.1092948827</v>
      </c>
      <c r="K72" s="541">
        <v>1956420.1092948827</v>
      </c>
      <c r="L72" s="541">
        <v>1956420.1092948827</v>
      </c>
      <c r="M72" s="541">
        <v>1956420.1092948827</v>
      </c>
      <c r="N72" s="541">
        <v>1956420.1092948827</v>
      </c>
      <c r="O72" s="541">
        <v>1956420.1092948827</v>
      </c>
    </row>
    <row r="73" spans="1:15">
      <c r="A73" s="516" t="s">
        <v>21</v>
      </c>
      <c r="B73" s="516" t="s">
        <v>61</v>
      </c>
      <c r="C73" s="544">
        <v>824918.13539030636</v>
      </c>
      <c r="D73" s="545">
        <v>824918.13539030636</v>
      </c>
      <c r="E73" s="540">
        <v>826415.13539030636</v>
      </c>
      <c r="F73" s="541">
        <v>826512.10669930035</v>
      </c>
      <c r="G73" s="541">
        <v>850078.87929822307</v>
      </c>
      <c r="H73" s="542">
        <v>847085.87929822307</v>
      </c>
      <c r="I73" s="541">
        <v>847085.87929822307</v>
      </c>
      <c r="J73" s="541">
        <v>847085.87929822307</v>
      </c>
      <c r="K73" s="541">
        <v>847085.87929822307</v>
      </c>
      <c r="L73" s="541">
        <v>847085.87929822307</v>
      </c>
      <c r="M73" s="541">
        <v>847085.87929822307</v>
      </c>
      <c r="N73" s="541">
        <v>847085.87929822307</v>
      </c>
      <c r="O73" s="541">
        <v>847085.87929822307</v>
      </c>
    </row>
    <row r="74" spans="1:15">
      <c r="A74" s="516" t="s">
        <v>18</v>
      </c>
      <c r="B74" s="516" t="s">
        <v>62</v>
      </c>
      <c r="C74" s="544">
        <v>1870756.14634578</v>
      </c>
      <c r="D74" s="545">
        <v>1870756.14634578</v>
      </c>
      <c r="E74" s="540">
        <v>1874875.14634578</v>
      </c>
      <c r="F74" s="541">
        <v>1900105.2215375961</v>
      </c>
      <c r="G74" s="541">
        <v>1947352.4697411116</v>
      </c>
      <c r="H74" s="542">
        <v>1940732.4697411116</v>
      </c>
      <c r="I74" s="541">
        <v>1940732.4697411116</v>
      </c>
      <c r="J74" s="541">
        <v>1940732.4697411116</v>
      </c>
      <c r="K74" s="541">
        <v>1940732.4697411116</v>
      </c>
      <c r="L74" s="541">
        <v>1940732.4697411116</v>
      </c>
      <c r="M74" s="541">
        <v>1940732.4697411116</v>
      </c>
      <c r="N74" s="541">
        <v>1940732.4697411116</v>
      </c>
      <c r="O74" s="541">
        <v>1940732.4697411116</v>
      </c>
    </row>
    <row r="75" spans="1:15">
      <c r="A75" s="516" t="s">
        <v>4</v>
      </c>
      <c r="B75" s="516" t="s">
        <v>63</v>
      </c>
      <c r="C75" s="544">
        <v>1487663.8823940933</v>
      </c>
      <c r="D75" s="545">
        <v>1487663.8823940933</v>
      </c>
      <c r="E75" s="540">
        <v>1490860.8823940933</v>
      </c>
      <c r="F75" s="541">
        <v>1490863.1732005936</v>
      </c>
      <c r="G75" s="541">
        <v>1532329.2135432202</v>
      </c>
      <c r="H75" s="542">
        <v>1527139.2135432204</v>
      </c>
      <c r="I75" s="541">
        <v>1527139.2135432204</v>
      </c>
      <c r="J75" s="541">
        <v>1527139.2135432204</v>
      </c>
      <c r="K75" s="541">
        <v>1527139.2135432204</v>
      </c>
      <c r="L75" s="541">
        <v>1527139.2135432204</v>
      </c>
      <c r="M75" s="541">
        <v>1527139.2135432204</v>
      </c>
      <c r="N75" s="541">
        <v>1527139.2135432204</v>
      </c>
      <c r="O75" s="541">
        <v>1527139.2135432204</v>
      </c>
    </row>
    <row r="76" spans="1:15">
      <c r="A76" s="516" t="s">
        <v>34</v>
      </c>
      <c r="B76" s="516" t="s">
        <v>64</v>
      </c>
      <c r="C76" s="544">
        <v>1419974.5831988996</v>
      </c>
      <c r="D76" s="545">
        <v>1419974.5831988996</v>
      </c>
      <c r="E76" s="540">
        <v>1422689.5831988996</v>
      </c>
      <c r="F76" s="541">
        <v>1372024.1453280584</v>
      </c>
      <c r="G76" s="541">
        <v>1416542.7511275448</v>
      </c>
      <c r="H76" s="542">
        <v>1410905.1052128344</v>
      </c>
      <c r="I76" s="541">
        <v>1410905.1052128344</v>
      </c>
      <c r="J76" s="541">
        <v>1410905.1052128344</v>
      </c>
      <c r="K76" s="541">
        <v>1410905.1052128344</v>
      </c>
      <c r="L76" s="541">
        <v>1410905.1052128344</v>
      </c>
      <c r="M76" s="541">
        <v>1410905.1052128344</v>
      </c>
      <c r="N76" s="541">
        <v>1410905.1052128344</v>
      </c>
      <c r="O76" s="541">
        <v>1410905.1052128344</v>
      </c>
    </row>
    <row r="77" spans="1:15">
      <c r="A77" s="516" t="s">
        <v>14</v>
      </c>
      <c r="B77" s="516" t="s">
        <v>65</v>
      </c>
      <c r="C77" s="544">
        <v>2336710.8896446871</v>
      </c>
      <c r="D77" s="545">
        <v>2336710.8896446871</v>
      </c>
      <c r="E77" s="540">
        <v>2340698.8896446871</v>
      </c>
      <c r="F77" s="541">
        <v>2355868.676913254</v>
      </c>
      <c r="G77" s="541">
        <v>2421602.0785029549</v>
      </c>
      <c r="H77" s="542">
        <v>2418310.632616533</v>
      </c>
      <c r="I77" s="541">
        <v>2418310.632616533</v>
      </c>
      <c r="J77" s="541">
        <v>2418310.632616533</v>
      </c>
      <c r="K77" s="541">
        <v>2418310.632616533</v>
      </c>
      <c r="L77" s="541">
        <v>2418310.632616533</v>
      </c>
      <c r="M77" s="541">
        <v>2418310.632616533</v>
      </c>
      <c r="N77" s="541">
        <v>2418310.632616533</v>
      </c>
      <c r="O77" s="541">
        <v>2418310.632616533</v>
      </c>
    </row>
    <row r="78" spans="1:15">
      <c r="A78" s="516" t="s">
        <v>3</v>
      </c>
      <c r="B78" s="516" t="s">
        <v>66</v>
      </c>
      <c r="C78" s="544">
        <v>1907366.2975066951</v>
      </c>
      <c r="D78" s="545">
        <v>1907366.2975066951</v>
      </c>
      <c r="E78" s="540">
        <v>1910765.2975066951</v>
      </c>
      <c r="F78" s="541">
        <v>1911580.2275765024</v>
      </c>
      <c r="G78" s="541">
        <v>1966151.8344441904</v>
      </c>
      <c r="H78" s="542">
        <v>1960259.8344441904</v>
      </c>
      <c r="I78" s="541">
        <v>1960259.8344441904</v>
      </c>
      <c r="J78" s="541">
        <v>1960259.8344441904</v>
      </c>
      <c r="K78" s="541">
        <v>1960259.8344441904</v>
      </c>
      <c r="L78" s="541">
        <v>1960259.8344441904</v>
      </c>
      <c r="M78" s="541">
        <v>1960259.8344441904</v>
      </c>
      <c r="N78" s="541">
        <v>1960259.8344441904</v>
      </c>
      <c r="O78" s="541">
        <v>1960259.8344441904</v>
      </c>
    </row>
    <row r="79" spans="1:15">
      <c r="A79" s="516" t="s">
        <v>17</v>
      </c>
      <c r="B79" s="516" t="s">
        <v>67</v>
      </c>
      <c r="C79" s="544">
        <v>1752825.7845133736</v>
      </c>
      <c r="D79" s="545">
        <v>1752825.7845133736</v>
      </c>
      <c r="E79" s="540">
        <v>1755990.7845133736</v>
      </c>
      <c r="F79" s="541">
        <v>1744658.624119001</v>
      </c>
      <c r="G79" s="541">
        <v>1795437.0995009122</v>
      </c>
      <c r="H79" s="542">
        <v>1790154.0505542671</v>
      </c>
      <c r="I79" s="541">
        <v>1790154.0505542671</v>
      </c>
      <c r="J79" s="541">
        <v>1790154.0505542671</v>
      </c>
      <c r="K79" s="541">
        <v>1790154.0505542671</v>
      </c>
      <c r="L79" s="541">
        <v>1790154.0505542671</v>
      </c>
      <c r="M79" s="541">
        <v>1790154.0505542671</v>
      </c>
      <c r="N79" s="541">
        <v>1790154.0505542671</v>
      </c>
      <c r="O79" s="541">
        <v>1790154.0505542671</v>
      </c>
    </row>
    <row r="80" spans="1:15">
      <c r="A80" s="516" t="s">
        <v>8</v>
      </c>
      <c r="B80" s="516" t="s">
        <v>68</v>
      </c>
      <c r="C80" s="544">
        <v>1610281.0251834753</v>
      </c>
      <c r="D80" s="545">
        <v>1610281.0251834753</v>
      </c>
      <c r="E80" s="540">
        <v>1613004.0251834753</v>
      </c>
      <c r="F80" s="541">
        <v>1596815.4230361693</v>
      </c>
      <c r="G80" s="541">
        <v>1644812.8268097921</v>
      </c>
      <c r="H80" s="542">
        <v>1637862.0278923705</v>
      </c>
      <c r="I80" s="541">
        <v>1637862.0278923705</v>
      </c>
      <c r="J80" s="541">
        <v>1637862.0278923705</v>
      </c>
      <c r="K80" s="541">
        <v>1637862.0278923705</v>
      </c>
      <c r="L80" s="541">
        <v>1637862.0278923705</v>
      </c>
      <c r="M80" s="541">
        <v>1637862.0278923705</v>
      </c>
      <c r="N80" s="541">
        <v>1637862.0278923705</v>
      </c>
      <c r="O80" s="541">
        <v>1637862.0278923705</v>
      </c>
    </row>
    <row r="81" spans="1:15">
      <c r="A81" s="516" t="s">
        <v>16</v>
      </c>
      <c r="B81" s="516" t="s">
        <v>69</v>
      </c>
      <c r="C81" s="544">
        <v>2606421.6752943005</v>
      </c>
      <c r="D81" s="545">
        <v>2606421.6752943005</v>
      </c>
      <c r="E81" s="540">
        <v>2610791.6752943005</v>
      </c>
      <c r="F81" s="541">
        <v>2554009.1549332603</v>
      </c>
      <c r="G81" s="541">
        <v>2638912.74170986</v>
      </c>
      <c r="H81" s="542">
        <v>2631499.3929177728</v>
      </c>
      <c r="I81" s="541">
        <v>2631499.3929177728</v>
      </c>
      <c r="J81" s="541">
        <v>2631499.3929177728</v>
      </c>
      <c r="K81" s="541">
        <v>2631499.3929177728</v>
      </c>
      <c r="L81" s="541">
        <v>2631499.3929177728</v>
      </c>
      <c r="M81" s="541">
        <v>2631499.3929177728</v>
      </c>
      <c r="N81" s="541">
        <v>2631499.3929177728</v>
      </c>
      <c r="O81" s="541">
        <v>2631499.3929177728</v>
      </c>
    </row>
    <row r="82" spans="1:15">
      <c r="A82" s="516" t="s">
        <v>15</v>
      </c>
      <c r="B82" s="516" t="s">
        <v>70</v>
      </c>
      <c r="C82" s="544">
        <v>3336048.2967892406</v>
      </c>
      <c r="D82" s="545">
        <v>3336048.2967892406</v>
      </c>
      <c r="E82" s="540">
        <v>3342640.2967892406</v>
      </c>
      <c r="F82" s="541">
        <v>3333734.1584733552</v>
      </c>
      <c r="G82" s="541">
        <v>3433078.5929193576</v>
      </c>
      <c r="H82" s="542">
        <v>3406874.7063430916</v>
      </c>
      <c r="I82" s="541">
        <v>3406874.7063430916</v>
      </c>
      <c r="J82" s="541">
        <v>3406874.7063430916</v>
      </c>
      <c r="K82" s="541">
        <v>3406874.7063430916</v>
      </c>
      <c r="L82" s="541">
        <v>3406874.7063430916</v>
      </c>
      <c r="M82" s="541">
        <v>3406874.7063430916</v>
      </c>
      <c r="N82" s="541">
        <v>3406874.7063430916</v>
      </c>
      <c r="O82" s="541">
        <v>3406874.7063430916</v>
      </c>
    </row>
    <row r="83" spans="1:15">
      <c r="A83" s="516" t="s">
        <v>28</v>
      </c>
      <c r="B83" s="516" t="s">
        <v>71</v>
      </c>
      <c r="C83" s="544">
        <v>3714045.9985181619</v>
      </c>
      <c r="D83" s="545">
        <v>3714045.9985181619</v>
      </c>
      <c r="E83" s="540">
        <v>3721067.9985181619</v>
      </c>
      <c r="F83" s="541">
        <v>3709777.7681371695</v>
      </c>
      <c r="G83" s="541">
        <v>3823057.9281964549</v>
      </c>
      <c r="H83" s="542">
        <v>3803925.9412092082</v>
      </c>
      <c r="I83" s="541">
        <v>3803925.9412092082</v>
      </c>
      <c r="J83" s="541">
        <v>3803925.9412092082</v>
      </c>
      <c r="K83" s="541">
        <v>3803925.9412092082</v>
      </c>
      <c r="L83" s="541">
        <v>3803925.9412092082</v>
      </c>
      <c r="M83" s="541">
        <v>3803925.9412092082</v>
      </c>
      <c r="N83" s="541">
        <v>3803925.9412092082</v>
      </c>
      <c r="O83" s="541">
        <v>3803925.9412092082</v>
      </c>
    </row>
    <row r="84" spans="1:15">
      <c r="A84" s="516" t="s">
        <v>12</v>
      </c>
      <c r="B84" s="516" t="s">
        <v>72</v>
      </c>
      <c r="C84" s="544">
        <v>3282484.6098773037</v>
      </c>
      <c r="D84" s="545">
        <v>3282484.6098773037</v>
      </c>
      <c r="E84" s="540">
        <v>3288344.6098773037</v>
      </c>
      <c r="F84" s="541">
        <v>3204581.4034054596</v>
      </c>
      <c r="G84" s="541">
        <v>3308284.0342535474</v>
      </c>
      <c r="H84" s="542">
        <v>3287410.1819306924</v>
      </c>
      <c r="I84" s="541">
        <v>3287410.1819306924</v>
      </c>
      <c r="J84" s="541">
        <v>3287410.1819306924</v>
      </c>
      <c r="K84" s="541">
        <v>3287410.1819306924</v>
      </c>
      <c r="L84" s="541">
        <v>3287410.1819306924</v>
      </c>
      <c r="M84" s="541">
        <v>3287410.1819306924</v>
      </c>
      <c r="N84" s="541">
        <v>3287410.1819306924</v>
      </c>
      <c r="O84" s="541">
        <v>3287410.1819306924</v>
      </c>
    </row>
    <row r="85" spans="1:15">
      <c r="A85" s="516" t="s">
        <v>37</v>
      </c>
      <c r="B85" s="516" t="s">
        <v>73</v>
      </c>
      <c r="C85" s="544">
        <v>2408850.9927615528</v>
      </c>
      <c r="D85" s="545">
        <v>2408850.9927615528</v>
      </c>
      <c r="E85" s="540">
        <v>2413168.9927615528</v>
      </c>
      <c r="F85" s="541">
        <v>2406472.549205835</v>
      </c>
      <c r="G85" s="541">
        <v>2478945.5335593899</v>
      </c>
      <c r="H85" s="542">
        <v>2462938.5335593899</v>
      </c>
      <c r="I85" s="541">
        <v>2462938.5335593899</v>
      </c>
      <c r="J85" s="541">
        <v>2462938.5335593899</v>
      </c>
      <c r="K85" s="541">
        <v>2462938.5335593899</v>
      </c>
      <c r="L85" s="541">
        <v>2462938.5335593899</v>
      </c>
      <c r="M85" s="541">
        <v>2462938.5335593899</v>
      </c>
      <c r="N85" s="541">
        <v>2462938.5335593899</v>
      </c>
      <c r="O85" s="541">
        <v>2462938.5335593899</v>
      </c>
    </row>
    <row r="86" spans="1:15">
      <c r="A86" s="516" t="s">
        <v>32</v>
      </c>
      <c r="B86" s="516" t="s">
        <v>74</v>
      </c>
      <c r="C86" s="544">
        <v>2498912.1011374881</v>
      </c>
      <c r="D86" s="545">
        <v>2498912.1011374881</v>
      </c>
      <c r="E86" s="540">
        <v>2503501.1011374881</v>
      </c>
      <c r="F86" s="541">
        <v>2488012.8800440906</v>
      </c>
      <c r="G86" s="541">
        <v>2561289.5879925159</v>
      </c>
      <c r="H86" s="542">
        <v>2551653.660485703</v>
      </c>
      <c r="I86" s="541">
        <v>2551653.660485703</v>
      </c>
      <c r="J86" s="541">
        <v>2551653.660485703</v>
      </c>
      <c r="K86" s="541">
        <v>2551653.660485703</v>
      </c>
      <c r="L86" s="541">
        <v>2551653.660485703</v>
      </c>
      <c r="M86" s="541">
        <v>2551653.660485703</v>
      </c>
      <c r="N86" s="541">
        <v>2551653.660485703</v>
      </c>
      <c r="O86" s="541">
        <v>2551653.660485703</v>
      </c>
    </row>
    <row r="87" spans="1:15">
      <c r="A87" s="516" t="s">
        <v>19</v>
      </c>
      <c r="B87" s="516" t="s">
        <v>75</v>
      </c>
      <c r="C87" s="544">
        <v>1115004.3499918845</v>
      </c>
      <c r="D87" s="545">
        <v>1115004.3499918845</v>
      </c>
      <c r="E87" s="540">
        <v>1117000.3499918845</v>
      </c>
      <c r="F87" s="541">
        <v>1117578.5559621982</v>
      </c>
      <c r="G87" s="541">
        <v>1150045.1604148289</v>
      </c>
      <c r="H87" s="542">
        <v>1142803.1604148289</v>
      </c>
      <c r="I87" s="541">
        <v>1142803.1604148289</v>
      </c>
      <c r="J87" s="541">
        <v>1142803.1604148289</v>
      </c>
      <c r="K87" s="541">
        <v>1142803.1604148289</v>
      </c>
      <c r="L87" s="541">
        <v>1142803.1604148289</v>
      </c>
      <c r="M87" s="541">
        <v>1142803.1604148289</v>
      </c>
      <c r="N87" s="541">
        <v>1142803.1604148289</v>
      </c>
      <c r="O87" s="541">
        <v>1142803.1604148289</v>
      </c>
    </row>
    <row r="88" spans="1:15">
      <c r="A88" s="516" t="s">
        <v>27</v>
      </c>
      <c r="B88" s="516" t="s">
        <v>76</v>
      </c>
      <c r="C88" s="544">
        <v>2902595.3731977423</v>
      </c>
      <c r="D88" s="545">
        <v>2902595.3731977423</v>
      </c>
      <c r="E88" s="540">
        <v>2907977.3731977423</v>
      </c>
      <c r="F88" s="541">
        <v>2910599.8430363745</v>
      </c>
      <c r="G88" s="541">
        <v>2995602.3455488817</v>
      </c>
      <c r="H88" s="542">
        <v>2979904.3455488821</v>
      </c>
      <c r="I88" s="541">
        <v>2979904.3455488821</v>
      </c>
      <c r="J88" s="541">
        <v>2979904.3455488821</v>
      </c>
      <c r="K88" s="541">
        <v>2979904.3455488821</v>
      </c>
      <c r="L88" s="541">
        <v>2979904.3455488821</v>
      </c>
      <c r="M88" s="541">
        <v>2979904.3455488821</v>
      </c>
      <c r="N88" s="541">
        <v>2979904.3455488821</v>
      </c>
      <c r="O88" s="541">
        <v>2979904.3455488821</v>
      </c>
    </row>
    <row r="89" spans="1:15">
      <c r="A89" s="516" t="s">
        <v>13</v>
      </c>
      <c r="B89" s="516" t="s">
        <v>77</v>
      </c>
      <c r="C89" s="544">
        <v>3000891.1007192456</v>
      </c>
      <c r="D89" s="545">
        <v>3000891.1007192456</v>
      </c>
      <c r="E89" s="540">
        <v>3006835.1007192456</v>
      </c>
      <c r="F89" s="541">
        <v>3006937.1985943173</v>
      </c>
      <c r="G89" s="541">
        <v>3094469.0728803771</v>
      </c>
      <c r="H89" s="542">
        <v>3083682.0728803766</v>
      </c>
      <c r="I89" s="541">
        <v>3083682.0728803766</v>
      </c>
      <c r="J89" s="541">
        <v>3083682.0728803766</v>
      </c>
      <c r="K89" s="541">
        <v>3083682.0728803766</v>
      </c>
      <c r="L89" s="541">
        <v>3083682.0728803766</v>
      </c>
      <c r="M89" s="541">
        <v>3083682.0728803766</v>
      </c>
      <c r="N89" s="541">
        <v>3083682.0728803766</v>
      </c>
      <c r="O89" s="541">
        <v>3083682.0728803766</v>
      </c>
    </row>
    <row r="90" spans="1:15">
      <c r="A90" s="516" t="s">
        <v>40</v>
      </c>
      <c r="B90" s="516" t="s">
        <v>78</v>
      </c>
      <c r="C90" s="544">
        <v>1651805.9313834885</v>
      </c>
      <c r="D90" s="545">
        <v>1651805.9313834885</v>
      </c>
      <c r="E90" s="540">
        <v>1654268.9313834885</v>
      </c>
      <c r="F90" s="541">
        <v>1662521.9628938097</v>
      </c>
      <c r="G90" s="541">
        <v>1710903.6094496427</v>
      </c>
      <c r="H90" s="542">
        <v>1705455.6781228187</v>
      </c>
      <c r="I90" s="541">
        <v>1705455.6781228187</v>
      </c>
      <c r="J90" s="541">
        <v>1705455.6781228187</v>
      </c>
      <c r="K90" s="541">
        <v>1705455.6781228187</v>
      </c>
      <c r="L90" s="541">
        <v>1705455.6781228187</v>
      </c>
      <c r="M90" s="541">
        <v>1705455.6781228187</v>
      </c>
      <c r="N90" s="541">
        <v>1705455.6781228187</v>
      </c>
      <c r="O90" s="541">
        <v>1705455.6781228187</v>
      </c>
    </row>
    <row r="91" spans="1:15">
      <c r="A91" s="516" t="s">
        <v>20</v>
      </c>
      <c r="B91" s="516" t="s">
        <v>79</v>
      </c>
      <c r="C91" s="544">
        <v>2919957.0204363177</v>
      </c>
      <c r="D91" s="545">
        <v>2919957.0204363177</v>
      </c>
      <c r="E91" s="540">
        <v>2925078.0204363177</v>
      </c>
      <c r="F91" s="541">
        <v>2922926.7426179149</v>
      </c>
      <c r="G91" s="541">
        <v>3008079.9598156037</v>
      </c>
      <c r="H91" s="542">
        <v>2997265.9598156032</v>
      </c>
      <c r="I91" s="541">
        <v>2997265.9598156032</v>
      </c>
      <c r="J91" s="541">
        <v>2997265.9598156032</v>
      </c>
      <c r="K91" s="541">
        <v>2997265.9598156032</v>
      </c>
      <c r="L91" s="541">
        <v>2997265.9598156032</v>
      </c>
      <c r="M91" s="541">
        <v>2997265.9598156032</v>
      </c>
      <c r="N91" s="541">
        <v>2997265.9598156032</v>
      </c>
      <c r="O91" s="541">
        <v>2997265.9598156032</v>
      </c>
    </row>
    <row r="92" spans="1:15">
      <c r="A92" s="516" t="s">
        <v>24</v>
      </c>
      <c r="B92" s="516" t="s">
        <v>80</v>
      </c>
      <c r="C92" s="544">
        <v>1375295.029829785</v>
      </c>
      <c r="D92" s="545">
        <v>1375295.029829785</v>
      </c>
      <c r="E92" s="540">
        <v>1377652.029829785</v>
      </c>
      <c r="F92" s="541">
        <v>1377248.0697831314</v>
      </c>
      <c r="G92" s="541">
        <v>1416507.5246934297</v>
      </c>
      <c r="H92" s="542">
        <v>1410868.8425735636</v>
      </c>
      <c r="I92" s="541">
        <v>1410868.8425735636</v>
      </c>
      <c r="J92" s="541">
        <v>1410868.8425735636</v>
      </c>
      <c r="K92" s="541">
        <v>1410868.8425735636</v>
      </c>
      <c r="L92" s="541">
        <v>1410868.8425735636</v>
      </c>
      <c r="M92" s="541">
        <v>1410868.8425735636</v>
      </c>
      <c r="N92" s="541">
        <v>1410868.8425735636</v>
      </c>
      <c r="O92" s="541">
        <v>1410868.8425735636</v>
      </c>
    </row>
    <row r="93" spans="1:15">
      <c r="A93" s="516" t="s">
        <v>35</v>
      </c>
      <c r="B93" s="516" t="s">
        <v>81</v>
      </c>
      <c r="C93" s="544">
        <v>1546624.9289590949</v>
      </c>
      <c r="D93" s="545">
        <v>1546624.9289590949</v>
      </c>
      <c r="E93" s="540">
        <v>1549830.9289590949</v>
      </c>
      <c r="F93" s="541">
        <v>1528535.9094722357</v>
      </c>
      <c r="G93" s="541">
        <v>1577141.4022320323</v>
      </c>
      <c r="H93" s="542">
        <v>1564153.0892699566</v>
      </c>
      <c r="I93" s="541">
        <v>1564153.0892699566</v>
      </c>
      <c r="J93" s="541">
        <v>1564153.0892699566</v>
      </c>
      <c r="K93" s="541">
        <v>1564153.0892699566</v>
      </c>
      <c r="L93" s="541">
        <v>1564153.0892699566</v>
      </c>
      <c r="M93" s="541">
        <v>1564153.0892699566</v>
      </c>
      <c r="N93" s="541">
        <v>1564153.0892699566</v>
      </c>
      <c r="O93" s="541">
        <v>1564153.0892699566</v>
      </c>
    </row>
    <row r="94" spans="1:15">
      <c r="A94" s="516" t="s">
        <v>31</v>
      </c>
      <c r="B94" s="516" t="s">
        <v>82</v>
      </c>
      <c r="C94" s="544">
        <v>987625.81872275623</v>
      </c>
      <c r="D94" s="545">
        <v>987625.81872275623</v>
      </c>
      <c r="E94" s="540">
        <v>989311.81872275623</v>
      </c>
      <c r="F94" s="541">
        <v>997166.51932113559</v>
      </c>
      <c r="G94" s="541">
        <v>1024854.8721290859</v>
      </c>
      <c r="H94" s="542">
        <v>1021570.1982399328</v>
      </c>
      <c r="I94" s="541">
        <v>1021570.1982399328</v>
      </c>
      <c r="J94" s="541">
        <v>1021570.1982399328</v>
      </c>
      <c r="K94" s="541">
        <v>1021570.1982399328</v>
      </c>
      <c r="L94" s="541">
        <v>1021570.1982399328</v>
      </c>
      <c r="M94" s="541">
        <v>1021570.1982399328</v>
      </c>
      <c r="N94" s="541">
        <v>1021570.1982399328</v>
      </c>
      <c r="O94" s="541">
        <v>1021570.1982399328</v>
      </c>
    </row>
    <row r="95" spans="1:15">
      <c r="A95" s="516" t="s">
        <v>9</v>
      </c>
      <c r="B95" s="516" t="s">
        <v>83</v>
      </c>
      <c r="C95" s="544">
        <v>2065209.9699740019</v>
      </c>
      <c r="D95" s="545">
        <v>2065209.9699740019</v>
      </c>
      <c r="E95" s="540">
        <v>2068934.9699740019</v>
      </c>
      <c r="F95" s="541">
        <v>2051754.3924624422</v>
      </c>
      <c r="G95" s="541">
        <v>2111181.9847660265</v>
      </c>
      <c r="H95" s="542">
        <v>2098070.7621726939</v>
      </c>
      <c r="I95" s="541">
        <v>2098070.7621726939</v>
      </c>
      <c r="J95" s="541">
        <v>2098070.7621726939</v>
      </c>
      <c r="K95" s="541">
        <v>2098070.7621726939</v>
      </c>
      <c r="L95" s="541">
        <v>2098070.7621726939</v>
      </c>
      <c r="M95" s="541">
        <v>2098070.7621726939</v>
      </c>
      <c r="N95" s="541">
        <v>2098070.7621726939</v>
      </c>
      <c r="O95" s="541">
        <v>2098070.7621726939</v>
      </c>
    </row>
    <row r="96" spans="1:15">
      <c r="A96" s="516" t="s">
        <v>36</v>
      </c>
      <c r="B96" s="516" t="s">
        <v>84</v>
      </c>
      <c r="C96" s="544">
        <v>1332440.517255187</v>
      </c>
      <c r="D96" s="545">
        <v>1332440.517255187</v>
      </c>
      <c r="E96" s="540">
        <v>1334568.517255187</v>
      </c>
      <c r="F96" s="541">
        <v>1317330.5908005247</v>
      </c>
      <c r="G96" s="541">
        <v>1356808.74193079</v>
      </c>
      <c r="H96" s="542">
        <v>1352679.74193079</v>
      </c>
      <c r="I96" s="541">
        <v>1352679.74193079</v>
      </c>
      <c r="J96" s="541">
        <v>1352679.74193079</v>
      </c>
      <c r="K96" s="541">
        <v>1352679.74193079</v>
      </c>
      <c r="L96" s="541">
        <v>1352679.74193079</v>
      </c>
      <c r="M96" s="541">
        <v>1352679.74193079</v>
      </c>
      <c r="N96" s="541">
        <v>1352679.74193079</v>
      </c>
      <c r="O96" s="541">
        <v>1352679.74193079</v>
      </c>
    </row>
    <row r="97" spans="1:15">
      <c r="A97" s="516" t="s">
        <v>26</v>
      </c>
      <c r="B97" s="516" t="s">
        <v>85</v>
      </c>
      <c r="C97" s="544">
        <v>962835.13164570287</v>
      </c>
      <c r="D97" s="545">
        <v>962835.13164570287</v>
      </c>
      <c r="E97" s="540">
        <v>964731.13164570287</v>
      </c>
      <c r="F97" s="541">
        <v>964397.6532859155</v>
      </c>
      <c r="G97" s="541">
        <v>992379.32828619762</v>
      </c>
      <c r="H97" s="542">
        <v>985759.32828619762</v>
      </c>
      <c r="I97" s="541">
        <v>985759.32828619762</v>
      </c>
      <c r="J97" s="541">
        <v>985759.32828619762</v>
      </c>
      <c r="K97" s="541">
        <v>985759.32828619762</v>
      </c>
      <c r="L97" s="541">
        <v>985759.32828619762</v>
      </c>
      <c r="M97" s="541">
        <v>985759.32828619762</v>
      </c>
      <c r="N97" s="541">
        <v>985759.32828619762</v>
      </c>
      <c r="O97" s="541">
        <v>985759.32828619762</v>
      </c>
    </row>
    <row r="98" spans="1:15">
      <c r="A98" s="516" t="s">
        <v>29</v>
      </c>
      <c r="B98" s="516" t="s">
        <v>86</v>
      </c>
      <c r="C98" s="544">
        <v>956606.08554711123</v>
      </c>
      <c r="D98" s="543">
        <v>956606.08554711123</v>
      </c>
      <c r="E98" s="540">
        <v>958081.08554711123</v>
      </c>
      <c r="F98" s="541">
        <v>957931.96226405445</v>
      </c>
      <c r="G98" s="541">
        <v>985771.3783383962</v>
      </c>
      <c r="H98" s="542">
        <v>979697.62428546452</v>
      </c>
      <c r="I98" s="541">
        <v>979697.62428546452</v>
      </c>
      <c r="J98" s="541">
        <v>979697.62428546452</v>
      </c>
      <c r="K98" s="541">
        <v>979697.62428546452</v>
      </c>
      <c r="L98" s="541">
        <v>979697.62428546452</v>
      </c>
      <c r="M98" s="541">
        <v>979697.62428546452</v>
      </c>
      <c r="N98" s="541">
        <v>979697.62428546452</v>
      </c>
      <c r="O98" s="541">
        <v>979697.62428546452</v>
      </c>
    </row>
    <row r="102" spans="1:15" ht="25.5">
      <c r="A102" s="18" t="s">
        <v>447</v>
      </c>
    </row>
    <row r="104" spans="1:15">
      <c r="A104" s="400"/>
      <c r="B104" s="400"/>
      <c r="C104" s="412" t="s">
        <v>437</v>
      </c>
      <c r="D104" s="412" t="s">
        <v>448</v>
      </c>
      <c r="E104" s="411"/>
      <c r="F104" s="411"/>
      <c r="G104" s="411"/>
      <c r="H104" s="411"/>
      <c r="I104" s="411"/>
      <c r="J104" s="411"/>
      <c r="K104" s="411"/>
      <c r="L104" s="411"/>
      <c r="M104" s="411"/>
      <c r="N104" s="412" t="s">
        <v>449</v>
      </c>
      <c r="O104" s="412" t="s">
        <v>449</v>
      </c>
    </row>
    <row r="105" spans="1:15">
      <c r="B105" s="516" t="s">
        <v>281</v>
      </c>
      <c r="C105" s="538">
        <v>91535625.080552146</v>
      </c>
      <c r="D105" s="540">
        <v>91376050.666880861</v>
      </c>
      <c r="E105" s="409">
        <v>91669053.666880846</v>
      </c>
      <c r="F105" s="409">
        <v>91297183.347523257</v>
      </c>
      <c r="G105" s="409">
        <v>94098552.997991294</v>
      </c>
      <c r="H105" s="409">
        <v>93571250.402173802</v>
      </c>
      <c r="I105" s="539"/>
      <c r="N105" s="538">
        <f>SUM(N108:N149)</f>
        <v>93571250.402173772</v>
      </c>
      <c r="O105" s="538">
        <f>SUM(O108:O149)</f>
        <v>93571250.402173772</v>
      </c>
    </row>
    <row r="106" spans="1:15" ht="63.75">
      <c r="A106" s="400"/>
      <c r="B106" s="400"/>
      <c r="C106" s="401" t="s">
        <v>437</v>
      </c>
      <c r="D106" s="525" t="s">
        <v>436</v>
      </c>
      <c r="E106" s="525" t="s">
        <v>391</v>
      </c>
      <c r="F106" s="400" t="s">
        <v>392</v>
      </c>
      <c r="G106" s="400" t="s">
        <v>435</v>
      </c>
      <c r="H106" s="402" t="s">
        <v>434</v>
      </c>
      <c r="I106" s="525" t="s">
        <v>433</v>
      </c>
      <c r="J106" s="400" t="s">
        <v>95</v>
      </c>
      <c r="K106" s="400" t="s">
        <v>96</v>
      </c>
      <c r="L106" s="400" t="s">
        <v>432</v>
      </c>
      <c r="M106" s="402" t="s">
        <v>431</v>
      </c>
      <c r="N106" s="402" t="s">
        <v>243</v>
      </c>
      <c r="O106" s="402" t="s">
        <v>430</v>
      </c>
    </row>
    <row r="107" spans="1:15" ht="114.75">
      <c r="A107" s="524" t="s">
        <v>165</v>
      </c>
      <c r="B107" s="524" t="s">
        <v>164</v>
      </c>
      <c r="C107" s="523" t="s">
        <v>450</v>
      </c>
      <c r="D107" s="536" t="s">
        <v>144</v>
      </c>
      <c r="E107" s="537" t="s">
        <v>142</v>
      </c>
      <c r="F107" s="536" t="s">
        <v>141</v>
      </c>
      <c r="G107" s="536" t="s">
        <v>140</v>
      </c>
      <c r="H107" s="535" t="s">
        <v>451</v>
      </c>
      <c r="I107" s="523" t="s">
        <v>452</v>
      </c>
      <c r="J107" s="522" t="s">
        <v>453</v>
      </c>
      <c r="K107" s="522" t="s">
        <v>454</v>
      </c>
      <c r="L107" s="522" t="s">
        <v>455</v>
      </c>
      <c r="M107" s="521" t="s">
        <v>455</v>
      </c>
      <c r="N107" s="534" t="s">
        <v>138</v>
      </c>
      <c r="O107" s="410" t="s">
        <v>138</v>
      </c>
    </row>
    <row r="108" spans="1:15">
      <c r="A108" s="516" t="s">
        <v>23</v>
      </c>
      <c r="B108" s="516" t="s">
        <v>45</v>
      </c>
      <c r="C108" s="527">
        <v>2716637.6298088701</v>
      </c>
      <c r="D108" s="532">
        <v>2711901.7047900287</v>
      </c>
      <c r="E108" s="533">
        <v>2717837.4588612868</v>
      </c>
      <c r="F108" s="532">
        <v>2706800.9154161871</v>
      </c>
      <c r="G108" s="532">
        <v>2789941.290551757</v>
      </c>
      <c r="H108" s="531">
        <v>2777051.8821182037</v>
      </c>
      <c r="I108" s="527">
        <v>2777771.8281921521</v>
      </c>
      <c r="J108" s="528">
        <v>2784618.2008209135</v>
      </c>
      <c r="K108" s="528">
        <v>2796939.4587637773</v>
      </c>
      <c r="L108" s="530">
        <v>2797110.3799889595</v>
      </c>
      <c r="M108" s="529">
        <v>2790201.86724687</v>
      </c>
      <c r="N108" s="528">
        <v>2784985.9815958035</v>
      </c>
      <c r="O108" s="527">
        <v>2784985.9815958035</v>
      </c>
    </row>
    <row r="109" spans="1:15">
      <c r="A109" s="516" t="s">
        <v>6</v>
      </c>
      <c r="B109" s="516" t="s">
        <v>46</v>
      </c>
      <c r="C109" s="527">
        <v>5225874.2103778487</v>
      </c>
      <c r="D109" s="532">
        <v>5216763.9234015215</v>
      </c>
      <c r="E109" s="533">
        <v>5228182.2678210223</v>
      </c>
      <c r="F109" s="532">
        <v>5206951.7631969955</v>
      </c>
      <c r="G109" s="532">
        <v>5366885.1814397089</v>
      </c>
      <c r="H109" s="531">
        <v>5342090.4033725755</v>
      </c>
      <c r="I109" s="527">
        <v>5347654.6851319317</v>
      </c>
      <c r="J109" s="528">
        <v>5349938.0446525151</v>
      </c>
      <c r="K109" s="528">
        <v>5347498.636222057</v>
      </c>
      <c r="L109" s="530">
        <v>5349751.9919418655</v>
      </c>
      <c r="M109" s="529">
        <v>5343976.4674435873</v>
      </c>
      <c r="N109" s="528">
        <v>5340991.8982659681</v>
      </c>
      <c r="O109" s="527">
        <v>5340991.8982659681</v>
      </c>
    </row>
    <row r="110" spans="1:15">
      <c r="A110" s="516" t="s">
        <v>1</v>
      </c>
      <c r="B110" s="516" t="s">
        <v>47</v>
      </c>
      <c r="C110" s="527">
        <v>2293527.1631808751</v>
      </c>
      <c r="D110" s="532">
        <v>2289528.8482954754</v>
      </c>
      <c r="E110" s="533">
        <v>2294540.121439531</v>
      </c>
      <c r="F110" s="532">
        <v>2285222.4958934463</v>
      </c>
      <c r="G110" s="532">
        <v>2355413.9364588535</v>
      </c>
      <c r="H110" s="531">
        <v>2344532.0256602583</v>
      </c>
      <c r="I110" s="527">
        <v>2334983.4038835089</v>
      </c>
      <c r="J110" s="528">
        <v>2332517.0443420061</v>
      </c>
      <c r="K110" s="528">
        <v>2335146.9333160752</v>
      </c>
      <c r="L110" s="530">
        <v>2335606.7467939607</v>
      </c>
      <c r="M110" s="529">
        <v>2340141.6631351402</v>
      </c>
      <c r="N110" s="528">
        <v>2343386.6945538828</v>
      </c>
      <c r="O110" s="527">
        <v>2343386.6945538828</v>
      </c>
    </row>
    <row r="111" spans="1:15">
      <c r="A111" s="516" t="s">
        <v>38</v>
      </c>
      <c r="B111" s="516" t="s">
        <v>48</v>
      </c>
      <c r="C111" s="527">
        <v>3928144.4544487717</v>
      </c>
      <c r="D111" s="532">
        <v>3921296.5048380769</v>
      </c>
      <c r="E111" s="533">
        <v>3929879.3571044737</v>
      </c>
      <c r="F111" s="532">
        <v>3913920.9766217587</v>
      </c>
      <c r="G111" s="532">
        <v>4034138.4837143617</v>
      </c>
      <c r="H111" s="531">
        <v>4015500.9379100101</v>
      </c>
      <c r="I111" s="527">
        <v>4012417.228054245</v>
      </c>
      <c r="J111" s="528">
        <v>4009718.1660800516</v>
      </c>
      <c r="K111" s="528">
        <v>4015257.0898642419</v>
      </c>
      <c r="L111" s="530">
        <v>4017424.9294925267</v>
      </c>
      <c r="M111" s="529">
        <v>4016319.6616745135</v>
      </c>
      <c r="N111" s="528">
        <v>4030369.2751512276</v>
      </c>
      <c r="O111" s="527">
        <v>4030369.2751512276</v>
      </c>
    </row>
    <row r="112" spans="1:15">
      <c r="A112" s="516" t="s">
        <v>41</v>
      </c>
      <c r="B112" s="516" t="s">
        <v>49</v>
      </c>
      <c r="C112" s="527">
        <v>4515125.6564648738</v>
      </c>
      <c r="D112" s="532">
        <v>4507254.4202259909</v>
      </c>
      <c r="E112" s="533">
        <v>4517119.8049955778</v>
      </c>
      <c r="F112" s="532">
        <v>4498776.769501674</v>
      </c>
      <c r="G112" s="532">
        <v>4636958.3351045679</v>
      </c>
      <c r="H112" s="531">
        <v>4615535.7875861172</v>
      </c>
      <c r="I112" s="527">
        <v>4611025.4532691697</v>
      </c>
      <c r="J112" s="528">
        <v>4605715.0206908509</v>
      </c>
      <c r="K112" s="528">
        <v>4610605.6178920697</v>
      </c>
      <c r="L112" s="530">
        <v>4612443.3856542604</v>
      </c>
      <c r="M112" s="529">
        <v>4619137.9993839823</v>
      </c>
      <c r="N112" s="528">
        <v>4621077.8235203261</v>
      </c>
      <c r="O112" s="527">
        <v>4621077.8235203261</v>
      </c>
    </row>
    <row r="113" spans="1:15">
      <c r="A113" s="516" t="s">
        <v>22</v>
      </c>
      <c r="B113" s="516" t="s">
        <v>50</v>
      </c>
      <c r="C113" s="527">
        <v>4970396.3063269444</v>
      </c>
      <c r="D113" s="532">
        <v>4961731.3949812418</v>
      </c>
      <c r="E113" s="533">
        <v>4972591.5295046391</v>
      </c>
      <c r="F113" s="532">
        <v>4952398.9229632942</v>
      </c>
      <c r="G113" s="532">
        <v>5104513.6580851618</v>
      </c>
      <c r="H113" s="531">
        <v>5080931.0251399716</v>
      </c>
      <c r="I113" s="527">
        <v>5090718.2363136113</v>
      </c>
      <c r="J113" s="528">
        <v>5082776.3119556699</v>
      </c>
      <c r="K113" s="528">
        <v>5097513.6553860093</v>
      </c>
      <c r="L113" s="530">
        <v>5102204.8969039889</v>
      </c>
      <c r="M113" s="529">
        <v>5101873.4728571195</v>
      </c>
      <c r="N113" s="528">
        <v>5101410.2066789269</v>
      </c>
      <c r="O113" s="527">
        <v>5101410.2066789269</v>
      </c>
    </row>
    <row r="114" spans="1:15">
      <c r="A114" s="516" t="s">
        <v>0</v>
      </c>
      <c r="B114" s="516" t="s">
        <v>51</v>
      </c>
      <c r="C114" s="527">
        <v>2987624.514750069</v>
      </c>
      <c r="D114" s="532">
        <v>2982416.1772334804</v>
      </c>
      <c r="E114" s="533">
        <v>2988944.0277580516</v>
      </c>
      <c r="F114" s="532">
        <v>2976806.5798360761</v>
      </c>
      <c r="G114" s="532">
        <v>3068240.2772107315</v>
      </c>
      <c r="H114" s="531">
        <v>3054065.1394617124</v>
      </c>
      <c r="I114" s="527">
        <v>3056242.3728883886</v>
      </c>
      <c r="J114" s="528">
        <v>3056712.0506944535</v>
      </c>
      <c r="K114" s="528">
        <v>3055726.1343302764</v>
      </c>
      <c r="L114" s="530">
        <v>3057075.506562165</v>
      </c>
      <c r="M114" s="529">
        <v>3052389.4874111428</v>
      </c>
      <c r="N114" s="528">
        <v>3052814.8112617549</v>
      </c>
      <c r="O114" s="527">
        <v>3052814.8112617549</v>
      </c>
    </row>
    <row r="115" spans="1:15">
      <c r="A115" s="516" t="s">
        <v>5</v>
      </c>
      <c r="B115" s="516" t="s">
        <v>52</v>
      </c>
      <c r="C115" s="527">
        <v>2415160.7193799154</v>
      </c>
      <c r="D115" s="532">
        <v>2410950.3602396571</v>
      </c>
      <c r="E115" s="533">
        <v>2416227.3982647141</v>
      </c>
      <c r="F115" s="532">
        <v>2406415.6273042234</v>
      </c>
      <c r="G115" s="532">
        <v>2480329.5590037066</v>
      </c>
      <c r="H115" s="531">
        <v>2468870.5434165034</v>
      </c>
      <c r="I115" s="527">
        <v>2450544.2683783774</v>
      </c>
      <c r="J115" s="528">
        <v>2445221.839446832</v>
      </c>
      <c r="K115" s="528">
        <v>2448060.0603965828</v>
      </c>
      <c r="L115" s="530">
        <v>2449164.1965475259</v>
      </c>
      <c r="M115" s="529">
        <v>2461655.2015967262</v>
      </c>
      <c r="N115" s="528">
        <v>2466327.5513259694</v>
      </c>
      <c r="O115" s="527">
        <v>2466327.5513259694</v>
      </c>
    </row>
    <row r="116" spans="1:15">
      <c r="A116" s="516" t="s">
        <v>33</v>
      </c>
      <c r="B116" s="516" t="s">
        <v>53</v>
      </c>
      <c r="C116" s="527">
        <v>2010741.2601713333</v>
      </c>
      <c r="D116" s="532">
        <v>2007235.927058086</v>
      </c>
      <c r="E116" s="533">
        <v>2011629.3233249809</v>
      </c>
      <c r="F116" s="532">
        <v>2003460.5366486744</v>
      </c>
      <c r="G116" s="532">
        <v>2064997.5561012742</v>
      </c>
      <c r="H116" s="531">
        <v>2055457.3564544155</v>
      </c>
      <c r="I116" s="527">
        <v>2068168.3716227657</v>
      </c>
      <c r="J116" s="528">
        <v>2063466.3968889487</v>
      </c>
      <c r="K116" s="528">
        <v>2062292.3060625836</v>
      </c>
      <c r="L116" s="530">
        <v>2063314.2333081877</v>
      </c>
      <c r="M116" s="529">
        <v>2066496.2616817844</v>
      </c>
      <c r="N116" s="528">
        <v>2073696.8905657362</v>
      </c>
      <c r="O116" s="527">
        <v>2073696.8905657362</v>
      </c>
    </row>
    <row r="117" spans="1:15">
      <c r="A117" s="516" t="s">
        <v>39</v>
      </c>
      <c r="B117" s="516" t="s">
        <v>54</v>
      </c>
      <c r="C117" s="527">
        <v>1497599.7770748232</v>
      </c>
      <c r="D117" s="532">
        <v>1494989.0055186036</v>
      </c>
      <c r="E117" s="533">
        <v>1498261.2063731991</v>
      </c>
      <c r="F117" s="532">
        <v>1492177.0953303066</v>
      </c>
      <c r="G117" s="532">
        <v>1538009.8578241789</v>
      </c>
      <c r="H117" s="531">
        <v>1530904.31861464</v>
      </c>
      <c r="I117" s="527">
        <v>1526936.999271147</v>
      </c>
      <c r="J117" s="528">
        <v>1527497.519367361</v>
      </c>
      <c r="K117" s="528">
        <v>1537165.1168071467</v>
      </c>
      <c r="L117" s="530">
        <v>1537479.1520909404</v>
      </c>
      <c r="M117" s="529">
        <v>1538984.7256096709</v>
      </c>
      <c r="N117" s="528">
        <v>1542459.3107227178</v>
      </c>
      <c r="O117" s="527">
        <v>1542459.3107227178</v>
      </c>
    </row>
    <row r="118" spans="1:15">
      <c r="A118" s="516" t="s">
        <v>7</v>
      </c>
      <c r="B118" s="516" t="s">
        <v>55</v>
      </c>
      <c r="C118" s="527">
        <v>1708864.7659132131</v>
      </c>
      <c r="D118" s="532">
        <v>1705885.6952746036</v>
      </c>
      <c r="E118" s="533">
        <v>1709619.5024192142</v>
      </c>
      <c r="F118" s="532">
        <v>1702677.1115666926</v>
      </c>
      <c r="G118" s="532">
        <v>1754975.4586612878</v>
      </c>
      <c r="H118" s="531">
        <v>1746867.5477335011</v>
      </c>
      <c r="I118" s="527">
        <v>1741772.7957269778</v>
      </c>
      <c r="J118" s="528">
        <v>1742523.2770416341</v>
      </c>
      <c r="K118" s="528">
        <v>1747833.0991030373</v>
      </c>
      <c r="L118" s="530">
        <v>1747776.1852691108</v>
      </c>
      <c r="M118" s="529">
        <v>1748674.9435644404</v>
      </c>
      <c r="N118" s="528">
        <v>1749034.1202537438</v>
      </c>
      <c r="O118" s="527">
        <v>1749034.1202537438</v>
      </c>
    </row>
    <row r="119" spans="1:15">
      <c r="A119" s="516" t="s">
        <v>2</v>
      </c>
      <c r="B119" s="516" t="s">
        <v>56</v>
      </c>
      <c r="C119" s="527">
        <v>1215305.6376769927</v>
      </c>
      <c r="D119" s="532">
        <v>1213186.9905994954</v>
      </c>
      <c r="E119" s="533">
        <v>1215842.3890624738</v>
      </c>
      <c r="F119" s="532">
        <v>1210905.1190629266</v>
      </c>
      <c r="G119" s="532">
        <v>1248098.5104494498</v>
      </c>
      <c r="H119" s="531">
        <v>1242332.3491610484</v>
      </c>
      <c r="I119" s="527">
        <v>1236444.1932532617</v>
      </c>
      <c r="J119" s="528">
        <v>1239706.9548952742</v>
      </c>
      <c r="K119" s="528">
        <v>1239768.8569745747</v>
      </c>
      <c r="L119" s="530">
        <v>1239376.1670163933</v>
      </c>
      <c r="M119" s="529">
        <v>1239901.5990238152</v>
      </c>
      <c r="N119" s="528">
        <v>1240732.8285415112</v>
      </c>
      <c r="O119" s="527">
        <v>1240732.8285415112</v>
      </c>
    </row>
    <row r="120" spans="1:15">
      <c r="A120" s="516" t="s">
        <v>11</v>
      </c>
      <c r="B120" s="516" t="s">
        <v>57</v>
      </c>
      <c r="C120" s="527">
        <v>1580468.3144234943</v>
      </c>
      <c r="D120" s="532">
        <v>1577713.0778215881</v>
      </c>
      <c r="E120" s="533">
        <v>1581166.3434058146</v>
      </c>
      <c r="F120" s="532">
        <v>1574745.5727353569</v>
      </c>
      <c r="G120" s="532">
        <v>1623114.4560598126</v>
      </c>
      <c r="H120" s="531">
        <v>1615615.7372769446</v>
      </c>
      <c r="I120" s="527">
        <v>1614927.7104735812</v>
      </c>
      <c r="J120" s="528">
        <v>1615574.9155345035</v>
      </c>
      <c r="K120" s="528">
        <v>1618613.2966308587</v>
      </c>
      <c r="L120" s="530">
        <v>1618809.6312394871</v>
      </c>
      <c r="M120" s="529">
        <v>1624633.0718440954</v>
      </c>
      <c r="N120" s="528">
        <v>1624225.8734580062</v>
      </c>
      <c r="O120" s="527">
        <v>1624225.8734580062</v>
      </c>
    </row>
    <row r="121" spans="1:15">
      <c r="A121" s="516" t="s">
        <v>10</v>
      </c>
      <c r="B121" s="516" t="s">
        <v>58</v>
      </c>
      <c r="C121" s="527">
        <v>1226480.8456746612</v>
      </c>
      <c r="D121" s="532">
        <v>1224342.7168132975</v>
      </c>
      <c r="E121" s="533">
        <v>1227022.5326978862</v>
      </c>
      <c r="F121" s="532">
        <v>1222039.8625804796</v>
      </c>
      <c r="G121" s="532">
        <v>1259575.261666134</v>
      </c>
      <c r="H121" s="531">
        <v>1253756.0782820983</v>
      </c>
      <c r="I121" s="527">
        <v>1250339.3328869492</v>
      </c>
      <c r="J121" s="528">
        <v>1256159.2083390991</v>
      </c>
      <c r="K121" s="528">
        <v>1253626.9823517322</v>
      </c>
      <c r="L121" s="530">
        <v>1253460.9455440361</v>
      </c>
      <c r="M121" s="529">
        <v>1249033.9794344867</v>
      </c>
      <c r="N121" s="528">
        <v>1248626.5871470619</v>
      </c>
      <c r="O121" s="527">
        <v>1248626.5871470619</v>
      </c>
    </row>
    <row r="122" spans="1:15">
      <c r="A122" s="516" t="s">
        <v>25</v>
      </c>
      <c r="B122" s="516" t="s">
        <v>59</v>
      </c>
      <c r="C122" s="527">
        <v>1160961.2314903676</v>
      </c>
      <c r="D122" s="532">
        <v>1158937.3232289969</v>
      </c>
      <c r="E122" s="533">
        <v>1161473.9811478804</v>
      </c>
      <c r="F122" s="532">
        <v>1156757.4893608175</v>
      </c>
      <c r="G122" s="532">
        <v>1192287.7165964437</v>
      </c>
      <c r="H122" s="531">
        <v>1186779.3987685509</v>
      </c>
      <c r="I122" s="527">
        <v>1181900.4475864267</v>
      </c>
      <c r="J122" s="528">
        <v>1183425.7835583619</v>
      </c>
      <c r="K122" s="528">
        <v>1182379.7540923078</v>
      </c>
      <c r="L122" s="530">
        <v>1182499.0471369047</v>
      </c>
      <c r="M122" s="529">
        <v>1181900.9275257485</v>
      </c>
      <c r="N122" s="528">
        <v>1183121.8483375008</v>
      </c>
      <c r="O122" s="527">
        <v>1183121.8483375008</v>
      </c>
    </row>
    <row r="123" spans="1:15">
      <c r="A123" s="516" t="s">
        <v>30</v>
      </c>
      <c r="B123" s="516" t="s">
        <v>60</v>
      </c>
      <c r="C123" s="527">
        <v>1887249.7064795343</v>
      </c>
      <c r="D123" s="532">
        <v>1883959.656675451</v>
      </c>
      <c r="E123" s="533">
        <v>1888083.2284046346</v>
      </c>
      <c r="F123" s="532">
        <v>1880416.1353964375</v>
      </c>
      <c r="G123" s="532">
        <v>1938173.8012880941</v>
      </c>
      <c r="H123" s="531">
        <v>1929219.521918626</v>
      </c>
      <c r="I123" s="527">
        <v>1927192.1486183074</v>
      </c>
      <c r="J123" s="528">
        <v>1926850.967620278</v>
      </c>
      <c r="K123" s="528">
        <v>1924606.6419228662</v>
      </c>
      <c r="L123" s="530">
        <v>1924934.356021143</v>
      </c>
      <c r="M123" s="529">
        <v>1922029.716434641</v>
      </c>
      <c r="N123" s="528">
        <v>1921597.4610317196</v>
      </c>
      <c r="O123" s="527">
        <v>1921597.4610317196</v>
      </c>
    </row>
    <row r="124" spans="1:15">
      <c r="A124" s="516" t="s">
        <v>21</v>
      </c>
      <c r="B124" s="516" t="s">
        <v>61</v>
      </c>
      <c r="C124" s="527">
        <v>806165.37964261661</v>
      </c>
      <c r="D124" s="532">
        <v>804759.98837921047</v>
      </c>
      <c r="E124" s="533">
        <v>806521.43031088891</v>
      </c>
      <c r="F124" s="532">
        <v>803246.32319364452</v>
      </c>
      <c r="G124" s="532">
        <v>827918.32631594245</v>
      </c>
      <c r="H124" s="531">
        <v>824093.37935607298</v>
      </c>
      <c r="I124" s="527">
        <v>819637.55446993595</v>
      </c>
      <c r="J124" s="528">
        <v>822555.85857241473</v>
      </c>
      <c r="K124" s="528">
        <v>821774.23547543259</v>
      </c>
      <c r="L124" s="530">
        <v>821475.24711198162</v>
      </c>
      <c r="M124" s="529">
        <v>820796.77538457827</v>
      </c>
      <c r="N124" s="528">
        <v>820479.88203714881</v>
      </c>
      <c r="O124" s="527">
        <v>820479.88203714881</v>
      </c>
    </row>
    <row r="125" spans="1:15">
      <c r="A125" s="516" t="s">
        <v>18</v>
      </c>
      <c r="B125" s="516" t="s">
        <v>62</v>
      </c>
      <c r="C125" s="527">
        <v>1798132.6874772597</v>
      </c>
      <c r="D125" s="532">
        <v>1794997.9957213998</v>
      </c>
      <c r="E125" s="533">
        <v>1798926.8500165921</v>
      </c>
      <c r="F125" s="532">
        <v>1791621.8015597637</v>
      </c>
      <c r="G125" s="532">
        <v>1846652.1171749192</v>
      </c>
      <c r="H125" s="531">
        <v>1838120.6640387687</v>
      </c>
      <c r="I125" s="527">
        <v>1833182.0150613461</v>
      </c>
      <c r="J125" s="528">
        <v>1833664.1946800705</v>
      </c>
      <c r="K125" s="528">
        <v>1837159.7748960764</v>
      </c>
      <c r="L125" s="530">
        <v>1837368.5023371482</v>
      </c>
      <c r="M125" s="529">
        <v>1839208.7756159797</v>
      </c>
      <c r="N125" s="528">
        <v>1841381.0213661147</v>
      </c>
      <c r="O125" s="527">
        <v>1841381.0213661147</v>
      </c>
    </row>
    <row r="126" spans="1:15">
      <c r="A126" s="516" t="s">
        <v>4</v>
      </c>
      <c r="B126" s="516" t="s">
        <v>63</v>
      </c>
      <c r="C126" s="527">
        <v>1474373.2272254557</v>
      </c>
      <c r="D126" s="532">
        <v>1471802.9466045476</v>
      </c>
      <c r="E126" s="533">
        <v>1475024.3982954281</v>
      </c>
      <c r="F126" s="532">
        <v>1469034.6468475286</v>
      </c>
      <c r="G126" s="532">
        <v>1514156.5806145985</v>
      </c>
      <c r="H126" s="531">
        <v>1507161.2425169877</v>
      </c>
      <c r="I126" s="527">
        <v>1515620.5402147314</v>
      </c>
      <c r="J126" s="528">
        <v>1515941.1679240724</v>
      </c>
      <c r="K126" s="528">
        <v>1511134.5829588717</v>
      </c>
      <c r="L126" s="530">
        <v>1511110.9174083415</v>
      </c>
      <c r="M126" s="529">
        <v>1511394.8928655041</v>
      </c>
      <c r="N126" s="528">
        <v>1509201.7730803569</v>
      </c>
      <c r="O126" s="527">
        <v>1509201.7730803569</v>
      </c>
    </row>
    <row r="127" spans="1:15">
      <c r="A127" s="516" t="s">
        <v>34</v>
      </c>
      <c r="B127" s="516" t="s">
        <v>64</v>
      </c>
      <c r="C127" s="527">
        <v>1327243.2976052007</v>
      </c>
      <c r="D127" s="532">
        <v>1324929.5091667844</v>
      </c>
      <c r="E127" s="533">
        <v>1327829.4873312863</v>
      </c>
      <c r="F127" s="532">
        <v>1322437.4622207207</v>
      </c>
      <c r="G127" s="532">
        <v>1363056.61011452</v>
      </c>
      <c r="H127" s="531">
        <v>1356759.3473637523</v>
      </c>
      <c r="I127" s="527">
        <v>1363487.5870066844</v>
      </c>
      <c r="J127" s="528">
        <v>1366470.2536084815</v>
      </c>
      <c r="K127" s="528">
        <v>1364540.7048529233</v>
      </c>
      <c r="L127" s="530">
        <v>1364289.669463411</v>
      </c>
      <c r="M127" s="529">
        <v>1361959.0556865786</v>
      </c>
      <c r="N127" s="528">
        <v>1359872.8182667131</v>
      </c>
      <c r="O127" s="527">
        <v>1359872.8182667131</v>
      </c>
    </row>
    <row r="128" spans="1:15">
      <c r="A128" s="516" t="s">
        <v>14</v>
      </c>
      <c r="B128" s="516" t="s">
        <v>65</v>
      </c>
      <c r="C128" s="527">
        <v>2238781.4422740899</v>
      </c>
      <c r="D128" s="532">
        <v>2234878.5658183405</v>
      </c>
      <c r="E128" s="533">
        <v>2239770.2215602845</v>
      </c>
      <c r="F128" s="532">
        <v>2230675.0045977337</v>
      </c>
      <c r="G128" s="532">
        <v>2299190.9991178843</v>
      </c>
      <c r="H128" s="531">
        <v>2288568.8358649369</v>
      </c>
      <c r="I128" s="527">
        <v>2283419.1065672743</v>
      </c>
      <c r="J128" s="528">
        <v>2284594.1039535888</v>
      </c>
      <c r="K128" s="528">
        <v>2281741.8327358156</v>
      </c>
      <c r="L128" s="530">
        <v>2280761.2636884651</v>
      </c>
      <c r="M128" s="529">
        <v>2279906.2844330366</v>
      </c>
      <c r="N128" s="528">
        <v>2286439.7502107895</v>
      </c>
      <c r="O128" s="527">
        <v>2286439.7502107895</v>
      </c>
    </row>
    <row r="129" spans="1:15">
      <c r="A129" s="516" t="s">
        <v>3</v>
      </c>
      <c r="B129" s="516" t="s">
        <v>66</v>
      </c>
      <c r="C129" s="527">
        <v>1825934.7059671306</v>
      </c>
      <c r="D129" s="532">
        <v>1822751.5468435602</v>
      </c>
      <c r="E129" s="533">
        <v>1826741.1475344547</v>
      </c>
      <c r="F129" s="532">
        <v>1819323.1512992559</v>
      </c>
      <c r="G129" s="532">
        <v>1875204.3239523214</v>
      </c>
      <c r="H129" s="531">
        <v>1866540.9608523019</v>
      </c>
      <c r="I129" s="527">
        <v>1857358.4982447952</v>
      </c>
      <c r="J129" s="528">
        <v>1856985.3181643451</v>
      </c>
      <c r="K129" s="528">
        <v>1861972.5360650015</v>
      </c>
      <c r="L129" s="530">
        <v>1861333.6738129461</v>
      </c>
      <c r="M129" s="529">
        <v>1861376.7474488602</v>
      </c>
      <c r="N129" s="528">
        <v>1866088.3561527424</v>
      </c>
      <c r="O129" s="527">
        <v>1866088.3561527424</v>
      </c>
    </row>
    <row r="130" spans="1:15">
      <c r="A130" s="516" t="s">
        <v>17</v>
      </c>
      <c r="B130" s="516" t="s">
        <v>67</v>
      </c>
      <c r="C130" s="527">
        <v>1724589.7634886913</v>
      </c>
      <c r="D130" s="532">
        <v>1721583.2794002269</v>
      </c>
      <c r="E130" s="533">
        <v>1725351.4450906203</v>
      </c>
      <c r="F130" s="532">
        <v>1718345.170259974</v>
      </c>
      <c r="G130" s="532">
        <v>1771124.767479019</v>
      </c>
      <c r="H130" s="531">
        <v>1762942.2474410061</v>
      </c>
      <c r="I130" s="527">
        <v>1752255.2296979979</v>
      </c>
      <c r="J130" s="528">
        <v>1757574.5442995536</v>
      </c>
      <c r="K130" s="528">
        <v>1753586.9330977644</v>
      </c>
      <c r="L130" s="530">
        <v>1752938.1088881297</v>
      </c>
      <c r="M130" s="529">
        <v>1750352.5366117083</v>
      </c>
      <c r="N130" s="528">
        <v>1749960.0973547345</v>
      </c>
      <c r="O130" s="527">
        <v>1749960.0973547345</v>
      </c>
    </row>
    <row r="131" spans="1:15">
      <c r="A131" s="516" t="s">
        <v>8</v>
      </c>
      <c r="B131" s="516" t="s">
        <v>68</v>
      </c>
      <c r="C131" s="527">
        <v>1591722.4143590101</v>
      </c>
      <c r="D131" s="532">
        <v>1588947.5584406136</v>
      </c>
      <c r="E131" s="533">
        <v>1592425.4138224551</v>
      </c>
      <c r="F131" s="532">
        <v>1585958.9225297433</v>
      </c>
      <c r="G131" s="532">
        <v>1634672.2279737284</v>
      </c>
      <c r="H131" s="531">
        <v>1627120.1127830991</v>
      </c>
      <c r="I131" s="527">
        <v>1622785.625433147</v>
      </c>
      <c r="J131" s="528">
        <v>1625995.2623347058</v>
      </c>
      <c r="K131" s="528">
        <v>1628942.7450588054</v>
      </c>
      <c r="L131" s="530">
        <v>1628109.6089308101</v>
      </c>
      <c r="M131" s="529">
        <v>1626875.8143440278</v>
      </c>
      <c r="N131" s="528">
        <v>1626745.325601418</v>
      </c>
      <c r="O131" s="527">
        <v>1626745.325601418</v>
      </c>
    </row>
    <row r="132" spans="1:15">
      <c r="A132" s="516" t="s">
        <v>16</v>
      </c>
      <c r="B132" s="516" t="s">
        <v>69</v>
      </c>
      <c r="C132" s="527">
        <v>2466040.9822549387</v>
      </c>
      <c r="D132" s="532">
        <v>2461741.9233531551</v>
      </c>
      <c r="E132" s="533">
        <v>2467130.1328956028</v>
      </c>
      <c r="F132" s="532">
        <v>2457111.6570637831</v>
      </c>
      <c r="G132" s="532">
        <v>2532582.735765873</v>
      </c>
      <c r="H132" s="531">
        <v>2520882.3127556825</v>
      </c>
      <c r="I132" s="527">
        <v>2536623.7328458321</v>
      </c>
      <c r="J132" s="528">
        <v>2530023.7395146717</v>
      </c>
      <c r="K132" s="528">
        <v>2531542.3891302226</v>
      </c>
      <c r="L132" s="530">
        <v>2530568.1263886406</v>
      </c>
      <c r="M132" s="529">
        <v>2532260.9193033786</v>
      </c>
      <c r="N132" s="528">
        <v>2524646.4279254628</v>
      </c>
      <c r="O132" s="527">
        <v>2524646.4279254628</v>
      </c>
    </row>
    <row r="133" spans="1:15">
      <c r="A133" s="516" t="s">
        <v>15</v>
      </c>
      <c r="B133" s="516" t="s">
        <v>70</v>
      </c>
      <c r="C133" s="527">
        <v>3250949.9051944003</v>
      </c>
      <c r="D133" s="532">
        <v>3245282.5114934254</v>
      </c>
      <c r="E133" s="533">
        <v>3252385.7183854575</v>
      </c>
      <c r="F133" s="532">
        <v>3239178.491380712</v>
      </c>
      <c r="G133" s="532">
        <v>3338671.0374969281</v>
      </c>
      <c r="H133" s="531">
        <v>3323246.5212989324</v>
      </c>
      <c r="I133" s="527">
        <v>3340921.2089706548</v>
      </c>
      <c r="J133" s="528">
        <v>3332907.3617422194</v>
      </c>
      <c r="K133" s="528">
        <v>3343134.9863461736</v>
      </c>
      <c r="L133" s="530">
        <v>3342699.1569144167</v>
      </c>
      <c r="M133" s="529">
        <v>3348762.6960768579</v>
      </c>
      <c r="N133" s="528">
        <v>3345069.1846085377</v>
      </c>
      <c r="O133" s="527">
        <v>3345069.1846085377</v>
      </c>
    </row>
    <row r="134" spans="1:15">
      <c r="A134" s="516" t="s">
        <v>28</v>
      </c>
      <c r="B134" s="516" t="s">
        <v>71</v>
      </c>
      <c r="C134" s="527">
        <v>3684566.3815819249</v>
      </c>
      <c r="D134" s="532">
        <v>3678143.0625795503</v>
      </c>
      <c r="E134" s="533">
        <v>3686193.705646669</v>
      </c>
      <c r="F134" s="532">
        <v>3671224.8792929151</v>
      </c>
      <c r="G134" s="532">
        <v>3783987.8874377236</v>
      </c>
      <c r="H134" s="531">
        <v>3766506.0265992982</v>
      </c>
      <c r="I134" s="527">
        <v>3824380.3822645615</v>
      </c>
      <c r="J134" s="528">
        <v>3815003.674953721</v>
      </c>
      <c r="K134" s="528">
        <v>3809066.2540717381</v>
      </c>
      <c r="L134" s="530">
        <v>3808193.3015873898</v>
      </c>
      <c r="M134" s="529">
        <v>3815694.0140149528</v>
      </c>
      <c r="N134" s="528">
        <v>3790019.4978836202</v>
      </c>
      <c r="O134" s="527">
        <v>3790019.4978836202</v>
      </c>
    </row>
    <row r="135" spans="1:15">
      <c r="A135" s="516" t="s">
        <v>12</v>
      </c>
      <c r="B135" s="516" t="s">
        <v>72</v>
      </c>
      <c r="C135" s="527">
        <v>2987477.3705815817</v>
      </c>
      <c r="D135" s="532">
        <v>2982269.2895819983</v>
      </c>
      <c r="E135" s="533">
        <v>2988796.8186019319</v>
      </c>
      <c r="F135" s="532">
        <v>2976659.9684641403</v>
      </c>
      <c r="G135" s="532">
        <v>3068089.162617154</v>
      </c>
      <c r="H135" s="531">
        <v>3053914.7230110397</v>
      </c>
      <c r="I135" s="527">
        <v>3048169.3571334304</v>
      </c>
      <c r="J135" s="528">
        <v>3041600.8140980252</v>
      </c>
      <c r="K135" s="528">
        <v>3036543.8110257057</v>
      </c>
      <c r="L135" s="530">
        <v>3035907.7980749048</v>
      </c>
      <c r="M135" s="529">
        <v>3035445.9954854967</v>
      </c>
      <c r="N135" s="528">
        <v>3038843.2355892863</v>
      </c>
      <c r="O135" s="527">
        <v>3038843.2355892863</v>
      </c>
    </row>
    <row r="136" spans="1:15">
      <c r="A136" s="516" t="s">
        <v>37</v>
      </c>
      <c r="B136" s="516" t="s">
        <v>73</v>
      </c>
      <c r="C136" s="527">
        <v>2286114.011032518</v>
      </c>
      <c r="D136" s="532">
        <v>2282128.6195242899</v>
      </c>
      <c r="E136" s="533">
        <v>2287123.6952014607</v>
      </c>
      <c r="F136" s="532">
        <v>2277836.1861401265</v>
      </c>
      <c r="G136" s="532">
        <v>2347800.7535135448</v>
      </c>
      <c r="H136" s="531">
        <v>2336954.015291804</v>
      </c>
      <c r="I136" s="527">
        <v>2336882.7521228818</v>
      </c>
      <c r="J136" s="528">
        <v>2332336.8861224498</v>
      </c>
      <c r="K136" s="528">
        <v>2329246.0023864117</v>
      </c>
      <c r="L136" s="530">
        <v>2328598.9055071841</v>
      </c>
      <c r="M136" s="529">
        <v>2331323.6302611302</v>
      </c>
      <c r="N136" s="528">
        <v>2331737.1028715293</v>
      </c>
      <c r="O136" s="527">
        <v>2331737.1028715293</v>
      </c>
    </row>
    <row r="137" spans="1:15">
      <c r="A137" s="516" t="s">
        <v>32</v>
      </c>
      <c r="B137" s="516" t="s">
        <v>74</v>
      </c>
      <c r="C137" s="527">
        <v>2571538.448951087</v>
      </c>
      <c r="D137" s="532">
        <v>2567055.4759024666</v>
      </c>
      <c r="E137" s="533">
        <v>2572674.193559275</v>
      </c>
      <c r="F137" s="532">
        <v>2562227.126382859</v>
      </c>
      <c r="G137" s="532">
        <v>2640926.8649771363</v>
      </c>
      <c r="H137" s="531">
        <v>2628725.896762819</v>
      </c>
      <c r="I137" s="527">
        <v>2635173.8776482437</v>
      </c>
      <c r="J137" s="528">
        <v>2640566.1191966115</v>
      </c>
      <c r="K137" s="528">
        <v>2634670.1759612015</v>
      </c>
      <c r="L137" s="530">
        <v>2633660.8867212241</v>
      </c>
      <c r="M137" s="529">
        <v>2635905.4206645708</v>
      </c>
      <c r="N137" s="528">
        <v>2633171.6171586993</v>
      </c>
      <c r="O137" s="527">
        <v>2633171.6171586993</v>
      </c>
    </row>
    <row r="138" spans="1:15">
      <c r="A138" s="516" t="s">
        <v>19</v>
      </c>
      <c r="B138" s="516" t="s">
        <v>75</v>
      </c>
      <c r="C138" s="527">
        <v>1082572.8371209207</v>
      </c>
      <c r="D138" s="532">
        <v>1080685.583654436</v>
      </c>
      <c r="E138" s="533">
        <v>1083050.9657925852</v>
      </c>
      <c r="F138" s="532">
        <v>1078652.9327173345</v>
      </c>
      <c r="G138" s="532">
        <v>1111784.1500730126</v>
      </c>
      <c r="H138" s="531">
        <v>1106647.7552503787</v>
      </c>
      <c r="I138" s="527">
        <v>1110486.3941381178</v>
      </c>
      <c r="J138" s="528">
        <v>1110320.6144260536</v>
      </c>
      <c r="K138" s="528">
        <v>1105070.0023034494</v>
      </c>
      <c r="L138" s="530">
        <v>1104704.19133375</v>
      </c>
      <c r="M138" s="529">
        <v>1105395.9260782115</v>
      </c>
      <c r="N138" s="528">
        <v>1104599.3927450317</v>
      </c>
      <c r="O138" s="527">
        <v>1104599.3927450317</v>
      </c>
    </row>
    <row r="139" spans="1:15">
      <c r="A139" s="516" t="s">
        <v>27</v>
      </c>
      <c r="B139" s="516" t="s">
        <v>76</v>
      </c>
      <c r="C139" s="527">
        <v>2838177.780654226</v>
      </c>
      <c r="D139" s="532">
        <v>2833229.9742144444</v>
      </c>
      <c r="E139" s="533">
        <v>2839431.2890794151</v>
      </c>
      <c r="F139" s="532">
        <v>2827900.979686141</v>
      </c>
      <c r="G139" s="532">
        <v>2914760.9873646894</v>
      </c>
      <c r="H139" s="531">
        <v>2901294.9173152721</v>
      </c>
      <c r="I139" s="527">
        <v>2901812.41060651</v>
      </c>
      <c r="J139" s="528">
        <v>2902472.4089057557</v>
      </c>
      <c r="K139" s="528">
        <v>2885322.6213988592</v>
      </c>
      <c r="L139" s="530">
        <v>2884417.3367332136</v>
      </c>
      <c r="M139" s="529">
        <v>2879148.2540645502</v>
      </c>
      <c r="N139" s="528">
        <v>2878757.0646767113</v>
      </c>
      <c r="O139" s="527">
        <v>2878757.0646767113</v>
      </c>
    </row>
    <row r="140" spans="1:15">
      <c r="A140" s="516" t="s">
        <v>13</v>
      </c>
      <c r="B140" s="516" t="s">
        <v>77</v>
      </c>
      <c r="C140" s="527">
        <v>2903491.9934258382</v>
      </c>
      <c r="D140" s="532">
        <v>2898430.3244631509</v>
      </c>
      <c r="E140" s="533">
        <v>2904774.3484992366</v>
      </c>
      <c r="F140" s="532">
        <v>2892978.6952342121</v>
      </c>
      <c r="G140" s="532">
        <v>2981837.5886279298</v>
      </c>
      <c r="H140" s="531">
        <v>2968061.6275736573</v>
      </c>
      <c r="I140" s="527">
        <v>2960326.7710367087</v>
      </c>
      <c r="J140" s="528">
        <v>2961180.5850399844</v>
      </c>
      <c r="K140" s="528">
        <v>2961669.4304178539</v>
      </c>
      <c r="L140" s="530">
        <v>2961251.0394147695</v>
      </c>
      <c r="M140" s="529">
        <v>2961502.6912361034</v>
      </c>
      <c r="N140" s="528">
        <v>2965039.1543681393</v>
      </c>
      <c r="O140" s="527">
        <v>2965039.1543681393</v>
      </c>
    </row>
    <row r="141" spans="1:15">
      <c r="A141" s="516" t="s">
        <v>40</v>
      </c>
      <c r="B141" s="516" t="s">
        <v>78</v>
      </c>
      <c r="C141" s="527">
        <v>1537828.6944957441</v>
      </c>
      <c r="D141" s="532">
        <v>1535147.7917102419</v>
      </c>
      <c r="E141" s="533">
        <v>1538507.8912811561</v>
      </c>
      <c r="F141" s="532">
        <v>1532260.3472540504</v>
      </c>
      <c r="G141" s="532">
        <v>1579324.281417259</v>
      </c>
      <c r="H141" s="531">
        <v>1572027.8713525909</v>
      </c>
      <c r="I141" s="527">
        <v>1572466.5657771896</v>
      </c>
      <c r="J141" s="528">
        <v>1574071.8867247854</v>
      </c>
      <c r="K141" s="528">
        <v>1566734.493360301</v>
      </c>
      <c r="L141" s="530">
        <v>1565797.8663406395</v>
      </c>
      <c r="M141" s="529">
        <v>1565579.2308217804</v>
      </c>
      <c r="N141" s="528">
        <v>1566602.0341618611</v>
      </c>
      <c r="O141" s="527">
        <v>1566602.0341618611</v>
      </c>
    </row>
    <row r="142" spans="1:15">
      <c r="A142" s="516" t="s">
        <v>20</v>
      </c>
      <c r="B142" s="516" t="s">
        <v>79</v>
      </c>
      <c r="C142" s="527">
        <v>2737642.458817767</v>
      </c>
      <c r="D142" s="532">
        <v>2732869.9159982554</v>
      </c>
      <c r="E142" s="533">
        <v>2738851.5648542787</v>
      </c>
      <c r="F142" s="532">
        <v>2727729.6877211784</v>
      </c>
      <c r="G142" s="532">
        <v>2811512.8977141823</v>
      </c>
      <c r="H142" s="531">
        <v>2798523.8293859116</v>
      </c>
      <c r="I142" s="527">
        <v>2792021.0748750032</v>
      </c>
      <c r="J142" s="528">
        <v>2791923.721037392</v>
      </c>
      <c r="K142" s="528">
        <v>2793616.9065244724</v>
      </c>
      <c r="L142" s="530">
        <v>2792604.8779927678</v>
      </c>
      <c r="M142" s="529">
        <v>2787566.9619168337</v>
      </c>
      <c r="N142" s="528">
        <v>2786603.7304822532</v>
      </c>
      <c r="O142" s="527">
        <v>2786603.7304822532</v>
      </c>
    </row>
    <row r="143" spans="1:15">
      <c r="A143" s="516" t="s">
        <v>24</v>
      </c>
      <c r="B143" s="516" t="s">
        <v>80</v>
      </c>
      <c r="C143" s="527">
        <v>1390593.2928641874</v>
      </c>
      <c r="D143" s="532">
        <v>1388169.0661309471</v>
      </c>
      <c r="E143" s="533">
        <v>1391207.4617229877</v>
      </c>
      <c r="F143" s="532">
        <v>1385558.0725211457</v>
      </c>
      <c r="G143" s="532">
        <v>1428115.9929302325</v>
      </c>
      <c r="H143" s="531">
        <v>1421518.1586368352</v>
      </c>
      <c r="I143" s="527">
        <v>1419135.6191999826</v>
      </c>
      <c r="J143" s="528">
        <v>1422406.045399681</v>
      </c>
      <c r="K143" s="528">
        <v>1419000.8904987681</v>
      </c>
      <c r="L143" s="530">
        <v>1418275.8024265717</v>
      </c>
      <c r="M143" s="529">
        <v>1416881.2248675204</v>
      </c>
      <c r="N143" s="528">
        <v>1417605.7964151548</v>
      </c>
      <c r="O143" s="527">
        <v>1417605.7964151548</v>
      </c>
    </row>
    <row r="144" spans="1:15">
      <c r="A144" s="516" t="s">
        <v>35</v>
      </c>
      <c r="B144" s="516" t="s">
        <v>81</v>
      </c>
      <c r="C144" s="527">
        <v>1561376.4859919462</v>
      </c>
      <c r="D144" s="532">
        <v>1558654.5322493115</v>
      </c>
      <c r="E144" s="533">
        <v>1562066.0828852148</v>
      </c>
      <c r="F144" s="532">
        <v>1555722.8741949119</v>
      </c>
      <c r="G144" s="532">
        <v>1603507.4684112417</v>
      </c>
      <c r="H144" s="531">
        <v>1596099.3330656702</v>
      </c>
      <c r="I144" s="527">
        <v>1595369.2150534107</v>
      </c>
      <c r="J144" s="528">
        <v>1594028.9078578786</v>
      </c>
      <c r="K144" s="528">
        <v>1590548.0219728688</v>
      </c>
      <c r="L144" s="530">
        <v>1590317.2081677329</v>
      </c>
      <c r="M144" s="529">
        <v>1587996.7989585146</v>
      </c>
      <c r="N144" s="528">
        <v>1590284.9079875972</v>
      </c>
      <c r="O144" s="527">
        <v>1590284.9079875972</v>
      </c>
    </row>
    <row r="145" spans="1:15">
      <c r="A145" s="516" t="s">
        <v>31</v>
      </c>
      <c r="B145" s="516" t="s">
        <v>82</v>
      </c>
      <c r="C145" s="527">
        <v>984258.18651772069</v>
      </c>
      <c r="D145" s="532">
        <v>982542.32536664885</v>
      </c>
      <c r="E145" s="533">
        <v>984692.89358144696</v>
      </c>
      <c r="F145" s="532">
        <v>980694.27112348517</v>
      </c>
      <c r="G145" s="532">
        <v>1010816.652540655</v>
      </c>
      <c r="H145" s="531">
        <v>1006146.7232019423</v>
      </c>
      <c r="I145" s="527">
        <v>998280.82501035323</v>
      </c>
      <c r="J145" s="528">
        <v>1002209.1369607885</v>
      </c>
      <c r="K145" s="528">
        <v>1000199.9203972198</v>
      </c>
      <c r="L145" s="530">
        <v>999684.20176400547</v>
      </c>
      <c r="M145" s="529">
        <v>998347.32518640882</v>
      </c>
      <c r="N145" s="528">
        <v>997934.46737170103</v>
      </c>
      <c r="O145" s="527">
        <v>997934.46737170103</v>
      </c>
    </row>
    <row r="146" spans="1:15">
      <c r="A146" s="516" t="s">
        <v>9</v>
      </c>
      <c r="B146" s="516" t="s">
        <v>83</v>
      </c>
      <c r="C146" s="527">
        <v>1948786.5056455615</v>
      </c>
      <c r="D146" s="532">
        <v>1945389.178498504</v>
      </c>
      <c r="E146" s="533">
        <v>1949647.2058879398</v>
      </c>
      <c r="F146" s="532">
        <v>1941730.1150331339</v>
      </c>
      <c r="G146" s="532">
        <v>2001371.0621217994</v>
      </c>
      <c r="H146" s="531">
        <v>1992124.8141329465</v>
      </c>
      <c r="I146" s="527">
        <v>1984954.7582694672</v>
      </c>
      <c r="J146" s="528">
        <v>1989748.4728283191</v>
      </c>
      <c r="K146" s="528">
        <v>1988667.1164106373</v>
      </c>
      <c r="L146" s="530">
        <v>1988021.9813641554</v>
      </c>
      <c r="M146" s="529">
        <v>1983738.335432468</v>
      </c>
      <c r="N146" s="528">
        <v>1982077.2547056375</v>
      </c>
      <c r="O146" s="527">
        <v>1982077.2547056375</v>
      </c>
    </row>
    <row r="147" spans="1:15">
      <c r="A147" s="516" t="s">
        <v>36</v>
      </c>
      <c r="B147" s="516" t="s">
        <v>84</v>
      </c>
      <c r="C147" s="527">
        <v>1289162.8206460534</v>
      </c>
      <c r="D147" s="532">
        <v>1286915.4180522491</v>
      </c>
      <c r="E147" s="533">
        <v>1289732.1917644292</v>
      </c>
      <c r="F147" s="532">
        <v>1284494.8714381005</v>
      </c>
      <c r="G147" s="532">
        <v>1323948.5988485108</v>
      </c>
      <c r="H147" s="531">
        <v>1317832.0134230827</v>
      </c>
      <c r="I147" s="527">
        <v>1316573.2986360821</v>
      </c>
      <c r="J147" s="528">
        <v>1317693.785166146</v>
      </c>
      <c r="K147" s="528">
        <v>1316885.4372606876</v>
      </c>
      <c r="L147" s="530">
        <v>1316106.8978139039</v>
      </c>
      <c r="M147" s="529">
        <v>1313076.1584716304</v>
      </c>
      <c r="N147" s="528">
        <v>1311264.1802785103</v>
      </c>
      <c r="O147" s="527">
        <v>1311264.1802785103</v>
      </c>
    </row>
    <row r="148" spans="1:15">
      <c r="A148" s="516" t="s">
        <v>26</v>
      </c>
      <c r="B148" s="516" t="s">
        <v>85</v>
      </c>
      <c r="C148" s="527">
        <v>950162.01925112412</v>
      </c>
      <c r="D148" s="532">
        <v>948505.59808197431</v>
      </c>
      <c r="E148" s="533">
        <v>950581.66741571215</v>
      </c>
      <c r="F148" s="532">
        <v>946721.56318602641</v>
      </c>
      <c r="G148" s="532">
        <v>975800.46051605674</v>
      </c>
      <c r="H148" s="531">
        <v>971292.3044742666</v>
      </c>
      <c r="I148" s="527">
        <v>966797.83274994616</v>
      </c>
      <c r="J148" s="528">
        <v>969104.92956406111</v>
      </c>
      <c r="K148" s="528">
        <v>970798.34872704162</v>
      </c>
      <c r="L148" s="530">
        <v>970601.60479554336</v>
      </c>
      <c r="M148" s="529">
        <v>970760.41286876122</v>
      </c>
      <c r="N148" s="528">
        <v>970757.51279417169</v>
      </c>
      <c r="O148" s="527">
        <v>970757.51279417169</v>
      </c>
    </row>
    <row r="149" spans="1:15">
      <c r="A149" s="516" t="s">
        <v>29</v>
      </c>
      <c r="B149" s="516" t="s">
        <v>86</v>
      </c>
      <c r="C149" s="527">
        <v>937779.79384261882</v>
      </c>
      <c r="D149" s="532">
        <v>936144.95865551441</v>
      </c>
      <c r="E149" s="533">
        <v>938193.97327865218</v>
      </c>
      <c r="F149" s="532">
        <v>934384.17276528419</v>
      </c>
      <c r="G149" s="532">
        <v>963084.12265890255</v>
      </c>
      <c r="H149" s="531">
        <v>958634.71554956306</v>
      </c>
      <c r="I149" s="527">
        <v>954088.69358871668</v>
      </c>
      <c r="J149" s="528">
        <v>957448.90716929408</v>
      </c>
      <c r="K149" s="528">
        <v>954646.60872332635</v>
      </c>
      <c r="L149" s="530">
        <v>954020.47568031773</v>
      </c>
      <c r="M149" s="529">
        <v>952642.47820661531</v>
      </c>
      <c r="N149" s="528">
        <v>951209.65366803599</v>
      </c>
      <c r="O149" s="527">
        <v>951209.65366803599</v>
      </c>
    </row>
    <row r="152" spans="1:15" ht="25.5">
      <c r="A152" s="18" t="s">
        <v>457</v>
      </c>
      <c r="I152" s="516" t="s">
        <v>456</v>
      </c>
    </row>
    <row r="154" spans="1:15">
      <c r="A154" s="400"/>
      <c r="B154" s="400"/>
      <c r="C154" s="411"/>
      <c r="D154" s="411"/>
      <c r="E154" s="411"/>
      <c r="F154" s="411"/>
      <c r="G154" s="411"/>
      <c r="H154" s="411"/>
      <c r="I154" s="411"/>
      <c r="J154" s="411"/>
      <c r="K154" s="411"/>
      <c r="L154" s="411"/>
      <c r="M154" s="411"/>
      <c r="N154" s="413"/>
      <c r="O154" s="413"/>
    </row>
    <row r="155" spans="1:15">
      <c r="B155" s="516" t="s">
        <v>281</v>
      </c>
      <c r="C155" s="519">
        <v>3.3380991879808253E-2</v>
      </c>
      <c r="D155" s="519">
        <v>3.5185635051348196E-2</v>
      </c>
      <c r="N155" s="526"/>
      <c r="O155" s="526"/>
    </row>
    <row r="156" spans="1:15" ht="63.75">
      <c r="A156" s="400"/>
      <c r="B156" s="400"/>
      <c r="C156" s="401" t="s">
        <v>437</v>
      </c>
      <c r="D156" s="525" t="s">
        <v>436</v>
      </c>
      <c r="E156" s="525" t="s">
        <v>391</v>
      </c>
      <c r="F156" s="400" t="s">
        <v>392</v>
      </c>
      <c r="G156" s="400" t="s">
        <v>435</v>
      </c>
      <c r="H156" s="402" t="s">
        <v>434</v>
      </c>
      <c r="I156" s="400" t="s">
        <v>433</v>
      </c>
      <c r="J156" s="400" t="s">
        <v>95</v>
      </c>
      <c r="K156" s="400" t="s">
        <v>96</v>
      </c>
      <c r="L156" s="400" t="s">
        <v>432</v>
      </c>
      <c r="M156" s="400" t="s">
        <v>431</v>
      </c>
      <c r="N156" s="402" t="s">
        <v>243</v>
      </c>
      <c r="O156" s="402" t="s">
        <v>430</v>
      </c>
    </row>
    <row r="157" spans="1:15">
      <c r="A157" s="524" t="s">
        <v>165</v>
      </c>
      <c r="B157" s="524" t="s">
        <v>164</v>
      </c>
      <c r="C157" s="521" t="s">
        <v>290</v>
      </c>
      <c r="D157" s="522" t="s">
        <v>290</v>
      </c>
      <c r="E157" s="523" t="s">
        <v>290</v>
      </c>
      <c r="F157" s="522" t="s">
        <v>290</v>
      </c>
      <c r="G157" s="522" t="s">
        <v>290</v>
      </c>
      <c r="H157" s="521" t="s">
        <v>290</v>
      </c>
      <c r="I157" s="522" t="s">
        <v>290</v>
      </c>
      <c r="J157" s="522" t="s">
        <v>290</v>
      </c>
      <c r="K157" s="522" t="s">
        <v>290</v>
      </c>
      <c r="L157" s="522" t="s">
        <v>290</v>
      </c>
      <c r="M157" s="522" t="s">
        <v>290</v>
      </c>
      <c r="N157" s="521" t="s">
        <v>290</v>
      </c>
      <c r="O157" s="521" t="s">
        <v>290</v>
      </c>
    </row>
    <row r="158" spans="1:15">
      <c r="A158" s="516" t="s">
        <v>23</v>
      </c>
      <c r="B158" s="516" t="s">
        <v>45</v>
      </c>
      <c r="C158" s="517">
        <v>1.9204621962292778E-2</v>
      </c>
      <c r="D158" s="518">
        <v>2.0984508253873324E-2</v>
      </c>
      <c r="E158" s="520">
        <v>2.1059452782942412E-2</v>
      </c>
      <c r="F158" s="519">
        <v>2.304510073153665E-2</v>
      </c>
      <c r="G158" s="519">
        <v>2.0793576176813655E-2</v>
      </c>
      <c r="H158" s="517">
        <v>2.2329622041806552E-2</v>
      </c>
      <c r="I158" s="518">
        <v>2.2064653483122143E-2</v>
      </c>
      <c r="J158" s="519">
        <v>1.9551764834197627E-2</v>
      </c>
      <c r="K158" s="518">
        <v>1.5060369698252751E-2</v>
      </c>
      <c r="L158" s="519">
        <v>1.4998343057021746E-2</v>
      </c>
      <c r="M158" s="518">
        <v>1.7511469103033805E-2</v>
      </c>
      <c r="N158" s="517">
        <v>1.941712446595556E-2</v>
      </c>
      <c r="O158" s="517">
        <v>1.941712446595556E-2</v>
      </c>
    </row>
    <row r="159" spans="1:15">
      <c r="A159" s="516" t="s">
        <v>6</v>
      </c>
      <c r="B159" s="516" t="s">
        <v>46</v>
      </c>
      <c r="C159" s="517">
        <v>4.6778382761901494E-2</v>
      </c>
      <c r="D159" s="518">
        <v>4.8606422444662956E-2</v>
      </c>
      <c r="E159" s="520">
        <v>4.8918318745230449E-2</v>
      </c>
      <c r="F159" s="519">
        <v>5.2171674256622058E-2</v>
      </c>
      <c r="G159" s="519">
        <v>5.099247932107942E-2</v>
      </c>
      <c r="H159" s="517">
        <v>4.9573945084872006E-2</v>
      </c>
      <c r="I159" s="518">
        <v>4.8481854158737958E-2</v>
      </c>
      <c r="J159" s="519">
        <v>4.8034360934728459E-2</v>
      </c>
      <c r="K159" s="518">
        <v>4.8512450604196733E-2</v>
      </c>
      <c r="L159" s="519">
        <v>4.8070809284857408E-2</v>
      </c>
      <c r="M159" s="518">
        <v>4.9203516113158763E-2</v>
      </c>
      <c r="N159" s="517">
        <v>4.9789815537476967E-2</v>
      </c>
      <c r="O159" s="517">
        <v>4.9789815537476967E-2</v>
      </c>
    </row>
    <row r="160" spans="1:15">
      <c r="A160" s="516" t="s">
        <v>1</v>
      </c>
      <c r="B160" s="516" t="s">
        <v>47</v>
      </c>
      <c r="C160" s="517">
        <v>4.1615352657007776E-2</v>
      </c>
      <c r="D160" s="518">
        <v>4.3434375890757382E-2</v>
      </c>
      <c r="E160" s="520">
        <v>4.3505442564637065E-2</v>
      </c>
      <c r="F160" s="519">
        <v>4.4515665429541329E-2</v>
      </c>
      <c r="G160" s="519">
        <v>4.3681550429215399E-2</v>
      </c>
      <c r="H160" s="517">
        <v>4.237348634864091E-2</v>
      </c>
      <c r="I160" s="518">
        <v>4.6636141986664326E-2</v>
      </c>
      <c r="J160" s="519">
        <v>4.7742835308169473E-2</v>
      </c>
      <c r="K160" s="518">
        <v>4.6562846464245355E-2</v>
      </c>
      <c r="L160" s="519">
        <v>4.6356808481644363E-2</v>
      </c>
      <c r="M160" s="518">
        <v>4.4329093380358398E-2</v>
      </c>
      <c r="N160" s="517">
        <v>4.2882946772373254E-2</v>
      </c>
      <c r="O160" s="517">
        <v>4.2882946772373254E-2</v>
      </c>
    </row>
    <row r="161" spans="1:15">
      <c r="A161" s="516" t="s">
        <v>38</v>
      </c>
      <c r="B161" s="516" t="s">
        <v>48</v>
      </c>
      <c r="C161" s="517">
        <v>1.8960946417305502E-2</v>
      </c>
      <c r="D161" s="518">
        <v>2.0740407166504715E-2</v>
      </c>
      <c r="E161" s="520">
        <v>2.123994817134478E-2</v>
      </c>
      <c r="F161" s="519">
        <v>2.3301047748063519E-2</v>
      </c>
      <c r="G161" s="519">
        <v>2.2459171533581124E-2</v>
      </c>
      <c r="H161" s="517">
        <v>2.3375539933281342E-2</v>
      </c>
      <c r="I161" s="518">
        <v>2.416204668451738E-2</v>
      </c>
      <c r="J161" s="519">
        <v>2.4851440981354278E-2</v>
      </c>
      <c r="K161" s="518">
        <v>2.3437689907719994E-2</v>
      </c>
      <c r="L161" s="519">
        <v>2.2885433469777672E-2</v>
      </c>
      <c r="M161" s="518">
        <v>2.3166925593503862E-2</v>
      </c>
      <c r="N161" s="517">
        <v>1.9600230125826901E-2</v>
      </c>
      <c r="O161" s="517">
        <v>1.9600230125826901E-2</v>
      </c>
    </row>
    <row r="162" spans="1:15">
      <c r="A162" s="516" t="s">
        <v>41</v>
      </c>
      <c r="B162" s="516" t="s">
        <v>49</v>
      </c>
      <c r="C162" s="517">
        <v>6.3539153774713863E-2</v>
      </c>
      <c r="D162" s="518">
        <v>6.5396463601977262E-2</v>
      </c>
      <c r="E162" s="520">
        <v>6.5623699982397143E-2</v>
      </c>
      <c r="F162" s="519">
        <v>6.7232223506221267E-2</v>
      </c>
      <c r="G162" s="519">
        <v>6.5927092474240556E-2</v>
      </c>
      <c r="H162" s="517">
        <v>6.4907495271679494E-2</v>
      </c>
      <c r="I162" s="518">
        <v>6.5949148341907682E-2</v>
      </c>
      <c r="J162" s="519">
        <v>6.7178197698795072E-2</v>
      </c>
      <c r="K162" s="518">
        <v>6.6046212198535681E-2</v>
      </c>
      <c r="L162" s="519">
        <v>6.562146002317526E-2</v>
      </c>
      <c r="M162" s="518">
        <v>6.4077032457272587E-2</v>
      </c>
      <c r="N162" s="517">
        <v>6.3630356943611188E-2</v>
      </c>
      <c r="O162" s="517">
        <v>6.3630356943611188E-2</v>
      </c>
    </row>
    <row r="163" spans="1:15">
      <c r="A163" s="516" t="s">
        <v>22</v>
      </c>
      <c r="B163" s="516" t="s">
        <v>50</v>
      </c>
      <c r="C163" s="517">
        <v>3.0588813061817266E-2</v>
      </c>
      <c r="D163" s="518">
        <v>3.2388580116536447E-2</v>
      </c>
      <c r="E163" s="520">
        <v>3.3224989283635376E-2</v>
      </c>
      <c r="F163" s="519">
        <v>3.5983303264218058E-2</v>
      </c>
      <c r="G163" s="519">
        <v>3.5064734895566385E-2</v>
      </c>
      <c r="H163" s="517">
        <v>3.7001102791306639E-2</v>
      </c>
      <c r="I163" s="518">
        <v>3.5007405967169669E-2</v>
      </c>
      <c r="J163" s="519">
        <v>3.6624622626648673E-2</v>
      </c>
      <c r="K163" s="518">
        <v>3.3627653102917598E-2</v>
      </c>
      <c r="L163" s="519">
        <v>3.2677280262479513E-2</v>
      </c>
      <c r="M163" s="518">
        <v>3.2744364263122661E-2</v>
      </c>
      <c r="N163" s="517">
        <v>3.2838149219693191E-2</v>
      </c>
      <c r="O163" s="517">
        <v>3.2838149219693191E-2</v>
      </c>
    </row>
    <row r="164" spans="1:15">
      <c r="A164" s="516" t="s">
        <v>0</v>
      </c>
      <c r="B164" s="516" t="s">
        <v>51</v>
      </c>
      <c r="C164" s="517">
        <v>6.5039288700895481E-2</v>
      </c>
      <c r="D164" s="518">
        <v>6.6899218286285311E-2</v>
      </c>
      <c r="E164" s="520">
        <v>6.7217538525610188E-2</v>
      </c>
      <c r="F164" s="519">
        <v>7.1219736159114033E-2</v>
      </c>
      <c r="G164" s="519">
        <v>7.0026824990126357E-2</v>
      </c>
      <c r="H164" s="517">
        <v>6.9683521752392563E-2</v>
      </c>
      <c r="I164" s="518">
        <v>6.8921490985401013E-2</v>
      </c>
      <c r="J164" s="519">
        <v>6.8757246302743491E-2</v>
      </c>
      <c r="K164" s="518">
        <v>6.9102076046032579E-2</v>
      </c>
      <c r="L164" s="519">
        <v>6.8630181697536985E-2</v>
      </c>
      <c r="M164" s="518">
        <v>7.0270739535076343E-2</v>
      </c>
      <c r="N164" s="517">
        <v>7.0121627420428156E-2</v>
      </c>
      <c r="O164" s="517">
        <v>7.0121627420428156E-2</v>
      </c>
    </row>
    <row r="165" spans="1:15">
      <c r="A165" s="516" t="s">
        <v>5</v>
      </c>
      <c r="B165" s="516" t="s">
        <v>52</v>
      </c>
      <c r="C165" s="517">
        <v>-1.7749722462359729E-2</v>
      </c>
      <c r="D165" s="518">
        <v>-1.603437132852692E-2</v>
      </c>
      <c r="E165" s="520">
        <v>-1.5647166066793838E-2</v>
      </c>
      <c r="F165" s="519">
        <v>-2.291677287364946E-2</v>
      </c>
      <c r="G165" s="519">
        <v>-2.3690548595030059E-2</v>
      </c>
      <c r="H165" s="517">
        <v>-3.5081906594558898E-2</v>
      </c>
      <c r="I165" s="518">
        <v>-2.7865813991296506E-2</v>
      </c>
      <c r="J165" s="519">
        <v>-2.574980347908562E-2</v>
      </c>
      <c r="K165" s="518">
        <v>-2.6879325324892234E-2</v>
      </c>
      <c r="L165" s="519">
        <v>-2.7318029156041534E-2</v>
      </c>
      <c r="M165" s="518">
        <v>-3.2253641341369987E-2</v>
      </c>
      <c r="N165" s="517">
        <v>-3.4086994512332103E-2</v>
      </c>
      <c r="O165" s="517">
        <v>-3.4086994512332103E-2</v>
      </c>
    </row>
    <row r="166" spans="1:15">
      <c r="A166" s="516" t="s">
        <v>33</v>
      </c>
      <c r="B166" s="516" t="s">
        <v>53</v>
      </c>
      <c r="C166" s="517">
        <v>1.6286213901598012E-2</v>
      </c>
      <c r="D166" s="518">
        <v>1.8061003636129724E-2</v>
      </c>
      <c r="E166" s="520">
        <v>1.8478205044670792E-2</v>
      </c>
      <c r="F166" s="519">
        <v>2.2566875874589387E-2</v>
      </c>
      <c r="G166" s="519">
        <v>1.7287127182386675E-2</v>
      </c>
      <c r="H166" s="517">
        <v>3.230635035625995E-2</v>
      </c>
      <c r="I166" s="518">
        <v>2.5961769393798573E-2</v>
      </c>
      <c r="J166" s="519">
        <v>2.8299605534394257E-2</v>
      </c>
      <c r="K166" s="518">
        <v>2.8885030369692144E-2</v>
      </c>
      <c r="L166" s="519">
        <v>2.837543971783929E-2</v>
      </c>
      <c r="M166" s="518">
        <v>2.6791928589089853E-2</v>
      </c>
      <c r="N166" s="517">
        <v>2.3226534026150603E-2</v>
      </c>
      <c r="O166" s="517">
        <v>2.3226534026150603E-2</v>
      </c>
    </row>
    <row r="167" spans="1:15">
      <c r="A167" s="516" t="s">
        <v>39</v>
      </c>
      <c r="B167" s="516" t="s">
        <v>54</v>
      </c>
      <c r="C167" s="517">
        <v>1.8612034561509283E-2</v>
      </c>
      <c r="D167" s="518">
        <v>2.0390885989071128E-2</v>
      </c>
      <c r="E167" s="520">
        <v>2.0529096916487743E-2</v>
      </c>
      <c r="F167" s="519">
        <v>2.2261651990651332E-2</v>
      </c>
      <c r="G167" s="519">
        <v>2.0891445651596507E-2</v>
      </c>
      <c r="H167" s="517">
        <v>2.162106943159281E-2</v>
      </c>
      <c r="I167" s="518">
        <v>2.4275466458065331E-2</v>
      </c>
      <c r="J167" s="519">
        <v>2.3899605302332372E-2</v>
      </c>
      <c r="K167" s="518">
        <v>1.7460056879987862E-2</v>
      </c>
      <c r="L167" s="519">
        <v>1.7252237244010038E-2</v>
      </c>
      <c r="M167" s="518">
        <v>1.6257069452687567E-2</v>
      </c>
      <c r="N167" s="517">
        <v>1.3967821587280715E-2</v>
      </c>
      <c r="O167" s="517">
        <v>1.3967821587280715E-2</v>
      </c>
    </row>
    <row r="168" spans="1:15">
      <c r="A168" s="516" t="s">
        <v>7</v>
      </c>
      <c r="B168" s="516" t="s">
        <v>55</v>
      </c>
      <c r="C168" s="517">
        <v>5.7408987402645328E-2</v>
      </c>
      <c r="D168" s="518">
        <v>5.9255591824089793E-2</v>
      </c>
      <c r="E168" s="520">
        <v>5.9099383909788639E-2</v>
      </c>
      <c r="F168" s="519">
        <v>4.8836401538238983E-2</v>
      </c>
      <c r="G168" s="519">
        <v>4.372566553020385E-2</v>
      </c>
      <c r="H168" s="517">
        <v>4.4372214108331143E-2</v>
      </c>
      <c r="I168" s="518">
        <v>4.7427042755580073E-2</v>
      </c>
      <c r="J168" s="519">
        <v>4.6975930030481505E-2</v>
      </c>
      <c r="K168" s="518">
        <v>4.3795273997656148E-2</v>
      </c>
      <c r="L168" s="519">
        <v>4.3829263699185494E-2</v>
      </c>
      <c r="M168" s="518">
        <v>4.3292771646668893E-2</v>
      </c>
      <c r="N168" s="517">
        <v>4.3078524000293772E-2</v>
      </c>
      <c r="O168" s="517">
        <v>4.3078524000293772E-2</v>
      </c>
    </row>
    <row r="169" spans="1:15">
      <c r="A169" s="516" t="s">
        <v>2</v>
      </c>
      <c r="B169" s="516" t="s">
        <v>56</v>
      </c>
      <c r="C169" s="517">
        <v>4.7809829674552606E-2</v>
      </c>
      <c r="D169" s="518">
        <v>4.9639670622909637E-2</v>
      </c>
      <c r="E169" s="520">
        <v>4.9198649999778743E-2</v>
      </c>
      <c r="F169" s="519">
        <v>4.3044721240034445E-2</v>
      </c>
      <c r="G169" s="519">
        <v>4.5486755395791612E-2</v>
      </c>
      <c r="H169" s="517">
        <v>4.5114371334812997E-2</v>
      </c>
      <c r="I169" s="518">
        <v>5.0091382342237756E-2</v>
      </c>
      <c r="J169" s="519">
        <v>4.7327666393573331E-2</v>
      </c>
      <c r="K169" s="518">
        <v>4.7275372968154761E-2</v>
      </c>
      <c r="L169" s="519">
        <v>4.7607196778681304E-2</v>
      </c>
      <c r="M169" s="518">
        <v>4.7163253200556587E-2</v>
      </c>
      <c r="N169" s="517">
        <v>4.6461705707104839E-2</v>
      </c>
      <c r="O169" s="517">
        <v>4.6461705707104839E-2</v>
      </c>
    </row>
    <row r="170" spans="1:15">
      <c r="A170" s="516" t="s">
        <v>11</v>
      </c>
      <c r="B170" s="516" t="s">
        <v>57</v>
      </c>
      <c r="C170" s="517">
        <v>2.208719618836219E-2</v>
      </c>
      <c r="D170" s="518">
        <v>2.3872116458634851E-2</v>
      </c>
      <c r="E170" s="520">
        <v>2.3883688712029061E-2</v>
      </c>
      <c r="F170" s="519">
        <v>2.1556985273634144E-2</v>
      </c>
      <c r="G170" s="519">
        <v>2.0030654810224702E-2</v>
      </c>
      <c r="H170" s="517">
        <v>2.0470606011527392E-2</v>
      </c>
      <c r="I170" s="518">
        <v>2.0905369205215241E-2</v>
      </c>
      <c r="J170" s="519">
        <v>2.0496390880954785E-2</v>
      </c>
      <c r="K170" s="518">
        <v>1.858076535791886E-2</v>
      </c>
      <c r="L170" s="519">
        <v>1.8457228499684453E-2</v>
      </c>
      <c r="M170" s="518">
        <v>1.4806604071751606E-2</v>
      </c>
      <c r="N170" s="517">
        <v>1.5061019186128899E-2</v>
      </c>
      <c r="O170" s="517">
        <v>1.5061019186128899E-2</v>
      </c>
    </row>
    <row r="171" spans="1:15">
      <c r="A171" s="516" t="s">
        <v>10</v>
      </c>
      <c r="B171" s="516" t="s">
        <v>58</v>
      </c>
      <c r="C171" s="517">
        <v>4.6867358486834654E-2</v>
      </c>
      <c r="D171" s="518">
        <v>4.8695553552205117E-2</v>
      </c>
      <c r="E171" s="520">
        <v>4.853148891839254E-2</v>
      </c>
      <c r="F171" s="519">
        <v>6.1428887439940461E-2</v>
      </c>
      <c r="G171" s="519">
        <v>5.8382575226159084E-2</v>
      </c>
      <c r="H171" s="517">
        <v>5.9797204806911086E-2</v>
      </c>
      <c r="I171" s="518">
        <v>6.2693264399753756E-2</v>
      </c>
      <c r="J171" s="519">
        <v>5.7769730502468031E-2</v>
      </c>
      <c r="K171" s="518">
        <v>5.9906340545117009E-2</v>
      </c>
      <c r="L171" s="519">
        <v>6.0046738589321524E-2</v>
      </c>
      <c r="M171" s="518">
        <v>6.3803874955137507E-2</v>
      </c>
      <c r="N171" s="517">
        <v>6.4150964708351577E-2</v>
      </c>
      <c r="O171" s="517">
        <v>6.4150964708351577E-2</v>
      </c>
    </row>
    <row r="172" spans="1:15">
      <c r="A172" s="516" t="s">
        <v>25</v>
      </c>
      <c r="B172" s="516" t="s">
        <v>59</v>
      </c>
      <c r="C172" s="517">
        <v>7.756039373643997E-3</v>
      </c>
      <c r="D172" s="518">
        <v>9.5159324521167932E-3</v>
      </c>
      <c r="E172" s="520">
        <v>9.6151197069120897E-3</v>
      </c>
      <c r="F172" s="519">
        <v>2.2480981080572171E-2</v>
      </c>
      <c r="G172" s="519">
        <v>2.0081306682021571E-2</v>
      </c>
      <c r="H172" s="517">
        <v>2.1955772959845188E-2</v>
      </c>
      <c r="I172" s="518">
        <v>2.6174463575237672E-2</v>
      </c>
      <c r="J172" s="519">
        <v>2.4851811285149905E-2</v>
      </c>
      <c r="K172" s="518">
        <v>2.5758478698248544E-2</v>
      </c>
      <c r="L172" s="519">
        <v>2.5654997978969085E-2</v>
      </c>
      <c r="M172" s="518">
        <v>2.6174046872395218E-2</v>
      </c>
      <c r="N172" s="517">
        <v>2.5115088108285555E-2</v>
      </c>
      <c r="O172" s="517">
        <v>2.5115088108285555E-2</v>
      </c>
    </row>
    <row r="173" spans="1:15">
      <c r="A173" s="516" t="s">
        <v>30</v>
      </c>
      <c r="B173" s="516" t="s">
        <v>60</v>
      </c>
      <c r="C173" s="517">
        <v>9.0641678955605265E-4</v>
      </c>
      <c r="D173" s="518">
        <v>2.6543480410539111E-3</v>
      </c>
      <c r="E173" s="520">
        <v>2.8463326267023081E-3</v>
      </c>
      <c r="F173" s="519">
        <v>3.0182238043308107E-3</v>
      </c>
      <c r="G173" s="519">
        <v>1.3470415844243355E-2</v>
      </c>
      <c r="H173" s="517">
        <v>1.4099270231935801E-2</v>
      </c>
      <c r="I173" s="518">
        <v>1.5166085383613748E-2</v>
      </c>
      <c r="J173" s="519">
        <v>1.5345837416333108E-2</v>
      </c>
      <c r="K173" s="518">
        <v>1.6529854298035662E-2</v>
      </c>
      <c r="L173" s="519">
        <v>1.6356793246093293E-2</v>
      </c>
      <c r="M173" s="518">
        <v>1.7892747737551007E-2</v>
      </c>
      <c r="N173" s="517">
        <v>1.8121718502098094E-2</v>
      </c>
      <c r="O173" s="517">
        <v>1.8121718502098094E-2</v>
      </c>
    </row>
    <row r="174" spans="1:15">
      <c r="A174" s="516" t="s">
        <v>21</v>
      </c>
      <c r="B174" s="516" t="s">
        <v>61</v>
      </c>
      <c r="C174" s="517">
        <v>2.3261673375260861E-2</v>
      </c>
      <c r="D174" s="518">
        <v>2.5048644691809896E-2</v>
      </c>
      <c r="E174" s="520">
        <v>2.466605886932105E-2</v>
      </c>
      <c r="F174" s="519">
        <v>2.8964693436943412E-2</v>
      </c>
      <c r="G174" s="519">
        <v>2.6766593126269278E-2</v>
      </c>
      <c r="H174" s="517">
        <v>2.7900357554280886E-2</v>
      </c>
      <c r="I174" s="518">
        <v>3.3488368948684899E-2</v>
      </c>
      <c r="J174" s="519">
        <v>2.982170811886431E-2</v>
      </c>
      <c r="K174" s="518">
        <v>3.0801213679018113E-2</v>
      </c>
      <c r="L174" s="519">
        <v>3.1176389399777404E-2</v>
      </c>
      <c r="M174" s="518">
        <v>3.2028761201366995E-2</v>
      </c>
      <c r="N174" s="517">
        <v>3.2427360918362735E-2</v>
      </c>
      <c r="O174" s="517">
        <v>3.2427360918362735E-2</v>
      </c>
    </row>
    <row r="175" spans="1:15">
      <c r="A175" s="516" t="s">
        <v>18</v>
      </c>
      <c r="B175" s="516" t="s">
        <v>62</v>
      </c>
      <c r="C175" s="517">
        <v>4.0388264656046946E-2</v>
      </c>
      <c r="D175" s="518">
        <v>4.2205144966712682E-2</v>
      </c>
      <c r="E175" s="520">
        <v>4.2218668495879852E-2</v>
      </c>
      <c r="F175" s="519">
        <v>6.055040181102278E-2</v>
      </c>
      <c r="G175" s="519">
        <v>5.4531306481400366E-2</v>
      </c>
      <c r="H175" s="517">
        <v>5.5824303436577072E-2</v>
      </c>
      <c r="I175" s="518">
        <v>5.8668726725516374E-2</v>
      </c>
      <c r="J175" s="519">
        <v>5.8390339611622322E-2</v>
      </c>
      <c r="K175" s="518">
        <v>5.6376530914897804E-2</v>
      </c>
      <c r="L175" s="519">
        <v>5.6256525173085103E-2</v>
      </c>
      <c r="M175" s="518">
        <v>5.5199657304337402E-2</v>
      </c>
      <c r="N175" s="517">
        <v>5.3954856285685082E-2</v>
      </c>
      <c r="O175" s="517">
        <v>5.3954856285685082E-2</v>
      </c>
    </row>
    <row r="176" spans="1:15">
      <c r="A176" s="516" t="s">
        <v>4</v>
      </c>
      <c r="B176" s="516" t="s">
        <v>63</v>
      </c>
      <c r="C176" s="517">
        <v>9.014444187682713E-3</v>
      </c>
      <c r="D176" s="518">
        <v>1.0776534879303634E-2</v>
      </c>
      <c r="E176" s="520">
        <v>1.073642179544021E-2</v>
      </c>
      <c r="F176" s="519">
        <v>1.4859095665243682E-2</v>
      </c>
      <c r="G176" s="519">
        <v>1.2001818808755838E-2</v>
      </c>
      <c r="H176" s="517">
        <v>1.3255364099510114E-2</v>
      </c>
      <c r="I176" s="518">
        <v>7.5999717758226115E-3</v>
      </c>
      <c r="J176" s="519">
        <v>7.3868602925288851E-3</v>
      </c>
      <c r="K176" s="518">
        <v>1.0591135140995078E-2</v>
      </c>
      <c r="L176" s="519">
        <v>1.0606962037153833E-2</v>
      </c>
      <c r="M176" s="518">
        <v>1.0417079448949318E-2</v>
      </c>
      <c r="N176" s="517">
        <v>1.1885382579595261E-2</v>
      </c>
      <c r="O176" s="517">
        <v>1.1885382579595261E-2</v>
      </c>
    </row>
    <row r="177" spans="1:15">
      <c r="A177" s="516" t="s">
        <v>34</v>
      </c>
      <c r="B177" s="516" t="s">
        <v>64</v>
      </c>
      <c r="C177" s="517">
        <v>6.986758626773093E-2</v>
      </c>
      <c r="D177" s="518">
        <v>7.1735947742523232E-2</v>
      </c>
      <c r="E177" s="520">
        <v>7.1439967836733453E-2</v>
      </c>
      <c r="F177" s="519">
        <v>3.7496429527993369E-2</v>
      </c>
      <c r="G177" s="519">
        <v>3.9239853001065805E-2</v>
      </c>
      <c r="H177" s="517">
        <v>3.9908151695648764E-2</v>
      </c>
      <c r="I177" s="518">
        <v>3.4776640915556545E-2</v>
      </c>
      <c r="J177" s="519">
        <v>3.2517979434248501E-2</v>
      </c>
      <c r="K177" s="518">
        <v>3.3978026595335997E-2</v>
      </c>
      <c r="L177" s="519">
        <v>3.4168283168015012E-2</v>
      </c>
      <c r="M177" s="518">
        <v>3.5937974289235619E-2</v>
      </c>
      <c r="N177" s="517">
        <v>3.7527249799115037E-2</v>
      </c>
      <c r="O177" s="517">
        <v>3.7527249799115037E-2</v>
      </c>
    </row>
    <row r="178" spans="1:15">
      <c r="A178" s="516" t="s">
        <v>14</v>
      </c>
      <c r="B178" s="516" t="s">
        <v>65</v>
      </c>
      <c r="C178" s="517">
        <v>4.3742299056723999E-2</v>
      </c>
      <c r="D178" s="518">
        <v>4.5565036679770854E-2</v>
      </c>
      <c r="E178" s="520">
        <v>4.506206356029363E-2</v>
      </c>
      <c r="F178" s="519">
        <v>5.6123672008463243E-2</v>
      </c>
      <c r="G178" s="519">
        <v>5.3240935369021303E-2</v>
      </c>
      <c r="H178" s="517">
        <v>5.669123633878459E-2</v>
      </c>
      <c r="I178" s="518">
        <v>5.9074361627833083E-2</v>
      </c>
      <c r="J178" s="519">
        <v>5.8529665480420379E-2</v>
      </c>
      <c r="K178" s="518">
        <v>5.9852871136157892E-2</v>
      </c>
      <c r="L178" s="519">
        <v>6.0308534311750872E-2</v>
      </c>
      <c r="M178" s="518">
        <v>6.0706156708504544E-2</v>
      </c>
      <c r="N178" s="517">
        <v>5.7675205477680347E-2</v>
      </c>
      <c r="O178" s="517">
        <v>5.7675205477680347E-2</v>
      </c>
    </row>
    <row r="179" spans="1:15">
      <c r="A179" s="516" t="s">
        <v>3</v>
      </c>
      <c r="B179" s="516" t="s">
        <v>66</v>
      </c>
      <c r="C179" s="517">
        <v>4.4597208910837294E-2</v>
      </c>
      <c r="D179" s="518">
        <v>4.6421439504282125E-2</v>
      </c>
      <c r="E179" s="520">
        <v>4.5996746767130947E-2</v>
      </c>
      <c r="F179" s="519">
        <v>5.0709559877453181E-2</v>
      </c>
      <c r="G179" s="519">
        <v>4.8500053743573579E-2</v>
      </c>
      <c r="H179" s="517">
        <v>5.02099206808162E-2</v>
      </c>
      <c r="I179" s="518">
        <v>5.5401978829954901E-2</v>
      </c>
      <c r="J179" s="519">
        <v>5.5614072588324737E-2</v>
      </c>
      <c r="K179" s="518">
        <v>5.2786653119440974E-2</v>
      </c>
      <c r="L179" s="519">
        <v>5.3147999213162933E-2</v>
      </c>
      <c r="M179" s="518">
        <v>5.3123628588815253E-2</v>
      </c>
      <c r="N179" s="517">
        <v>5.0464640637701841E-2</v>
      </c>
      <c r="O179" s="517">
        <v>5.0464640637701841E-2</v>
      </c>
    </row>
    <row r="180" spans="1:15">
      <c r="A180" s="516" t="s">
        <v>17</v>
      </c>
      <c r="B180" s="516" t="s">
        <v>67</v>
      </c>
      <c r="C180" s="517">
        <v>1.6372601544128118E-2</v>
      </c>
      <c r="D180" s="518">
        <v>1.8147542141575101E-2</v>
      </c>
      <c r="E180" s="520">
        <v>1.7758317883545205E-2</v>
      </c>
      <c r="F180" s="519">
        <v>1.5313252723866855E-2</v>
      </c>
      <c r="G180" s="519">
        <v>1.372705778176142E-2</v>
      </c>
      <c r="H180" s="517">
        <v>1.5435447844511119E-2</v>
      </c>
      <c r="I180" s="518">
        <v>2.1628596230699237E-2</v>
      </c>
      <c r="J180" s="519">
        <v>1.8536628423744927E-2</v>
      </c>
      <c r="K180" s="518">
        <v>2.0852754298246179E-2</v>
      </c>
      <c r="L180" s="519">
        <v>2.1230607901920218E-2</v>
      </c>
      <c r="M180" s="518">
        <v>2.2739141464384938E-2</v>
      </c>
      <c r="N180" s="517">
        <v>2.2968496973325481E-2</v>
      </c>
      <c r="O180" s="517">
        <v>2.2968496973325481E-2</v>
      </c>
    </row>
    <row r="181" spans="1:15">
      <c r="A181" s="516" t="s">
        <v>8</v>
      </c>
      <c r="B181" s="516" t="s">
        <v>68</v>
      </c>
      <c r="C181" s="517">
        <v>1.1659451834721279E-2</v>
      </c>
      <c r="D181" s="518">
        <v>1.3426161631034716E-2</v>
      </c>
      <c r="E181" s="520">
        <v>1.2922810187777189E-2</v>
      </c>
      <c r="F181" s="519">
        <v>6.8453856857206841E-3</v>
      </c>
      <c r="G181" s="519">
        <v>6.2034447411107863E-3</v>
      </c>
      <c r="H181" s="517">
        <v>6.6017960351421046E-3</v>
      </c>
      <c r="I181" s="518">
        <v>9.2904461457743448E-3</v>
      </c>
      <c r="J181" s="519">
        <v>7.2981550638873127E-3</v>
      </c>
      <c r="K181" s="518">
        <v>5.4755041947425198E-3</v>
      </c>
      <c r="L181" s="519">
        <v>5.9900260449692322E-3</v>
      </c>
      <c r="M181" s="518">
        <v>6.7529515476707491E-3</v>
      </c>
      <c r="N181" s="517">
        <v>6.8337078435081189E-3</v>
      </c>
      <c r="O181" s="517">
        <v>6.8337078435081189E-3</v>
      </c>
    </row>
    <row r="182" spans="1:15">
      <c r="A182" s="516" t="s">
        <v>16</v>
      </c>
      <c r="B182" s="516" t="s">
        <v>69</v>
      </c>
      <c r="C182" s="517">
        <v>5.6925531266312612E-2</v>
      </c>
      <c r="D182" s="518">
        <v>5.8771291404939863E-2</v>
      </c>
      <c r="E182" s="520">
        <v>5.823022486052909E-2</v>
      </c>
      <c r="F182" s="519">
        <v>3.9435528943470244E-2</v>
      </c>
      <c r="G182" s="519">
        <v>4.1984810384420479E-2</v>
      </c>
      <c r="H182" s="517">
        <v>4.3880303178917668E-2</v>
      </c>
      <c r="I182" s="518">
        <v>3.7402338724277451E-2</v>
      </c>
      <c r="J182" s="519">
        <v>4.0108577567168124E-2</v>
      </c>
      <c r="K182" s="518">
        <v>3.9484625743080315E-2</v>
      </c>
      <c r="L182" s="519">
        <v>3.9884824864671931E-2</v>
      </c>
      <c r="M182" s="518">
        <v>3.9189671513666369E-2</v>
      </c>
      <c r="N182" s="517">
        <v>4.2323932496207917E-2</v>
      </c>
      <c r="O182" s="517">
        <v>4.2323932496207917E-2</v>
      </c>
    </row>
    <row r="183" spans="1:15">
      <c r="A183" s="516" t="s">
        <v>15</v>
      </c>
      <c r="B183" s="516" t="s">
        <v>70</v>
      </c>
      <c r="C183" s="517">
        <v>2.6176469670870395E-2</v>
      </c>
      <c r="D183" s="518">
        <v>2.7968531237068328E-2</v>
      </c>
      <c r="E183" s="520">
        <v>2.7750268946755474E-2</v>
      </c>
      <c r="F183" s="519">
        <v>2.9191249369014738E-2</v>
      </c>
      <c r="G183" s="519">
        <v>2.8276986370364021E-2</v>
      </c>
      <c r="H183" s="517">
        <v>2.5164604704520199E-2</v>
      </c>
      <c r="I183" s="518">
        <v>1.9741111282524759E-2</v>
      </c>
      <c r="J183" s="519">
        <v>2.2193039461561037E-2</v>
      </c>
      <c r="K183" s="518">
        <v>1.9065852936611893E-2</v>
      </c>
      <c r="L183" s="519">
        <v>1.9198721277661868E-2</v>
      </c>
      <c r="M183" s="518">
        <v>1.7353278073215739E-2</v>
      </c>
      <c r="N183" s="517">
        <v>1.8476604914163142E-2</v>
      </c>
      <c r="O183" s="517">
        <v>1.8476604914163142E-2</v>
      </c>
    </row>
    <row r="184" spans="1:15">
      <c r="A184" s="516" t="s">
        <v>28</v>
      </c>
      <c r="B184" s="516" t="s">
        <v>71</v>
      </c>
      <c r="C184" s="517">
        <v>8.0008375160771639E-3</v>
      </c>
      <c r="D184" s="518">
        <v>9.7611580973775425E-3</v>
      </c>
      <c r="E184" s="520">
        <v>9.4607868322467148E-3</v>
      </c>
      <c r="F184" s="519">
        <v>1.0501369464373411E-2</v>
      </c>
      <c r="G184" s="519">
        <v>1.0325096676032652E-2</v>
      </c>
      <c r="H184" s="517">
        <v>9.9349143066937984E-3</v>
      </c>
      <c r="I184" s="518">
        <v>-5.3484326899619905E-3</v>
      </c>
      <c r="J184" s="519">
        <v>-2.9037281974957363E-3</v>
      </c>
      <c r="K184" s="518">
        <v>-1.3494942118780218E-3</v>
      </c>
      <c r="L184" s="519">
        <v>-1.1205734688947144E-3</v>
      </c>
      <c r="M184" s="518">
        <v>-3.0841238219104783E-3</v>
      </c>
      <c r="N184" s="517">
        <v>3.6692273834879607E-3</v>
      </c>
      <c r="O184" s="517">
        <v>3.6692273834879607E-3</v>
      </c>
    </row>
    <row r="185" spans="1:15">
      <c r="A185" s="516" t="s">
        <v>12</v>
      </c>
      <c r="B185" s="516" t="s">
        <v>72</v>
      </c>
      <c r="C185" s="517">
        <v>9.8747941055798538E-2</v>
      </c>
      <c r="D185" s="518">
        <v>0.10066673769000389</v>
      </c>
      <c r="E185" s="520">
        <v>0.100223537917004</v>
      </c>
      <c r="F185" s="519">
        <v>7.6569523343614998E-2</v>
      </c>
      <c r="G185" s="519">
        <v>7.8288100151398865E-2</v>
      </c>
      <c r="H185" s="517">
        <v>7.6457753440291043E-2</v>
      </c>
      <c r="I185" s="518">
        <v>7.84867232646973E-2</v>
      </c>
      <c r="J185" s="519">
        <v>8.0815788414220657E-2</v>
      </c>
      <c r="K185" s="518">
        <v>8.2615758743242784E-2</v>
      </c>
      <c r="L185" s="519">
        <v>8.2842563273913372E-2</v>
      </c>
      <c r="M185" s="518">
        <v>8.300730331553674E-2</v>
      </c>
      <c r="N185" s="517">
        <v>8.179656766440746E-2</v>
      </c>
      <c r="O185" s="517">
        <v>8.179656766440746E-2</v>
      </c>
    </row>
    <row r="186" spans="1:15">
      <c r="A186" s="516" t="s">
        <v>37</v>
      </c>
      <c r="B186" s="516" t="s">
        <v>73</v>
      </c>
      <c r="C186" s="517">
        <v>5.3688040551223892E-2</v>
      </c>
      <c r="D186" s="518">
        <v>5.5528146903340625E-2</v>
      </c>
      <c r="E186" s="520">
        <v>5.5110835423787252E-2</v>
      </c>
      <c r="F186" s="519">
        <v>5.6473052736811358E-2</v>
      </c>
      <c r="G186" s="519">
        <v>5.5858564594795101E-2</v>
      </c>
      <c r="H186" s="517">
        <v>5.3909712148039413E-2</v>
      </c>
      <c r="I186" s="518">
        <v>5.3941851092869753E-2</v>
      </c>
      <c r="J186" s="519">
        <v>5.599604766105104E-2</v>
      </c>
      <c r="K186" s="518">
        <v>5.7397342760706405E-2</v>
      </c>
      <c r="L186" s="519">
        <v>5.7691184056854805E-2</v>
      </c>
      <c r="M186" s="518">
        <v>5.6455011903910446E-2</v>
      </c>
      <c r="N186" s="517">
        <v>5.6267677229258073E-2</v>
      </c>
      <c r="O186" s="517">
        <v>5.6267677229258073E-2</v>
      </c>
    </row>
    <row r="187" spans="1:15">
      <c r="A187" s="516" t="s">
        <v>32</v>
      </c>
      <c r="B187" s="516" t="s">
        <v>74</v>
      </c>
      <c r="C187" s="517">
        <v>-2.824237290452436E-2</v>
      </c>
      <c r="D187" s="518">
        <v>-2.6545345593289915E-2</v>
      </c>
      <c r="E187" s="520">
        <v>-2.6887622457193672E-2</v>
      </c>
      <c r="F187" s="519">
        <v>-2.8964741483920697E-2</v>
      </c>
      <c r="G187" s="519">
        <v>-3.0155048229747128E-2</v>
      </c>
      <c r="H187" s="517">
        <v>-2.9319236506182622E-2</v>
      </c>
      <c r="I187" s="518">
        <v>-3.1694385661214186E-2</v>
      </c>
      <c r="J187" s="519">
        <v>-3.3671741095413266E-2</v>
      </c>
      <c r="K187" s="518">
        <v>-3.1509262993502318E-2</v>
      </c>
      <c r="L187" s="519">
        <v>-3.1138111458843154E-2</v>
      </c>
      <c r="M187" s="518">
        <v>-3.1963119586296052E-2</v>
      </c>
      <c r="N187" s="517">
        <v>-3.0958087251812927E-2</v>
      </c>
      <c r="O187" s="517">
        <v>-3.0958087251812927E-2</v>
      </c>
    </row>
    <row r="188" spans="1:15">
      <c r="A188" s="516" t="s">
        <v>19</v>
      </c>
      <c r="B188" s="516" t="s">
        <v>75</v>
      </c>
      <c r="C188" s="517">
        <v>2.9957811390515676E-2</v>
      </c>
      <c r="D188" s="518">
        <v>3.1756476496518582E-2</v>
      </c>
      <c r="E188" s="520">
        <v>3.134606336319079E-2</v>
      </c>
      <c r="F188" s="519">
        <v>3.6087254819585635E-2</v>
      </c>
      <c r="G188" s="519">
        <v>3.4414063502617553E-2</v>
      </c>
      <c r="H188" s="517">
        <v>3.2671105139747025E-2</v>
      </c>
      <c r="I188" s="518">
        <v>2.9101451802832079E-2</v>
      </c>
      <c r="J188" s="519">
        <v>2.9255104846960034E-2</v>
      </c>
      <c r="K188" s="518">
        <v>3.4145491265464623E-2</v>
      </c>
      <c r="L188" s="519">
        <v>3.4487937476801456E-2</v>
      </c>
      <c r="M188" s="518">
        <v>3.3840575538696793E-2</v>
      </c>
      <c r="N188" s="517">
        <v>3.4586084258888983E-2</v>
      </c>
      <c r="O188" s="517">
        <v>3.4586084258888983E-2</v>
      </c>
    </row>
    <row r="189" spans="1:15">
      <c r="A189" s="516" t="s">
        <v>27</v>
      </c>
      <c r="B189" s="516" t="s">
        <v>76</v>
      </c>
      <c r="C189" s="517">
        <v>2.2696813773472435E-2</v>
      </c>
      <c r="D189" s="518">
        <v>2.4482798648397974E-2</v>
      </c>
      <c r="E189" s="520">
        <v>2.4140779310969362E-2</v>
      </c>
      <c r="F189" s="519">
        <v>2.9243903497431445E-2</v>
      </c>
      <c r="G189" s="519">
        <v>2.7735158572052665E-2</v>
      </c>
      <c r="H189" s="517">
        <v>2.709460102261918E-2</v>
      </c>
      <c r="I189" s="518">
        <v>2.6911434611326168E-2</v>
      </c>
      <c r="J189" s="519">
        <v>2.6677923416442928E-2</v>
      </c>
      <c r="K189" s="518">
        <v>3.2780294116353526E-2</v>
      </c>
      <c r="L189" s="519">
        <v>3.3104435894083739E-2</v>
      </c>
      <c r="M189" s="518">
        <v>3.4995103618611134E-2</v>
      </c>
      <c r="N189" s="517">
        <v>3.513574733807201E-2</v>
      </c>
      <c r="O189" s="517">
        <v>3.513574733807201E-2</v>
      </c>
    </row>
    <row r="190" spans="1:15">
      <c r="A190" s="516" t="s">
        <v>13</v>
      </c>
      <c r="B190" s="516" t="s">
        <v>77</v>
      </c>
      <c r="C190" s="517">
        <v>3.3545505726876756E-2</v>
      </c>
      <c r="D190" s="518">
        <v>3.5350436196899926E-2</v>
      </c>
      <c r="E190" s="520">
        <v>3.5135518279669098E-2</v>
      </c>
      <c r="F190" s="519">
        <v>3.9391407737580764E-2</v>
      </c>
      <c r="G190" s="519">
        <v>3.7772508027264395E-2</v>
      </c>
      <c r="H190" s="517">
        <v>3.8954866783287523E-2</v>
      </c>
      <c r="I190" s="518">
        <v>4.166948833167794E-2</v>
      </c>
      <c r="J190" s="519">
        <v>4.1369137856460014E-2</v>
      </c>
      <c r="K190" s="518">
        <v>4.1197252201542467E-2</v>
      </c>
      <c r="L190" s="519">
        <v>4.1344361499929816E-2</v>
      </c>
      <c r="M190" s="518">
        <v>4.1255873920302388E-2</v>
      </c>
      <c r="N190" s="517">
        <v>4.0013946641294984E-2</v>
      </c>
      <c r="O190" s="517">
        <v>4.0013946641294984E-2</v>
      </c>
    </row>
    <row r="191" spans="1:15">
      <c r="A191" s="516" t="s">
        <v>40</v>
      </c>
      <c r="B191" s="516" t="s">
        <v>78</v>
      </c>
      <c r="C191" s="517">
        <v>7.4115691361265501E-2</v>
      </c>
      <c r="D191" s="518">
        <v>7.5991471507302011E-2</v>
      </c>
      <c r="E191" s="520">
        <v>7.5242409062936444E-2</v>
      </c>
      <c r="F191" s="519">
        <v>8.5012717240382729E-2</v>
      </c>
      <c r="G191" s="519">
        <v>8.3313686480085414E-2</v>
      </c>
      <c r="H191" s="517">
        <v>8.4876234831272379E-2</v>
      </c>
      <c r="I191" s="518">
        <v>8.4573570745460902E-2</v>
      </c>
      <c r="J191" s="519">
        <v>8.346746581657527E-2</v>
      </c>
      <c r="K191" s="518">
        <v>8.8541603794648926E-2</v>
      </c>
      <c r="L191" s="519">
        <v>8.9192746256940181E-2</v>
      </c>
      <c r="M191" s="518">
        <v>8.9344853679245828E-2</v>
      </c>
      <c r="N191" s="517">
        <v>8.8633642069311458E-2</v>
      </c>
      <c r="O191" s="517">
        <v>8.8633642069311458E-2</v>
      </c>
    </row>
    <row r="192" spans="1:15">
      <c r="A192" s="516" t="s">
        <v>20</v>
      </c>
      <c r="B192" s="516" t="s">
        <v>79</v>
      </c>
      <c r="C192" s="517">
        <v>6.6595461007454615E-2</v>
      </c>
      <c r="D192" s="518">
        <v>6.8458108211756352E-2</v>
      </c>
      <c r="E192" s="520">
        <v>6.7994358647160746E-2</v>
      </c>
      <c r="F192" s="519">
        <v>7.1560263385119116E-2</v>
      </c>
      <c r="G192" s="519">
        <v>6.9915049033292487E-2</v>
      </c>
      <c r="H192" s="517">
        <v>7.1016772608043954E-2</v>
      </c>
      <c r="I192" s="518">
        <v>7.3511223388522895E-2</v>
      </c>
      <c r="J192" s="519">
        <v>7.354865651627196E-2</v>
      </c>
      <c r="K192" s="518">
        <v>7.2897988559387006E-2</v>
      </c>
      <c r="L192" s="519">
        <v>7.3286802381416383E-2</v>
      </c>
      <c r="M192" s="518">
        <v>7.522653294562387E-2</v>
      </c>
      <c r="N192" s="517">
        <v>7.5598201146774624E-2</v>
      </c>
      <c r="O192" s="517">
        <v>7.5598201146774624E-2</v>
      </c>
    </row>
    <row r="193" spans="1:15">
      <c r="A193" s="516" t="s">
        <v>24</v>
      </c>
      <c r="B193" s="516" t="s">
        <v>80</v>
      </c>
      <c r="C193" s="517">
        <v>-1.1001248972582589E-2</v>
      </c>
      <c r="D193" s="518">
        <v>-9.2741126533270046E-3</v>
      </c>
      <c r="E193" s="520">
        <v>-9.7436451903546439E-3</v>
      </c>
      <c r="F193" s="519">
        <v>-5.9975853071921881E-3</v>
      </c>
      <c r="G193" s="519">
        <v>-8.1285191779025823E-3</v>
      </c>
      <c r="H193" s="517">
        <v>-7.4915089888712982E-3</v>
      </c>
      <c r="I193" s="518">
        <v>-5.8252196016891356E-3</v>
      </c>
      <c r="J193" s="519">
        <v>-8.1110473787923132E-3</v>
      </c>
      <c r="K193" s="518">
        <v>-5.7308265129742963E-3</v>
      </c>
      <c r="L193" s="519">
        <v>-5.2225102059383355E-3</v>
      </c>
      <c r="M193" s="518">
        <v>-4.2433918866551235E-3</v>
      </c>
      <c r="N193" s="517">
        <v>-4.7523464270727844E-3</v>
      </c>
      <c r="O193" s="517">
        <v>-4.7523464270727844E-3</v>
      </c>
    </row>
    <row r="194" spans="1:15">
      <c r="A194" s="516" t="s">
        <v>35</v>
      </c>
      <c r="B194" s="516" t="s">
        <v>81</v>
      </c>
      <c r="C194" s="517">
        <v>-9.447789924593053E-3</v>
      </c>
      <c r="D194" s="518">
        <v>-7.717940724720096E-3</v>
      </c>
      <c r="E194" s="520">
        <v>-7.8326737006676472E-3</v>
      </c>
      <c r="F194" s="519">
        <v>-1.7475454770018439E-2</v>
      </c>
      <c r="G194" s="519">
        <v>-1.6442746104159411E-2</v>
      </c>
      <c r="H194" s="517">
        <v>-2.0015197759874814E-2</v>
      </c>
      <c r="I194" s="518">
        <v>-1.9566709379188474E-2</v>
      </c>
      <c r="J194" s="519">
        <v>-1.8742331736047557E-2</v>
      </c>
      <c r="K194" s="518">
        <v>-1.65948668875604E-2</v>
      </c>
      <c r="L194" s="519">
        <v>-1.6452138456026E-2</v>
      </c>
      <c r="M194" s="518">
        <v>-1.5014960801051913E-2</v>
      </c>
      <c r="N194" s="517">
        <v>-1.6432161675173473E-2</v>
      </c>
      <c r="O194" s="517">
        <v>-1.6432161675173473E-2</v>
      </c>
    </row>
    <row r="195" spans="1:15">
      <c r="A195" s="516" t="s">
        <v>31</v>
      </c>
      <c r="B195" s="516" t="s">
        <v>82</v>
      </c>
      <c r="C195" s="517">
        <v>3.4214927050291166E-3</v>
      </c>
      <c r="D195" s="518">
        <v>5.1738161551568851E-3</v>
      </c>
      <c r="E195" s="520">
        <v>4.6907265924400754E-3</v>
      </c>
      <c r="F195" s="519">
        <v>1.6796517204877404E-2</v>
      </c>
      <c r="G195" s="519">
        <v>1.3887997940226215E-2</v>
      </c>
      <c r="H195" s="517">
        <v>1.5329250379017445E-2</v>
      </c>
      <c r="I195" s="518">
        <v>2.3329480689302073E-2</v>
      </c>
      <c r="J195" s="519">
        <v>1.931838432231503E-2</v>
      </c>
      <c r="K195" s="518">
        <v>2.1366006342238064E-2</v>
      </c>
      <c r="L195" s="519">
        <v>2.1892910218354933E-2</v>
      </c>
      <c r="M195" s="518">
        <v>2.3261316445344127E-2</v>
      </c>
      <c r="N195" s="517">
        <v>2.3684652290327346E-2</v>
      </c>
      <c r="O195" s="517">
        <v>2.3684652290327346E-2</v>
      </c>
    </row>
    <row r="196" spans="1:15">
      <c r="A196" s="516" t="s">
        <v>9</v>
      </c>
      <c r="B196" s="516" t="s">
        <v>83</v>
      </c>
      <c r="C196" s="517">
        <v>5.9741518114563075E-2</v>
      </c>
      <c r="D196" s="518">
        <v>6.1592195947125727E-2</v>
      </c>
      <c r="E196" s="520">
        <v>6.1184281815608754E-2</v>
      </c>
      <c r="F196" s="519">
        <v>5.6663012319521533E-2</v>
      </c>
      <c r="G196" s="519">
        <v>5.4867847708264694E-2</v>
      </c>
      <c r="H196" s="517">
        <v>5.3182384601669241E-2</v>
      </c>
      <c r="I196" s="518">
        <v>5.6986691224057973E-2</v>
      </c>
      <c r="J196" s="519">
        <v>5.4440192227111384E-2</v>
      </c>
      <c r="K196" s="518">
        <v>5.5013553982589114E-2</v>
      </c>
      <c r="L196" s="519">
        <v>5.5355917510038877E-2</v>
      </c>
      <c r="M196" s="518">
        <v>5.7634832527093671E-2</v>
      </c>
      <c r="N196" s="517">
        <v>5.8521183869940874E-2</v>
      </c>
      <c r="O196" s="517">
        <v>5.8521183869940874E-2</v>
      </c>
    </row>
    <row r="197" spans="1:15">
      <c r="A197" s="516" t="s">
        <v>36</v>
      </c>
      <c r="B197" s="516" t="s">
        <v>84</v>
      </c>
      <c r="C197" s="517">
        <v>3.3570388407141216E-2</v>
      </c>
      <c r="D197" s="518">
        <v>3.5375362330991589E-2</v>
      </c>
      <c r="E197" s="520">
        <v>3.4764058598412584E-2</v>
      </c>
      <c r="F197" s="519">
        <v>2.5563137769216482E-2</v>
      </c>
      <c r="G197" s="519">
        <v>2.4819802755831288E-2</v>
      </c>
      <c r="H197" s="517">
        <v>2.6443225048987884E-2</v>
      </c>
      <c r="I197" s="518">
        <v>2.7424559902675227E-2</v>
      </c>
      <c r="J197" s="519">
        <v>2.6550900640570863E-2</v>
      </c>
      <c r="K197" s="518">
        <v>2.7181031589627036E-2</v>
      </c>
      <c r="L197" s="519">
        <v>2.7788657728057498E-2</v>
      </c>
      <c r="M197" s="518">
        <v>3.0160918849715834E-2</v>
      </c>
      <c r="N197" s="517">
        <v>3.1584452831986187E-2</v>
      </c>
      <c r="O197" s="517">
        <v>3.1584452831986187E-2</v>
      </c>
    </row>
    <row r="198" spans="1:15">
      <c r="A198" s="516" t="s">
        <v>26</v>
      </c>
      <c r="B198" s="516" t="s">
        <v>85</v>
      </c>
      <c r="C198" s="517">
        <v>1.3337843586472831E-2</v>
      </c>
      <c r="D198" s="518">
        <v>1.5107484439422558E-2</v>
      </c>
      <c r="E198" s="520">
        <v>1.4885059027551106E-2</v>
      </c>
      <c r="F198" s="519">
        <v>1.867084345306691E-2</v>
      </c>
      <c r="G198" s="519">
        <v>1.6990018391027428E-2</v>
      </c>
      <c r="H198" s="517">
        <v>1.4894613851348826E-2</v>
      </c>
      <c r="I198" s="518">
        <v>1.9612678984103349E-2</v>
      </c>
      <c r="J198" s="519">
        <v>1.7185341044161584E-2</v>
      </c>
      <c r="K198" s="518">
        <v>1.5411006393628135E-2</v>
      </c>
      <c r="L198" s="519">
        <v>1.5616833328693236E-2</v>
      </c>
      <c r="M198" s="518">
        <v>1.5450687130011964E-2</v>
      </c>
      <c r="N198" s="517">
        <v>1.5453720722537145E-2</v>
      </c>
      <c r="O198" s="517">
        <v>1.5453720722537145E-2</v>
      </c>
    </row>
    <row r="199" spans="1:15">
      <c r="A199" s="516" t="s">
        <v>29</v>
      </c>
      <c r="B199" s="516" t="s">
        <v>86</v>
      </c>
      <c r="C199" s="517">
        <v>2.0075386383993532E-2</v>
      </c>
      <c r="D199" s="518">
        <v>2.1856793333569824E-2</v>
      </c>
      <c r="E199" s="520">
        <v>2.1197228755329478E-2</v>
      </c>
      <c r="F199" s="519">
        <v>2.5201400221796622E-2</v>
      </c>
      <c r="G199" s="519">
        <v>2.3556878517380309E-2</v>
      </c>
      <c r="H199" s="517">
        <v>2.1971777564748995E-2</v>
      </c>
      <c r="I199" s="518">
        <v>2.6841247432062287E-2</v>
      </c>
      <c r="J199" s="519">
        <v>2.3237498052975925E-2</v>
      </c>
      <c r="K199" s="518">
        <v>2.6241140264081197E-2</v>
      </c>
      <c r="L199" s="519">
        <v>2.6914672441213927E-2</v>
      </c>
      <c r="M199" s="518">
        <v>2.8400104653932168E-2</v>
      </c>
      <c r="N199" s="517">
        <v>2.9949202583861245E-2</v>
      </c>
      <c r="O199" s="517">
        <v>2.9949202583861245E-2</v>
      </c>
    </row>
  </sheetData>
  <pageMargins left="0.7" right="0.7" top="0.75" bottom="0.75" header="0.3" footer="0.3"/>
  <pageSetup paperSize="9" orientation="portrait" horizontalDpi="90" verticalDpi="9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33ED7-9D97-4EFB-9B1D-ED265078C334}">
  <sheetPr>
    <tabColor rgb="FF7B2451"/>
  </sheetPr>
  <dimension ref="A1:AX58"/>
  <sheetViews>
    <sheetView workbookViewId="0">
      <pane xSplit="2" ySplit="3" topLeftCell="Z4" activePane="bottomRight" state="frozen"/>
      <selection activeCell="H53" sqref="H53"/>
      <selection pane="topRight" activeCell="H53" sqref="H53"/>
      <selection pane="bottomLeft" activeCell="H53" sqref="H53"/>
      <selection pane="bottomRight" activeCell="H53" sqref="H53"/>
    </sheetView>
  </sheetViews>
  <sheetFormatPr defaultRowHeight="12.75"/>
  <cols>
    <col min="1" max="1" width="6.7109375" style="2" customWidth="1"/>
    <col min="2" max="2" width="40.85546875" style="2" customWidth="1"/>
    <col min="3" max="3" width="11.28515625" style="1" customWidth="1"/>
    <col min="4" max="4" width="8.42578125" style="11" customWidth="1"/>
    <col min="5" max="5" width="11.42578125" style="11" customWidth="1"/>
    <col min="6" max="6" width="1.85546875" style="11" customWidth="1"/>
    <col min="7" max="7" width="11.7109375" style="5" customWidth="1"/>
    <col min="8" max="8" width="11.7109375" style="11" customWidth="1"/>
    <col min="9" max="9" width="11.7109375" style="1" customWidth="1"/>
    <col min="10" max="17" width="11.7109375" style="11" customWidth="1"/>
    <col min="18" max="18" width="1.85546875" style="11" customWidth="1"/>
    <col min="19" max="29" width="11.42578125" style="11" customWidth="1"/>
    <col min="30" max="30" width="1.85546875" style="11" customWidth="1"/>
    <col min="31" max="41" width="7.140625" style="11" customWidth="1"/>
    <col min="42" max="42" width="1.85546875" style="11" customWidth="1"/>
    <col min="43" max="48" width="5.7109375" style="11" customWidth="1"/>
    <col min="49" max="49" width="5.85546875" style="11" customWidth="1"/>
    <col min="50" max="50" width="5.7109375" style="11" customWidth="1"/>
    <col min="51" max="16384" width="9.140625" style="11"/>
  </cols>
  <sheetData>
    <row r="1" spans="1:50" s="18" customFormat="1" ht="25.5">
      <c r="A1" s="17"/>
      <c r="B1" s="17"/>
      <c r="C1" s="19" t="s">
        <v>114</v>
      </c>
      <c r="D1" s="11"/>
      <c r="E1" s="11"/>
      <c r="G1" s="9" t="s">
        <v>111</v>
      </c>
      <c r="H1" s="9" t="s">
        <v>111</v>
      </c>
      <c r="I1" s="9" t="s">
        <v>111</v>
      </c>
      <c r="J1" s="10" t="s">
        <v>113</v>
      </c>
      <c r="K1" s="9" t="s">
        <v>111</v>
      </c>
      <c r="L1" s="10" t="s">
        <v>113</v>
      </c>
      <c r="M1" s="10" t="s">
        <v>113</v>
      </c>
      <c r="N1" s="10" t="s">
        <v>113</v>
      </c>
      <c r="O1" s="10" t="s">
        <v>113</v>
      </c>
      <c r="P1" s="10" t="s">
        <v>113</v>
      </c>
      <c r="Q1" s="10" t="s">
        <v>113</v>
      </c>
      <c r="S1" s="18" t="s">
        <v>291</v>
      </c>
      <c r="U1" s="18" t="s">
        <v>288</v>
      </c>
      <c r="AE1" s="18" t="s">
        <v>91</v>
      </c>
      <c r="AQ1" s="18" t="s">
        <v>422</v>
      </c>
    </row>
    <row r="3" spans="1:50" ht="114.75">
      <c r="A3" s="3" t="s">
        <v>42</v>
      </c>
      <c r="B3" s="3" t="s">
        <v>43</v>
      </c>
      <c r="C3" s="191" t="s">
        <v>89</v>
      </c>
      <c r="D3" s="192" t="s">
        <v>88</v>
      </c>
      <c r="E3" s="192" t="s">
        <v>90</v>
      </c>
      <c r="F3" s="193"/>
      <c r="G3" s="194" t="s">
        <v>87</v>
      </c>
      <c r="H3" s="194" t="s">
        <v>101</v>
      </c>
      <c r="I3" s="195" t="s">
        <v>89</v>
      </c>
      <c r="J3" s="195" t="s">
        <v>112</v>
      </c>
      <c r="K3" s="195" t="s">
        <v>90</v>
      </c>
      <c r="L3" s="195" t="s">
        <v>103</v>
      </c>
      <c r="M3" s="195" t="s">
        <v>104</v>
      </c>
      <c r="N3" s="195" t="s">
        <v>105</v>
      </c>
      <c r="O3" s="195" t="s">
        <v>106</v>
      </c>
      <c r="P3" s="195" t="s">
        <v>109</v>
      </c>
      <c r="Q3" s="195" t="s">
        <v>110</v>
      </c>
      <c r="R3" s="193"/>
      <c r="S3" s="355" t="s">
        <v>87</v>
      </c>
      <c r="T3" s="355" t="s">
        <v>101</v>
      </c>
      <c r="U3" s="195" t="s">
        <v>89</v>
      </c>
      <c r="V3" s="195" t="s">
        <v>102</v>
      </c>
      <c r="W3" s="195" t="s">
        <v>90</v>
      </c>
      <c r="X3" s="195" t="s">
        <v>103</v>
      </c>
      <c r="Y3" s="195" t="s">
        <v>104</v>
      </c>
      <c r="Z3" s="195" t="s">
        <v>105</v>
      </c>
      <c r="AA3" s="195" t="s">
        <v>106</v>
      </c>
      <c r="AB3" s="195" t="s">
        <v>109</v>
      </c>
      <c r="AC3" s="195" t="s">
        <v>110</v>
      </c>
      <c r="AD3" s="201"/>
      <c r="AE3" s="354" t="s">
        <v>92</v>
      </c>
      <c r="AF3" s="354" t="s">
        <v>93</v>
      </c>
      <c r="AG3" s="496" t="s">
        <v>94</v>
      </c>
      <c r="AH3" s="354" t="s">
        <v>95</v>
      </c>
      <c r="AI3" s="354" t="s">
        <v>96</v>
      </c>
      <c r="AJ3" s="372" t="s">
        <v>97</v>
      </c>
      <c r="AK3" s="354" t="s">
        <v>98</v>
      </c>
      <c r="AL3" s="372" t="s">
        <v>107</v>
      </c>
      <c r="AM3" s="354" t="s">
        <v>108</v>
      </c>
      <c r="AN3" s="497" t="s">
        <v>99</v>
      </c>
      <c r="AO3" s="354" t="s">
        <v>100</v>
      </c>
      <c r="AP3" s="202"/>
      <c r="AQ3" s="195" t="s">
        <v>93</v>
      </c>
      <c r="AR3" s="195" t="s">
        <v>95</v>
      </c>
      <c r="AS3" s="195" t="s">
        <v>96</v>
      </c>
      <c r="AT3" s="195" t="s">
        <v>98</v>
      </c>
      <c r="AU3" s="195" t="s">
        <v>108</v>
      </c>
      <c r="AV3" s="195" t="s">
        <v>100</v>
      </c>
      <c r="AW3" s="195" t="s">
        <v>92</v>
      </c>
      <c r="AX3" s="498" t="s">
        <v>99</v>
      </c>
    </row>
    <row r="4" spans="1:50">
      <c r="A4" s="3"/>
      <c r="B4" s="3"/>
      <c r="C4" s="23"/>
      <c r="D4" s="24"/>
      <c r="E4" s="24"/>
      <c r="F4" s="12"/>
      <c r="G4" s="196"/>
      <c r="H4" s="197"/>
      <c r="I4" s="7"/>
      <c r="J4" s="30"/>
      <c r="K4" s="30"/>
      <c r="L4" s="30"/>
      <c r="M4" s="30"/>
      <c r="N4" s="30"/>
      <c r="O4" s="30"/>
      <c r="P4" s="30"/>
      <c r="Q4" s="30"/>
      <c r="R4" s="12"/>
      <c r="S4" s="29"/>
      <c r="T4" s="29"/>
      <c r="U4" s="30"/>
      <c r="V4" s="30"/>
      <c r="W4" s="30"/>
      <c r="X4" s="30"/>
      <c r="Y4" s="30"/>
      <c r="Z4" s="30"/>
      <c r="AA4" s="30"/>
      <c r="AB4" s="30"/>
      <c r="AC4" s="30"/>
      <c r="AD4" s="12"/>
      <c r="AE4" s="31"/>
      <c r="AF4" s="31"/>
      <c r="AG4" s="31"/>
      <c r="AH4" s="31"/>
      <c r="AI4" s="31"/>
      <c r="AJ4" s="31"/>
      <c r="AK4" s="31"/>
      <c r="AL4" s="31"/>
      <c r="AM4" s="31"/>
      <c r="AN4" s="31"/>
      <c r="AO4" s="31"/>
      <c r="AP4" s="12"/>
      <c r="AQ4" s="31"/>
      <c r="AR4" s="31"/>
      <c r="AS4" s="31"/>
      <c r="AT4" s="31"/>
      <c r="AU4" s="31"/>
      <c r="AV4" s="31"/>
      <c r="AW4" s="31"/>
      <c r="AX4" s="31"/>
    </row>
    <row r="5" spans="1:50">
      <c r="A5" s="4"/>
      <c r="B5" s="4" t="s">
        <v>44</v>
      </c>
      <c r="C5" s="25">
        <f>SUM(C6:C47)</f>
        <v>61498822.037733957</v>
      </c>
      <c r="D5" s="12"/>
      <c r="E5" s="25">
        <f>SUM(E6:E47)</f>
        <v>61498822.03773395</v>
      </c>
      <c r="G5" s="198">
        <f t="shared" ref="G5:Q5" si="0">SUM(G6:G47)</f>
        <v>61498822.037733942</v>
      </c>
      <c r="H5" s="199">
        <f>SUM(H6:H47)</f>
        <v>61639457.833333336</v>
      </c>
      <c r="I5" s="6">
        <f t="shared" si="0"/>
        <v>61498822.037733957</v>
      </c>
      <c r="J5" s="8">
        <f t="shared" si="0"/>
        <v>61639457.833333321</v>
      </c>
      <c r="K5" s="8">
        <f t="shared" si="0"/>
        <v>61498822.03773395</v>
      </c>
      <c r="L5" s="8">
        <f t="shared" si="0"/>
        <v>61639457.833333343</v>
      </c>
      <c r="M5" s="8">
        <f t="shared" si="0"/>
        <v>61639457.833333336</v>
      </c>
      <c r="N5" s="8">
        <f t="shared" si="0"/>
        <v>61639457.833333321</v>
      </c>
      <c r="O5" s="8">
        <f t="shared" si="0"/>
        <v>61639457.833333336</v>
      </c>
      <c r="P5" s="8">
        <f t="shared" si="0"/>
        <v>61639457.833333321</v>
      </c>
      <c r="Q5" s="8">
        <f t="shared" si="0"/>
        <v>61639457.833333343</v>
      </c>
      <c r="R5" s="12"/>
      <c r="S5" s="8">
        <f t="shared" ref="S5:AC5" si="1">SUM(S6:S47)</f>
        <v>100</v>
      </c>
      <c r="T5" s="8">
        <f t="shared" si="1"/>
        <v>99.999999999999986</v>
      </c>
      <c r="U5" s="8">
        <f t="shared" si="1"/>
        <v>100.00000000000001</v>
      </c>
      <c r="V5" s="8">
        <f>SUM(V6:V47)</f>
        <v>99.999999999999986</v>
      </c>
      <c r="W5" s="8">
        <f t="shared" si="1"/>
        <v>100.00000000000001</v>
      </c>
      <c r="X5" s="8">
        <f t="shared" si="1"/>
        <v>99.999999999999986</v>
      </c>
      <c r="Y5" s="8">
        <f t="shared" si="1"/>
        <v>99.999999999999972</v>
      </c>
      <c r="Z5" s="8">
        <f t="shared" si="1"/>
        <v>99.999999999999972</v>
      </c>
      <c r="AA5" s="8">
        <f t="shared" si="1"/>
        <v>100</v>
      </c>
      <c r="AB5" s="8">
        <f t="shared" si="1"/>
        <v>100.00000000000003</v>
      </c>
      <c r="AC5" s="8">
        <f t="shared" si="1"/>
        <v>99.999999999999986</v>
      </c>
      <c r="AF5" s="13"/>
      <c r="AN5" s="374"/>
    </row>
    <row r="6" spans="1:50">
      <c r="A6" s="2" t="s">
        <v>23</v>
      </c>
      <c r="B6" s="2" t="s">
        <v>45</v>
      </c>
      <c r="C6" s="25">
        <v>1825191.1645563708</v>
      </c>
      <c r="D6" s="12"/>
      <c r="E6" s="25">
        <v>1825191.1645563708</v>
      </c>
      <c r="G6" s="198">
        <v>1771075.6360683609</v>
      </c>
      <c r="H6" s="200">
        <v>1775600</v>
      </c>
      <c r="I6" s="6">
        <v>1825191.1645563708</v>
      </c>
      <c r="J6" s="14">
        <v>1834591.5571414747</v>
      </c>
      <c r="K6" s="14">
        <v>1825191.1645563708</v>
      </c>
      <c r="L6" s="14">
        <v>1830081.5533192751</v>
      </c>
      <c r="M6" s="14">
        <v>1826475.0079219393</v>
      </c>
      <c r="N6" s="14">
        <v>1834516.3392838824</v>
      </c>
      <c r="O6" s="14">
        <v>1834478.9638865255</v>
      </c>
      <c r="P6" s="14">
        <v>1835115.9420429741</v>
      </c>
      <c r="Q6" s="14">
        <v>1839142.4953626362</v>
      </c>
      <c r="S6" s="13">
        <f t="shared" ref="S6:S47" si="2">(G6/G$5)*100</f>
        <v>2.8798529425192547</v>
      </c>
      <c r="T6" s="13">
        <f t="shared" ref="T6:T47" si="3">(H6/H$5)*100</f>
        <v>2.8806223520022467</v>
      </c>
      <c r="U6" s="13">
        <f t="shared" ref="U6:U47" si="4">(I6/I$5)*100</f>
        <v>2.967847357200573</v>
      </c>
      <c r="V6" s="13">
        <f t="shared" ref="V6:V47" si="5">(J6/J$5)*100</f>
        <v>2.9763265635820795</v>
      </c>
      <c r="W6" s="13">
        <f t="shared" ref="W6:W47" si="6">(K6/K$5)*100</f>
        <v>2.9678473572005735</v>
      </c>
      <c r="X6" s="13">
        <f t="shared" ref="X6:X47" si="7">(L6/L$5)*100</f>
        <v>2.9690098155431941</v>
      </c>
      <c r="Y6" s="13">
        <f t="shared" ref="Y6:Y47" si="8">(M6/M$5)*100</f>
        <v>2.9631587819291614</v>
      </c>
      <c r="Z6" s="13">
        <f t="shared" ref="Z6:Z47" si="9">(N6/N$5)*100</f>
        <v>2.976204534835825</v>
      </c>
      <c r="AA6" s="13">
        <f t="shared" ref="AA6:AA47" si="10">(O6/O$5)*100</f>
        <v>2.9761438993294935</v>
      </c>
      <c r="AB6" s="13">
        <f t="shared" ref="AB6:AB47" si="11">(P6/$P$5)*100</f>
        <v>2.9771772928388445</v>
      </c>
      <c r="AC6" s="13">
        <f t="shared" ref="AC6:AC47" si="12">(Q6/$Q$5)*100</f>
        <v>2.9837097210288341</v>
      </c>
      <c r="AE6" s="13">
        <f>V6-U6</f>
        <v>8.4792063815064544E-3</v>
      </c>
      <c r="AF6" s="13">
        <f>T6-S6</f>
        <v>7.6940948299197842E-4</v>
      </c>
      <c r="AG6" s="499">
        <f>W6-U6</f>
        <v>0</v>
      </c>
      <c r="AH6" s="13">
        <f>V6-X6</f>
        <v>7.3167480388853789E-3</v>
      </c>
      <c r="AI6" s="13">
        <f>V6-Y6</f>
        <v>1.3167781652918098E-2</v>
      </c>
      <c r="AJ6" s="499">
        <f>V6-Z6</f>
        <v>1.2202874625444338E-4</v>
      </c>
      <c r="AK6" s="13">
        <f>V6-AA6</f>
        <v>1.826642525859512E-4</v>
      </c>
      <c r="AL6" s="499">
        <f>V6-AB6</f>
        <v>-8.5072925676499267E-4</v>
      </c>
      <c r="AM6" s="13">
        <f>V6-AC6</f>
        <v>-7.3831574467546623E-3</v>
      </c>
      <c r="AN6" s="373">
        <f>SUM(AF6,AH6,AI6,AK6,AM6)</f>
        <v>1.4053445980626744E-2</v>
      </c>
      <c r="AO6" s="13">
        <f>AE6-AN6</f>
        <v>-5.5742395991202898E-3</v>
      </c>
      <c r="AQ6" s="15">
        <f t="shared" ref="AQ6:AQ47" si="13">(AF6/S6)*100</f>
        <v>2.6716971260307126E-2</v>
      </c>
      <c r="AR6" s="15">
        <f t="shared" ref="AR6:AR47" si="14">(AH6/$V6)*100</f>
        <v>0.2458314933721352</v>
      </c>
      <c r="AS6" s="15">
        <f t="shared" ref="AS6:AS47" si="15">(AI6/$V6)*100</f>
        <v>0.44241723384917681</v>
      </c>
      <c r="AT6" s="15">
        <f t="shared" ref="AT6:AT47" si="16">(AK6/$V6)*100</f>
        <v>6.1372382594371789E-3</v>
      </c>
      <c r="AU6" s="15">
        <f t="shared" ref="AU6:AU47" si="17">(AM6/$V6)*100</f>
        <v>-0.24806274745163912</v>
      </c>
      <c r="AV6" s="15">
        <f t="shared" ref="AV6:AV47" si="18">AW6-AX6</f>
        <v>-0.16062097795486036</v>
      </c>
      <c r="AW6" s="15">
        <f t="shared" ref="AW6:AW47" si="19">(AE6/U6)*100</f>
        <v>0.28570224007424966</v>
      </c>
      <c r="AX6" s="15">
        <f t="shared" ref="AX6:AX47" si="20">SUM(AR6,AS6,AT6,AU6)</f>
        <v>0.44632321802911001</v>
      </c>
    </row>
    <row r="7" spans="1:50">
      <c r="A7" s="2" t="s">
        <v>6</v>
      </c>
      <c r="B7" s="2" t="s">
        <v>46</v>
      </c>
      <c r="C7" s="25">
        <v>3511038.5467149038</v>
      </c>
      <c r="D7" s="12"/>
      <c r="E7" s="25">
        <v>3511038.5467149038</v>
      </c>
      <c r="G7" s="198">
        <v>3139822.8203384602</v>
      </c>
      <c r="H7" s="200">
        <v>3150668.4166666637</v>
      </c>
      <c r="I7" s="6">
        <v>3511038.5467149038</v>
      </c>
      <c r="J7" s="14">
        <v>3518343.9730296885</v>
      </c>
      <c r="K7" s="14">
        <v>3511038.5467149038</v>
      </c>
      <c r="L7" s="14">
        <v>3516839.8246691371</v>
      </c>
      <c r="M7" s="14">
        <v>3519950.9176033828</v>
      </c>
      <c r="N7" s="14">
        <v>3518457.843680711</v>
      </c>
      <c r="O7" s="14">
        <v>3516859.5894794255</v>
      </c>
      <c r="P7" s="14">
        <v>3518792.8508518199</v>
      </c>
      <c r="Q7" s="14">
        <v>3522148.5625510109</v>
      </c>
      <c r="S7" s="13">
        <f t="shared" si="2"/>
        <v>5.1055007499362395</v>
      </c>
      <c r="T7" s="13">
        <f t="shared" si="3"/>
        <v>5.1114473219179546</v>
      </c>
      <c r="U7" s="13">
        <f t="shared" si="4"/>
        <v>5.7091151185963023</v>
      </c>
      <c r="V7" s="13">
        <f t="shared" si="5"/>
        <v>5.7079411414404788</v>
      </c>
      <c r="W7" s="13">
        <f t="shared" si="6"/>
        <v>5.7091151185963032</v>
      </c>
      <c r="X7" s="13">
        <f t="shared" si="7"/>
        <v>5.7055009052453132</v>
      </c>
      <c r="Y7" s="13">
        <f t="shared" si="8"/>
        <v>5.7105481477805382</v>
      </c>
      <c r="Z7" s="13">
        <f t="shared" si="9"/>
        <v>5.7081258780605353</v>
      </c>
      <c r="AA7" s="13">
        <f t="shared" si="10"/>
        <v>5.7055329704369679</v>
      </c>
      <c r="AB7" s="13">
        <f t="shared" si="11"/>
        <v>5.7086693727356748</v>
      </c>
      <c r="AC7" s="13">
        <f t="shared" si="12"/>
        <v>5.7141134694509033</v>
      </c>
      <c r="AE7" s="13">
        <f t="shared" ref="AE7:AE47" si="21">V7-U7</f>
        <v>-1.173977155823458E-3</v>
      </c>
      <c r="AF7" s="13">
        <f>T7-S7</f>
        <v>5.9465719817151097E-3</v>
      </c>
      <c r="AG7" s="499">
        <f t="shared" ref="AG7:AG47" si="22">W7-U7</f>
        <v>0</v>
      </c>
      <c r="AH7" s="13">
        <f t="shared" ref="AH7:AH47" si="23">V7-X7</f>
        <v>2.4402361951656459E-3</v>
      </c>
      <c r="AI7" s="13">
        <f t="shared" ref="AI7:AI47" si="24">V7-Y7</f>
        <v>-2.6070063400593924E-3</v>
      </c>
      <c r="AJ7" s="499">
        <f t="shared" ref="AJ7:AJ47" si="25">V7-Z7</f>
        <v>-1.8473662005646929E-4</v>
      </c>
      <c r="AK7" s="13">
        <f t="shared" ref="AK7:AK47" si="26">V7-AA7</f>
        <v>2.4081710035108728E-3</v>
      </c>
      <c r="AL7" s="499">
        <f t="shared" ref="AL7:AL47" si="27">V7-AB7</f>
        <v>-7.2823129519594687E-4</v>
      </c>
      <c r="AM7" s="13">
        <f t="shared" ref="AM7:AM47" si="28">V7-AC7</f>
        <v>-6.1723280104244438E-3</v>
      </c>
      <c r="AN7" s="373">
        <f t="shared" ref="AN7:AN47" si="29">SUM(AF7,AH7,AI7,AK7,AM7)</f>
        <v>2.0156448299077923E-3</v>
      </c>
      <c r="AO7" s="13">
        <f t="shared" ref="AO7:AO47" si="30">AE7-AN7</f>
        <v>-3.1896219857312502E-3</v>
      </c>
      <c r="AQ7" s="15">
        <f t="shared" si="13"/>
        <v>0.11647382446842994</v>
      </c>
      <c r="AR7" s="15">
        <f t="shared" si="14"/>
        <v>4.2751600528063927E-2</v>
      </c>
      <c r="AS7" s="15">
        <f t="shared" si="15"/>
        <v>-4.5673322051836676E-2</v>
      </c>
      <c r="AT7" s="15">
        <f t="shared" si="16"/>
        <v>4.2189835946751499E-2</v>
      </c>
      <c r="AU7" s="15">
        <f t="shared" si="17"/>
        <v>-0.10813580339174224</v>
      </c>
      <c r="AV7" s="15">
        <f t="shared" si="18"/>
        <v>4.8304482036756441E-2</v>
      </c>
      <c r="AW7" s="15">
        <f t="shared" si="19"/>
        <v>-2.0563206932007059E-2</v>
      </c>
      <c r="AX7" s="15">
        <f t="shared" si="20"/>
        <v>-6.8867688968763496E-2</v>
      </c>
    </row>
    <row r="8" spans="1:50">
      <c r="A8" s="2" t="s">
        <v>1</v>
      </c>
      <c r="B8" s="2" t="s">
        <v>47</v>
      </c>
      <c r="C8" s="25">
        <v>1540921.5671273218</v>
      </c>
      <c r="D8" s="12"/>
      <c r="E8" s="25">
        <v>1540921.5671273218</v>
      </c>
      <c r="G8" s="198">
        <v>1483968.3804822064</v>
      </c>
      <c r="H8" s="200">
        <v>1481071.8333333347</v>
      </c>
      <c r="I8" s="6">
        <v>1540921.5671273218</v>
      </c>
      <c r="J8" s="14">
        <v>1543690.8743371107</v>
      </c>
      <c r="K8" s="14">
        <v>1540921.5671273218</v>
      </c>
      <c r="L8" s="14">
        <v>1545315.5727814189</v>
      </c>
      <c r="M8" s="14">
        <v>1541958.4519335763</v>
      </c>
      <c r="N8" s="14">
        <v>1543737.6963991809</v>
      </c>
      <c r="O8" s="14">
        <v>1543387.9751735381</v>
      </c>
      <c r="P8" s="14">
        <v>1543546.0730766926</v>
      </c>
      <c r="Q8" s="14">
        <v>1540703.5274395505</v>
      </c>
      <c r="S8" s="13">
        <f t="shared" si="2"/>
        <v>2.4130029345467547</v>
      </c>
      <c r="T8" s="13">
        <f t="shared" si="3"/>
        <v>2.4027982811562008</v>
      </c>
      <c r="U8" s="13">
        <f t="shared" si="4"/>
        <v>2.505611515911403</v>
      </c>
      <c r="V8" s="13">
        <f t="shared" si="5"/>
        <v>2.50438749560564</v>
      </c>
      <c r="W8" s="13">
        <f t="shared" si="6"/>
        <v>2.5056115159114034</v>
      </c>
      <c r="X8" s="13">
        <f t="shared" si="7"/>
        <v>2.5070233047146373</v>
      </c>
      <c r="Y8" s="13">
        <f t="shared" si="8"/>
        <v>2.5015769218847952</v>
      </c>
      <c r="Z8" s="13">
        <f t="shared" si="9"/>
        <v>2.5044634567897841</v>
      </c>
      <c r="AA8" s="13">
        <f t="shared" si="10"/>
        <v>2.5038960909531327</v>
      </c>
      <c r="AB8" s="13">
        <f t="shared" si="11"/>
        <v>2.5041525791000314</v>
      </c>
      <c r="AC8" s="13">
        <f t="shared" si="12"/>
        <v>2.4995410108983309</v>
      </c>
      <c r="AE8" s="13">
        <f t="shared" si="21"/>
        <v>-1.2240203057629628E-3</v>
      </c>
      <c r="AF8" s="13">
        <f t="shared" ref="AF8:AF47" si="31">T8-S8</f>
        <v>-1.0204653390553986E-2</v>
      </c>
      <c r="AG8" s="499">
        <f t="shared" si="22"/>
        <v>0</v>
      </c>
      <c r="AH8" s="13">
        <f t="shared" si="23"/>
        <v>-2.6358091089973001E-3</v>
      </c>
      <c r="AI8" s="13">
        <f t="shared" si="24"/>
        <v>2.8105737208448112E-3</v>
      </c>
      <c r="AJ8" s="499">
        <f t="shared" si="25"/>
        <v>-7.5961184144102134E-5</v>
      </c>
      <c r="AK8" s="13">
        <f t="shared" si="26"/>
        <v>4.9140465250729903E-4</v>
      </c>
      <c r="AL8" s="499">
        <f t="shared" si="27"/>
        <v>2.3491650560858446E-4</v>
      </c>
      <c r="AM8" s="13">
        <f t="shared" si="28"/>
        <v>4.8464847073090844E-3</v>
      </c>
      <c r="AN8" s="373">
        <f t="shared" si="29"/>
        <v>-4.6919994188900915E-3</v>
      </c>
      <c r="AO8" s="13">
        <f t="shared" si="30"/>
        <v>3.4679791131271287E-3</v>
      </c>
      <c r="AQ8" s="15">
        <f t="shared" si="13"/>
        <v>-0.42290265148271655</v>
      </c>
      <c r="AR8" s="15">
        <f t="shared" si="14"/>
        <v>-0.10524765491052247</v>
      </c>
      <c r="AS8" s="15">
        <f t="shared" si="15"/>
        <v>0.1122259924143698</v>
      </c>
      <c r="AT8" s="15">
        <f t="shared" si="16"/>
        <v>1.9621749963595864E-2</v>
      </c>
      <c r="AU8" s="15">
        <f t="shared" si="17"/>
        <v>0.19351976145117478</v>
      </c>
      <c r="AV8" s="15">
        <f t="shared" si="18"/>
        <v>-0.26897100952312741</v>
      </c>
      <c r="AW8" s="15">
        <f t="shared" si="19"/>
        <v>-4.8851160604509426E-2</v>
      </c>
      <c r="AX8" s="15">
        <f t="shared" si="20"/>
        <v>0.22011984891861797</v>
      </c>
    </row>
    <row r="9" spans="1:50">
      <c r="A9" s="2" t="s">
        <v>38</v>
      </c>
      <c r="B9" s="2" t="s">
        <v>48</v>
      </c>
      <c r="C9" s="25">
        <v>2639150.1290339651</v>
      </c>
      <c r="D9" s="12"/>
      <c r="E9" s="25">
        <v>2639150.1290339651</v>
      </c>
      <c r="G9" s="198">
        <v>2617433.3151623821</v>
      </c>
      <c r="H9" s="200">
        <v>2621387.5000000009</v>
      </c>
      <c r="I9" s="6">
        <v>2639150.1290339651</v>
      </c>
      <c r="J9" s="14">
        <v>2654979.771251135</v>
      </c>
      <c r="K9" s="14">
        <v>2639150.1290339651</v>
      </c>
      <c r="L9" s="14">
        <v>2656757.760922459</v>
      </c>
      <c r="M9" s="14">
        <v>2651331.040924564</v>
      </c>
      <c r="N9" s="14">
        <v>2655193.3288439461</v>
      </c>
      <c r="O9" s="14">
        <v>2653551.7208747352</v>
      </c>
      <c r="P9" s="14">
        <v>2655429.8678680765</v>
      </c>
      <c r="Q9" s="14">
        <v>2655707.8592992295</v>
      </c>
      <c r="S9" s="13">
        <f t="shared" si="2"/>
        <v>4.2560706505181498</v>
      </c>
      <c r="T9" s="13">
        <f t="shared" si="3"/>
        <v>4.2527750764582635</v>
      </c>
      <c r="U9" s="13">
        <f t="shared" si="4"/>
        <v>4.2913832193641959</v>
      </c>
      <c r="V9" s="13">
        <f t="shared" si="5"/>
        <v>4.3072730756813664</v>
      </c>
      <c r="W9" s="13">
        <f t="shared" si="6"/>
        <v>4.2913832193641959</v>
      </c>
      <c r="X9" s="13">
        <f t="shared" si="7"/>
        <v>4.3101575748866168</v>
      </c>
      <c r="Y9" s="13">
        <f t="shared" si="8"/>
        <v>4.3013536038773843</v>
      </c>
      <c r="Z9" s="13">
        <f t="shared" si="9"/>
        <v>4.3076195381590026</v>
      </c>
      <c r="AA9" s="13">
        <f t="shared" si="10"/>
        <v>4.3049562960947227</v>
      </c>
      <c r="AB9" s="13">
        <f t="shared" si="11"/>
        <v>4.3080032842730098</v>
      </c>
      <c r="AC9" s="13">
        <f t="shared" si="12"/>
        <v>4.3084542801787551</v>
      </c>
      <c r="AE9" s="13">
        <f t="shared" si="21"/>
        <v>1.5889856317170548E-2</v>
      </c>
      <c r="AF9" s="13">
        <f t="shared" si="31"/>
        <v>-3.2955740598863414E-3</v>
      </c>
      <c r="AG9" s="499">
        <f t="shared" si="22"/>
        <v>0</v>
      </c>
      <c r="AH9" s="13">
        <f t="shared" si="23"/>
        <v>-2.8844992052503571E-3</v>
      </c>
      <c r="AI9" s="13">
        <f t="shared" si="24"/>
        <v>5.9194718039821126E-3</v>
      </c>
      <c r="AJ9" s="499">
        <f t="shared" si="25"/>
        <v>-3.4646247763614468E-4</v>
      </c>
      <c r="AK9" s="13">
        <f t="shared" si="26"/>
        <v>2.3167795866436691E-3</v>
      </c>
      <c r="AL9" s="499">
        <f t="shared" si="27"/>
        <v>-7.302085916434109E-4</v>
      </c>
      <c r="AM9" s="13">
        <f t="shared" si="28"/>
        <v>-1.1812044973886771E-3</v>
      </c>
      <c r="AN9" s="373">
        <f t="shared" si="29"/>
        <v>8.7497362810040613E-4</v>
      </c>
      <c r="AO9" s="13">
        <f t="shared" si="30"/>
        <v>1.5014882689070141E-2</v>
      </c>
      <c r="AQ9" s="15">
        <f t="shared" si="13"/>
        <v>-7.7432315638019916E-2</v>
      </c>
      <c r="AR9" s="15">
        <f t="shared" si="14"/>
        <v>-6.6968106144374401E-2</v>
      </c>
      <c r="AS9" s="15">
        <f t="shared" si="15"/>
        <v>0.13742968462814986</v>
      </c>
      <c r="AT9" s="15">
        <f t="shared" si="16"/>
        <v>5.3787617964695181E-2</v>
      </c>
      <c r="AU9" s="15">
        <f t="shared" si="17"/>
        <v>-2.7423487590273635E-2</v>
      </c>
      <c r="AV9" s="15">
        <f t="shared" si="18"/>
        <v>0.27344782545283947</v>
      </c>
      <c r="AW9" s="15">
        <f t="shared" si="19"/>
        <v>0.37027353431103649</v>
      </c>
      <c r="AX9" s="15">
        <f t="shared" si="20"/>
        <v>9.682570885819701E-2</v>
      </c>
    </row>
    <row r="10" spans="1:50">
      <c r="A10" s="2" t="s">
        <v>41</v>
      </c>
      <c r="B10" s="2" t="s">
        <v>49</v>
      </c>
      <c r="C10" s="25">
        <v>3033517.3762177736</v>
      </c>
      <c r="D10" s="12"/>
      <c r="E10" s="25">
        <v>3033517.3762177736</v>
      </c>
      <c r="G10" s="198">
        <v>2714166.9671897101</v>
      </c>
      <c r="H10" s="200">
        <v>2717402.5833333358</v>
      </c>
      <c r="I10" s="6">
        <v>3033517.3762177736</v>
      </c>
      <c r="J10" s="14">
        <v>3044105.2184637222</v>
      </c>
      <c r="K10" s="14">
        <v>3033517.3762177736</v>
      </c>
      <c r="L10" s="14">
        <v>3047603.4316817913</v>
      </c>
      <c r="M10" s="14">
        <v>3040883.5690931245</v>
      </c>
      <c r="N10" s="14">
        <v>3043966.9631226826</v>
      </c>
      <c r="O10" s="14">
        <v>3042894.6008007317</v>
      </c>
      <c r="P10" s="14">
        <v>3043741.1119802897</v>
      </c>
      <c r="Q10" s="14">
        <v>3039695.1848376896</v>
      </c>
      <c r="S10" s="13">
        <f t="shared" si="2"/>
        <v>4.4133641543969304</v>
      </c>
      <c r="T10" s="13">
        <f t="shared" si="3"/>
        <v>4.4085439406052354</v>
      </c>
      <c r="U10" s="13">
        <f t="shared" si="4"/>
        <v>4.9326430583605196</v>
      </c>
      <c r="V10" s="13">
        <f t="shared" si="5"/>
        <v>4.9385658561349874</v>
      </c>
      <c r="W10" s="13">
        <f t="shared" si="6"/>
        <v>4.9326430583605205</v>
      </c>
      <c r="X10" s="13">
        <f t="shared" si="7"/>
        <v>4.9442411383990308</v>
      </c>
      <c r="Y10" s="13">
        <f t="shared" si="8"/>
        <v>4.9333392537542364</v>
      </c>
      <c r="Z10" s="13">
        <f t="shared" si="9"/>
        <v>4.9383415593194417</v>
      </c>
      <c r="AA10" s="13">
        <f t="shared" si="10"/>
        <v>4.9366018257791975</v>
      </c>
      <c r="AB10" s="13">
        <f t="shared" si="11"/>
        <v>4.9379751525560929</v>
      </c>
      <c r="AC10" s="13">
        <f t="shared" si="12"/>
        <v>4.9314112934878622</v>
      </c>
      <c r="AE10" s="13">
        <f t="shared" si="21"/>
        <v>5.9227977744678029E-3</v>
      </c>
      <c r="AF10" s="13">
        <f t="shared" si="31"/>
        <v>-4.8202137916950605E-3</v>
      </c>
      <c r="AG10" s="499">
        <f t="shared" si="22"/>
        <v>0</v>
      </c>
      <c r="AH10" s="13">
        <f t="shared" si="23"/>
        <v>-5.6752822640433465E-3</v>
      </c>
      <c r="AI10" s="13">
        <f t="shared" si="24"/>
        <v>5.2266023807510109E-3</v>
      </c>
      <c r="AJ10" s="499">
        <f t="shared" si="25"/>
        <v>2.2429681554569925E-4</v>
      </c>
      <c r="AK10" s="13">
        <f t="shared" si="26"/>
        <v>1.9640303557899585E-3</v>
      </c>
      <c r="AL10" s="499">
        <f t="shared" si="27"/>
        <v>5.9070357889456915E-4</v>
      </c>
      <c r="AM10" s="13">
        <f t="shared" si="28"/>
        <v>7.1545626471252177E-3</v>
      </c>
      <c r="AN10" s="373">
        <f t="shared" si="29"/>
        <v>3.8496993279277802E-3</v>
      </c>
      <c r="AO10" s="13">
        <f t="shared" si="30"/>
        <v>2.0730984465400226E-3</v>
      </c>
      <c r="AQ10" s="15">
        <f t="shared" si="13"/>
        <v>-0.10921858299167983</v>
      </c>
      <c r="AR10" s="15">
        <f t="shared" si="14"/>
        <v>-0.11491761838091448</v>
      </c>
      <c r="AS10" s="15">
        <f t="shared" si="15"/>
        <v>0.10583239209533285</v>
      </c>
      <c r="AT10" s="15">
        <f t="shared" si="16"/>
        <v>3.9769245019788901E-2</v>
      </c>
      <c r="AU10" s="15">
        <f t="shared" si="17"/>
        <v>0.14487126132452774</v>
      </c>
      <c r="AV10" s="15">
        <f t="shared" si="18"/>
        <v>-5.5481767655905984E-2</v>
      </c>
      <c r="AW10" s="15">
        <f t="shared" si="19"/>
        <v>0.12007351240282901</v>
      </c>
      <c r="AX10" s="15">
        <f t="shared" si="20"/>
        <v>0.175555280058735</v>
      </c>
    </row>
    <row r="11" spans="1:50">
      <c r="A11" s="2" t="s">
        <v>22</v>
      </c>
      <c r="B11" s="2" t="s">
        <v>50</v>
      </c>
      <c r="C11" s="25">
        <v>3339394.0078594927</v>
      </c>
      <c r="D11" s="12"/>
      <c r="E11" s="25">
        <v>3339394.0078594927</v>
      </c>
      <c r="G11" s="198">
        <v>3146943.2930201343</v>
      </c>
      <c r="H11" s="200">
        <v>3160587.0000000023</v>
      </c>
      <c r="I11" s="6">
        <v>3339394.0078594927</v>
      </c>
      <c r="J11" s="14">
        <v>3360521.0785749736</v>
      </c>
      <c r="K11" s="14">
        <v>3339394.0078594927</v>
      </c>
      <c r="L11" s="14">
        <v>3365752.7700344007</v>
      </c>
      <c r="M11" s="14">
        <v>3350812.9486200437</v>
      </c>
      <c r="N11" s="14">
        <v>3360652.1827603709</v>
      </c>
      <c r="O11" s="14">
        <v>3357430.7534752176</v>
      </c>
      <c r="P11" s="14">
        <v>3359832.1740212133</v>
      </c>
      <c r="Q11" s="14">
        <v>3360739.4020287511</v>
      </c>
      <c r="S11" s="13">
        <f t="shared" si="2"/>
        <v>5.1170789760643851</v>
      </c>
      <c r="T11" s="13">
        <f t="shared" si="3"/>
        <v>5.1275386109752938</v>
      </c>
      <c r="U11" s="13">
        <f t="shared" si="4"/>
        <v>5.4300129615662138</v>
      </c>
      <c r="V11" s="13">
        <f t="shared" si="5"/>
        <v>5.4518991514517747</v>
      </c>
      <c r="W11" s="13">
        <f t="shared" si="6"/>
        <v>5.4300129615662138</v>
      </c>
      <c r="X11" s="13">
        <f t="shared" si="7"/>
        <v>5.4603867203618899</v>
      </c>
      <c r="Y11" s="13">
        <f t="shared" si="8"/>
        <v>5.4361492887888341</v>
      </c>
      <c r="Z11" s="13">
        <f t="shared" si="9"/>
        <v>5.4521118466798075</v>
      </c>
      <c r="AA11" s="13">
        <f t="shared" si="10"/>
        <v>5.4468856013519131</v>
      </c>
      <c r="AB11" s="13">
        <f t="shared" si="11"/>
        <v>5.4507815158041293</v>
      </c>
      <c r="AC11" s="13">
        <f t="shared" si="12"/>
        <v>5.4522533457640714</v>
      </c>
      <c r="AE11" s="13">
        <f t="shared" si="21"/>
        <v>2.1886189885560903E-2</v>
      </c>
      <c r="AF11" s="13">
        <f t="shared" si="31"/>
        <v>1.0459634910908733E-2</v>
      </c>
      <c r="AG11" s="499">
        <f t="shared" si="22"/>
        <v>0</v>
      </c>
      <c r="AH11" s="13">
        <f t="shared" si="23"/>
        <v>-8.4875689101151508E-3</v>
      </c>
      <c r="AI11" s="13">
        <f t="shared" si="24"/>
        <v>1.574986266294065E-2</v>
      </c>
      <c r="AJ11" s="499">
        <f t="shared" si="25"/>
        <v>-2.1269522803279983E-4</v>
      </c>
      <c r="AK11" s="13">
        <f t="shared" si="26"/>
        <v>5.0135500998615967E-3</v>
      </c>
      <c r="AL11" s="499">
        <f t="shared" si="27"/>
        <v>1.117635647645443E-3</v>
      </c>
      <c r="AM11" s="13">
        <f t="shared" si="28"/>
        <v>-3.5419431229666287E-4</v>
      </c>
      <c r="AN11" s="373">
        <f t="shared" si="29"/>
        <v>2.2381284451299166E-2</v>
      </c>
      <c r="AO11" s="13">
        <f t="shared" si="30"/>
        <v>-4.9509456573826327E-4</v>
      </c>
      <c r="AQ11" s="15">
        <f t="shared" si="13"/>
        <v>0.20440636073499455</v>
      </c>
      <c r="AR11" s="15">
        <f t="shared" si="14"/>
        <v>-0.15568095950298372</v>
      </c>
      <c r="AS11" s="15">
        <f t="shared" si="15"/>
        <v>0.2888876375995813</v>
      </c>
      <c r="AT11" s="15">
        <f t="shared" si="16"/>
        <v>9.1959699924503355E-2</v>
      </c>
      <c r="AU11" s="15">
        <f t="shared" si="17"/>
        <v>-6.4967143092209472E-3</v>
      </c>
      <c r="AV11" s="15">
        <f t="shared" si="18"/>
        <v>0.18438996138426572</v>
      </c>
      <c r="AW11" s="15">
        <f t="shared" si="19"/>
        <v>0.40305962509614573</v>
      </c>
      <c r="AX11" s="15">
        <f t="shared" si="20"/>
        <v>0.21866966371188001</v>
      </c>
    </row>
    <row r="12" spans="1:50">
      <c r="A12" s="2" t="s">
        <v>0</v>
      </c>
      <c r="B12" s="2" t="s">
        <v>51</v>
      </c>
      <c r="C12" s="25">
        <v>2007255.515941595</v>
      </c>
      <c r="D12" s="12"/>
      <c r="E12" s="25">
        <v>2007255.515941595</v>
      </c>
      <c r="G12" s="198">
        <v>1810011.1195747962</v>
      </c>
      <c r="H12" s="200">
        <v>1815584.4999999991</v>
      </c>
      <c r="I12" s="6">
        <v>2007255.515941595</v>
      </c>
      <c r="J12" s="14">
        <v>2011022.071661582</v>
      </c>
      <c r="K12" s="14">
        <v>2007255.515941595</v>
      </c>
      <c r="L12" s="14">
        <v>2010712.6744354283</v>
      </c>
      <c r="M12" s="14">
        <v>2011671.5377090673</v>
      </c>
      <c r="N12" s="14">
        <v>2010894.4421274732</v>
      </c>
      <c r="O12" s="14">
        <v>2010133.1814048905</v>
      </c>
      <c r="P12" s="14">
        <v>2010964.3720719975</v>
      </c>
      <c r="Q12" s="14">
        <v>2014108.9565607815</v>
      </c>
      <c r="S12" s="13">
        <f t="shared" si="2"/>
        <v>2.9431638844468018</v>
      </c>
      <c r="T12" s="13">
        <f t="shared" si="3"/>
        <v>2.9454907032264144</v>
      </c>
      <c r="U12" s="13">
        <f t="shared" si="4"/>
        <v>3.26389262335789</v>
      </c>
      <c r="V12" s="13">
        <f t="shared" si="5"/>
        <v>3.2625563922044485</v>
      </c>
      <c r="W12" s="13">
        <f t="shared" si="6"/>
        <v>3.2638926233578904</v>
      </c>
      <c r="X12" s="13">
        <f t="shared" si="7"/>
        <v>3.2620544455017524</v>
      </c>
      <c r="Y12" s="13">
        <f t="shared" si="8"/>
        <v>3.2636100452869283</v>
      </c>
      <c r="Z12" s="13">
        <f t="shared" si="9"/>
        <v>3.2623493340332788</v>
      </c>
      <c r="AA12" s="13">
        <f t="shared" si="10"/>
        <v>3.2611143122642008</v>
      </c>
      <c r="AB12" s="13">
        <f t="shared" si="11"/>
        <v>3.2624627840002027</v>
      </c>
      <c r="AC12" s="13">
        <f t="shared" si="12"/>
        <v>3.2675643611381555</v>
      </c>
      <c r="AE12" s="13">
        <f t="shared" si="21"/>
        <v>-1.3362311534415028E-3</v>
      </c>
      <c r="AF12" s="13">
        <f t="shared" si="31"/>
        <v>2.326818779612605E-3</v>
      </c>
      <c r="AG12" s="499">
        <f t="shared" si="22"/>
        <v>0</v>
      </c>
      <c r="AH12" s="13">
        <f t="shared" si="23"/>
        <v>5.0194670269609887E-4</v>
      </c>
      <c r="AI12" s="13">
        <f t="shared" si="24"/>
        <v>-1.053653082479844E-3</v>
      </c>
      <c r="AJ12" s="499">
        <f t="shared" si="25"/>
        <v>2.0705817116972725E-4</v>
      </c>
      <c r="AK12" s="13">
        <f t="shared" si="26"/>
        <v>1.442079940247698E-3</v>
      </c>
      <c r="AL12" s="499">
        <f t="shared" si="27"/>
        <v>9.3608204245754223E-5</v>
      </c>
      <c r="AM12" s="13">
        <f t="shared" si="28"/>
        <v>-5.0079689337070299E-3</v>
      </c>
      <c r="AN12" s="373">
        <f t="shared" si="29"/>
        <v>-1.790776593630472E-3</v>
      </c>
      <c r="AO12" s="13">
        <f t="shared" si="30"/>
        <v>4.5454544018896925E-4</v>
      </c>
      <c r="AQ12" s="15">
        <f t="shared" si="13"/>
        <v>7.9058417096945138E-2</v>
      </c>
      <c r="AR12" s="15">
        <f t="shared" si="14"/>
        <v>1.5385073615752674E-2</v>
      </c>
      <c r="AS12" s="15">
        <f t="shared" si="15"/>
        <v>-3.2295321699187862E-2</v>
      </c>
      <c r="AT12" s="15">
        <f t="shared" si="16"/>
        <v>4.4200919980828639E-2</v>
      </c>
      <c r="AU12" s="15">
        <f t="shared" si="17"/>
        <v>-0.15349831027206365</v>
      </c>
      <c r="AV12" s="15">
        <f t="shared" si="18"/>
        <v>8.5267837111637546E-2</v>
      </c>
      <c r="AW12" s="15">
        <f t="shared" si="19"/>
        <v>-4.0939801263032649E-2</v>
      </c>
      <c r="AX12" s="15">
        <f t="shared" si="20"/>
        <v>-0.12620763837467019</v>
      </c>
    </row>
    <row r="13" spans="1:50">
      <c r="A13" s="2" t="s">
        <v>5</v>
      </c>
      <c r="B13" s="2" t="s">
        <v>52</v>
      </c>
      <c r="C13" s="25">
        <v>1622641.8855270206</v>
      </c>
      <c r="D13" s="26">
        <v>-12428.9009339972</v>
      </c>
      <c r="E13" s="25">
        <f>C13+D13</f>
        <v>1610212.9845930233</v>
      </c>
      <c r="G13" s="198">
        <v>1577949.0209303549</v>
      </c>
      <c r="H13" s="200">
        <v>1569485.1666666665</v>
      </c>
      <c r="I13" s="6">
        <v>1622641.8855270206</v>
      </c>
      <c r="J13" s="14">
        <v>1624677.3709846002</v>
      </c>
      <c r="K13" s="14">
        <v>1610212.9845930233</v>
      </c>
      <c r="L13" s="14">
        <v>1628183.4867230016</v>
      </c>
      <c r="M13" s="14">
        <v>1622807.7112354585</v>
      </c>
      <c r="N13" s="14">
        <v>1624997.1527624035</v>
      </c>
      <c r="O13" s="14">
        <v>1623950.0284148925</v>
      </c>
      <c r="P13" s="14">
        <v>1625355.0995601295</v>
      </c>
      <c r="Q13" s="14">
        <v>1616449.0019533338</v>
      </c>
      <c r="S13" s="13">
        <f t="shared" si="2"/>
        <v>2.5658199110906059</v>
      </c>
      <c r="T13" s="13">
        <f t="shared" si="3"/>
        <v>2.5462345416963119</v>
      </c>
      <c r="U13" s="13">
        <f t="shared" si="4"/>
        <v>2.6384926276009204</v>
      </c>
      <c r="V13" s="13">
        <f t="shared" si="5"/>
        <v>2.6357749209565706</v>
      </c>
      <c r="W13" s="13">
        <f t="shared" si="6"/>
        <v>2.6182826454871635</v>
      </c>
      <c r="X13" s="13">
        <f t="shared" si="7"/>
        <v>2.6414630237751924</v>
      </c>
      <c r="Y13" s="13">
        <f t="shared" si="8"/>
        <v>2.6327417019522805</v>
      </c>
      <c r="Z13" s="13">
        <f t="shared" si="9"/>
        <v>2.6362937149061674</v>
      </c>
      <c r="AA13" s="13">
        <f t="shared" si="10"/>
        <v>2.6345949258766743</v>
      </c>
      <c r="AB13" s="13">
        <f t="shared" si="11"/>
        <v>2.6368744253963436</v>
      </c>
      <c r="AC13" s="13">
        <f t="shared" si="12"/>
        <v>2.6224257298369547</v>
      </c>
      <c r="AE13" s="13">
        <f t="shared" si="21"/>
        <v>-2.7177066443497822E-3</v>
      </c>
      <c r="AF13" s="13">
        <f t="shared" si="31"/>
        <v>-1.9585369394294005E-2</v>
      </c>
      <c r="AG13" s="499">
        <f t="shared" si="22"/>
        <v>-2.0209982113756908E-2</v>
      </c>
      <c r="AH13" s="13">
        <f t="shared" si="23"/>
        <v>-5.6881028186217542E-3</v>
      </c>
      <c r="AI13" s="13">
        <f t="shared" si="24"/>
        <v>3.0332190042900997E-3</v>
      </c>
      <c r="AJ13" s="499">
        <f t="shared" si="25"/>
        <v>-5.1879394959675196E-4</v>
      </c>
      <c r="AK13" s="13">
        <f t="shared" si="26"/>
        <v>1.179995079896301E-3</v>
      </c>
      <c r="AL13" s="499">
        <f t="shared" si="27"/>
        <v>-1.0995044397730247E-3</v>
      </c>
      <c r="AM13" s="13">
        <f t="shared" si="28"/>
        <v>1.3349191119615966E-2</v>
      </c>
      <c r="AN13" s="373">
        <f t="shared" si="29"/>
        <v>-7.7110670091133926E-3</v>
      </c>
      <c r="AO13" s="13">
        <f t="shared" si="30"/>
        <v>4.9933603647636104E-3</v>
      </c>
      <c r="AQ13" s="15">
        <f t="shared" si="13"/>
        <v>-0.76331816234013139</v>
      </c>
      <c r="AR13" s="15">
        <f t="shared" si="14"/>
        <v>-0.21580381440754579</v>
      </c>
      <c r="AS13" s="15">
        <f t="shared" si="15"/>
        <v>0.11507883242129376</v>
      </c>
      <c r="AT13" s="15">
        <f t="shared" si="16"/>
        <v>4.4768431117329983E-2</v>
      </c>
      <c r="AU13" s="15">
        <f t="shared" si="17"/>
        <v>0.50646172453797011</v>
      </c>
      <c r="AV13" s="15">
        <f t="shared" si="18"/>
        <v>-0.55350741881160459</v>
      </c>
      <c r="AW13" s="15">
        <f t="shared" si="19"/>
        <v>-0.10300224514255656</v>
      </c>
      <c r="AX13" s="15">
        <f t="shared" si="20"/>
        <v>0.45050517366904808</v>
      </c>
    </row>
    <row r="14" spans="1:50">
      <c r="A14" s="2" t="s">
        <v>33</v>
      </c>
      <c r="B14" s="2" t="s">
        <v>53</v>
      </c>
      <c r="C14" s="25">
        <v>1350929.9664947712</v>
      </c>
      <c r="D14" s="26">
        <v>12428.900933997238</v>
      </c>
      <c r="E14" s="25">
        <f>C14+D14</f>
        <v>1363358.8674287684</v>
      </c>
      <c r="G14" s="198">
        <v>1277444.3516341532</v>
      </c>
      <c r="H14" s="200">
        <v>1288738.9166666658</v>
      </c>
      <c r="I14" s="6">
        <v>1350929.9664947712</v>
      </c>
      <c r="J14" s="14">
        <v>1366034.4549822495</v>
      </c>
      <c r="K14" s="14">
        <v>1363358.8674287684</v>
      </c>
      <c r="L14" s="14">
        <v>1369131.8505187295</v>
      </c>
      <c r="M14" s="14">
        <v>1366807.8797433083</v>
      </c>
      <c r="N14" s="14">
        <v>1366204.524070011</v>
      </c>
      <c r="O14" s="14">
        <v>1365361.2669988316</v>
      </c>
      <c r="P14" s="14">
        <v>1365370.4315439758</v>
      </c>
      <c r="Q14" s="14">
        <v>1363938.3143095991</v>
      </c>
      <c r="S14" s="13">
        <f t="shared" si="2"/>
        <v>2.0771850733179074</v>
      </c>
      <c r="T14" s="13">
        <f t="shared" si="3"/>
        <v>2.090769390203401</v>
      </c>
      <c r="U14" s="13">
        <f t="shared" si="4"/>
        <v>2.196676166684751</v>
      </c>
      <c r="V14" s="13">
        <f t="shared" si="5"/>
        <v>2.216168835676434</v>
      </c>
      <c r="W14" s="13">
        <f t="shared" si="6"/>
        <v>2.2168861487985083</v>
      </c>
      <c r="X14" s="13">
        <f t="shared" si="7"/>
        <v>2.2211938564104816</v>
      </c>
      <c r="Y14" s="13">
        <f t="shared" si="8"/>
        <v>2.2174235916205074</v>
      </c>
      <c r="Z14" s="13">
        <f t="shared" si="9"/>
        <v>2.2164447451242775</v>
      </c>
      <c r="AA14" s="13">
        <f t="shared" si="10"/>
        <v>2.2150766976092267</v>
      </c>
      <c r="AB14" s="13">
        <f t="shared" si="11"/>
        <v>2.2150915655939016</v>
      </c>
      <c r="AC14" s="13">
        <f t="shared" si="12"/>
        <v>2.2127681881913142</v>
      </c>
      <c r="AE14" s="13">
        <f t="shared" si="21"/>
        <v>1.9492668991683004E-2</v>
      </c>
      <c r="AF14" s="13">
        <f t="shared" si="31"/>
        <v>1.3584316885493664E-2</v>
      </c>
      <c r="AG14" s="499">
        <f t="shared" si="22"/>
        <v>2.0209982113757352E-2</v>
      </c>
      <c r="AH14" s="13">
        <f t="shared" si="23"/>
        <v>-5.0250207340476472E-3</v>
      </c>
      <c r="AI14" s="13">
        <f t="shared" si="24"/>
        <v>-1.2547559440734268E-3</v>
      </c>
      <c r="AJ14" s="499">
        <f t="shared" si="25"/>
        <v>-2.7590944784350313E-4</v>
      </c>
      <c r="AK14" s="13">
        <f t="shared" si="26"/>
        <v>1.0921380672073155E-3</v>
      </c>
      <c r="AL14" s="499">
        <f t="shared" si="27"/>
        <v>1.0772700825323334E-3</v>
      </c>
      <c r="AM14" s="13">
        <f t="shared" si="28"/>
        <v>3.4006474851198121E-3</v>
      </c>
      <c r="AN14" s="373">
        <f t="shared" si="29"/>
        <v>1.1797325759699717E-2</v>
      </c>
      <c r="AO14" s="13">
        <f t="shared" si="30"/>
        <v>7.6953432319832871E-3</v>
      </c>
      <c r="AQ14" s="15">
        <f t="shared" si="13"/>
        <v>0.65397720501598378</v>
      </c>
      <c r="AR14" s="15">
        <f t="shared" si="14"/>
        <v>-0.22674358799535579</v>
      </c>
      <c r="AS14" s="15">
        <f t="shared" si="15"/>
        <v>-5.6618246943737106E-2</v>
      </c>
      <c r="AT14" s="15">
        <f t="shared" si="16"/>
        <v>4.9280454161515441E-2</v>
      </c>
      <c r="AU14" s="15">
        <f t="shared" si="17"/>
        <v>0.15344713048822581</v>
      </c>
      <c r="AV14" s="15">
        <f t="shared" si="18"/>
        <v>0.96800532879937007</v>
      </c>
      <c r="AW14" s="15">
        <f t="shared" si="19"/>
        <v>0.8873710785100184</v>
      </c>
      <c r="AX14" s="15">
        <f t="shared" si="20"/>
        <v>-8.0634250289351644E-2</v>
      </c>
    </row>
    <row r="15" spans="1:50">
      <c r="A15" s="2" t="s">
        <v>39</v>
      </c>
      <c r="B15" s="2" t="s">
        <v>54</v>
      </c>
      <c r="C15" s="25">
        <v>1006172.4284177081</v>
      </c>
      <c r="D15" s="12"/>
      <c r="E15" s="25">
        <v>1006172.4284177081</v>
      </c>
      <c r="G15" s="198">
        <v>1052979.2381590451</v>
      </c>
      <c r="H15" s="200">
        <v>1052773.7500000005</v>
      </c>
      <c r="I15" s="6">
        <v>1006172.4284177081</v>
      </c>
      <c r="J15" s="14">
        <v>1016085.1248036388</v>
      </c>
      <c r="K15" s="14">
        <v>1006172.4284177081</v>
      </c>
      <c r="L15" s="14">
        <v>1015715.8858046215</v>
      </c>
      <c r="M15" s="14">
        <v>1009716.6573290878</v>
      </c>
      <c r="N15" s="14">
        <v>1016037.3693057295</v>
      </c>
      <c r="O15" s="14">
        <v>1015878.2560854121</v>
      </c>
      <c r="P15" s="14">
        <v>1015358.2721939514</v>
      </c>
      <c r="Q15" s="14">
        <v>1015093.3379564622</v>
      </c>
      <c r="S15" s="13">
        <f t="shared" si="2"/>
        <v>1.7121941579839803</v>
      </c>
      <c r="T15" s="13">
        <f t="shared" si="3"/>
        <v>1.7079542666429526</v>
      </c>
      <c r="U15" s="13">
        <f t="shared" si="4"/>
        <v>1.6360840664563443</v>
      </c>
      <c r="V15" s="13">
        <f t="shared" si="5"/>
        <v>1.6484329364982853</v>
      </c>
      <c r="W15" s="13">
        <f t="shared" si="6"/>
        <v>1.6360840664563443</v>
      </c>
      <c r="X15" s="13">
        <f t="shared" si="7"/>
        <v>1.6478339062472147</v>
      </c>
      <c r="Y15" s="13">
        <f t="shared" si="8"/>
        <v>1.6381011333020747</v>
      </c>
      <c r="Z15" s="13">
        <f t="shared" si="9"/>
        <v>1.648355460966235</v>
      </c>
      <c r="AA15" s="13">
        <f t="shared" si="10"/>
        <v>1.6480973256322937</v>
      </c>
      <c r="AB15" s="13">
        <f t="shared" si="11"/>
        <v>1.6472537362988728</v>
      </c>
      <c r="AC15" s="13">
        <f t="shared" si="12"/>
        <v>1.64682392356722</v>
      </c>
      <c r="AE15" s="13">
        <f t="shared" si="21"/>
        <v>1.2348870041940962E-2</v>
      </c>
      <c r="AF15" s="13">
        <f t="shared" si="31"/>
        <v>-4.2398913410277572E-3</v>
      </c>
      <c r="AG15" s="499">
        <f t="shared" si="22"/>
        <v>0</v>
      </c>
      <c r="AH15" s="13">
        <f t="shared" si="23"/>
        <v>5.9903025107055363E-4</v>
      </c>
      <c r="AI15" s="13">
        <f t="shared" si="24"/>
        <v>1.0331803196210521E-2</v>
      </c>
      <c r="AJ15" s="499">
        <f t="shared" si="25"/>
        <v>7.7475532050286233E-5</v>
      </c>
      <c r="AK15" s="13">
        <f t="shared" si="26"/>
        <v>3.3561086599154244E-4</v>
      </c>
      <c r="AL15" s="499">
        <f t="shared" si="27"/>
        <v>1.1792001994124224E-3</v>
      </c>
      <c r="AM15" s="13">
        <f t="shared" si="28"/>
        <v>1.6090129310653012E-3</v>
      </c>
      <c r="AN15" s="373">
        <f t="shared" si="29"/>
        <v>8.6355659033101606E-3</v>
      </c>
      <c r="AO15" s="13">
        <f t="shared" si="30"/>
        <v>3.7133041386308019E-3</v>
      </c>
      <c r="AQ15" s="15">
        <f t="shared" si="13"/>
        <v>-0.24762912087143252</v>
      </c>
      <c r="AR15" s="15">
        <f t="shared" si="14"/>
        <v>3.6339376495537326E-2</v>
      </c>
      <c r="AS15" s="15">
        <f t="shared" si="15"/>
        <v>0.62676515176638292</v>
      </c>
      <c r="AT15" s="15">
        <f t="shared" si="16"/>
        <v>2.0359388517464966E-2</v>
      </c>
      <c r="AU15" s="15">
        <f t="shared" si="17"/>
        <v>9.760863759997887E-2</v>
      </c>
      <c r="AV15" s="15">
        <f t="shared" si="18"/>
        <v>-2.6290431924749447E-2</v>
      </c>
      <c r="AW15" s="15">
        <f t="shared" si="19"/>
        <v>0.75478212245461462</v>
      </c>
      <c r="AX15" s="15">
        <f t="shared" si="20"/>
        <v>0.78107255437936407</v>
      </c>
    </row>
    <row r="16" spans="1:50">
      <c r="A16" s="2" t="s">
        <v>7</v>
      </c>
      <c r="B16" s="2" t="s">
        <v>55</v>
      </c>
      <c r="C16" s="25">
        <v>1148112.2244253925</v>
      </c>
      <c r="D16" s="12"/>
      <c r="E16" s="25">
        <v>1148112.2244253925</v>
      </c>
      <c r="G16" s="198">
        <v>1111008.8913386043</v>
      </c>
      <c r="H16" s="200">
        <v>1110193.4166666667</v>
      </c>
      <c r="I16" s="6">
        <v>1148112.2244253925</v>
      </c>
      <c r="J16" s="14">
        <v>1152164.948539977</v>
      </c>
      <c r="K16" s="14">
        <v>1148112.2244253925</v>
      </c>
      <c r="L16" s="14">
        <v>1151670.5738132249</v>
      </c>
      <c r="M16" s="14">
        <v>1148667.1374959906</v>
      </c>
      <c r="N16" s="14">
        <v>1152037.2067911937</v>
      </c>
      <c r="O16" s="14">
        <v>1152202.4401610827</v>
      </c>
      <c r="P16" s="14">
        <v>1151973.6468082785</v>
      </c>
      <c r="Q16" s="14">
        <v>1151572.8973083308</v>
      </c>
      <c r="S16" s="13">
        <f t="shared" si="2"/>
        <v>1.8065531249637927</v>
      </c>
      <c r="T16" s="13">
        <f t="shared" si="3"/>
        <v>1.801108341459644</v>
      </c>
      <c r="U16" s="13">
        <f t="shared" si="4"/>
        <v>1.8668849034554562</v>
      </c>
      <c r="V16" s="13">
        <f t="shared" si="5"/>
        <v>1.8692003288791263</v>
      </c>
      <c r="W16" s="13">
        <f t="shared" si="6"/>
        <v>1.8668849034554564</v>
      </c>
      <c r="X16" s="13">
        <f t="shared" si="7"/>
        <v>1.8683982862523252</v>
      </c>
      <c r="Y16" s="13">
        <f t="shared" si="8"/>
        <v>1.8635256990771505</v>
      </c>
      <c r="Z16" s="13">
        <f t="shared" si="9"/>
        <v>1.8689930886578894</v>
      </c>
      <c r="AA16" s="13">
        <f t="shared" si="10"/>
        <v>1.8692611529395955</v>
      </c>
      <c r="AB16" s="13">
        <f t="shared" si="11"/>
        <v>1.8688899729181516</v>
      </c>
      <c r="AC16" s="13">
        <f t="shared" si="12"/>
        <v>1.8682398220017826</v>
      </c>
      <c r="AE16" s="13">
        <f t="shared" si="21"/>
        <v>2.3154254236701366E-3</v>
      </c>
      <c r="AF16" s="13">
        <f t="shared" si="31"/>
        <v>-5.4447835041486758E-3</v>
      </c>
      <c r="AG16" s="499">
        <f t="shared" si="22"/>
        <v>0</v>
      </c>
      <c r="AH16" s="13">
        <f t="shared" si="23"/>
        <v>8.0204262680116933E-4</v>
      </c>
      <c r="AI16" s="13">
        <f t="shared" si="24"/>
        <v>5.6746298019758612E-3</v>
      </c>
      <c r="AJ16" s="499">
        <f t="shared" si="25"/>
        <v>2.0724022123697061E-4</v>
      </c>
      <c r="AK16" s="13">
        <f t="shared" si="26"/>
        <v>-6.082406046914457E-5</v>
      </c>
      <c r="AL16" s="499">
        <f t="shared" si="27"/>
        <v>3.1035596097472862E-4</v>
      </c>
      <c r="AM16" s="13">
        <f t="shared" si="28"/>
        <v>9.6050687734372531E-4</v>
      </c>
      <c r="AN16" s="373">
        <f t="shared" si="29"/>
        <v>1.9315717415029354E-3</v>
      </c>
      <c r="AO16" s="13">
        <f t="shared" si="30"/>
        <v>3.8385368216720117E-4</v>
      </c>
      <c r="AQ16" s="15">
        <f t="shared" si="13"/>
        <v>-0.30139072186198795</v>
      </c>
      <c r="AR16" s="15">
        <f t="shared" si="14"/>
        <v>4.2908329000889783E-2</v>
      </c>
      <c r="AS16" s="15">
        <f t="shared" si="15"/>
        <v>0.30358596209849142</v>
      </c>
      <c r="AT16" s="15">
        <f t="shared" si="16"/>
        <v>-3.2540150742225672E-3</v>
      </c>
      <c r="AU16" s="15">
        <f t="shared" si="17"/>
        <v>5.1385978404984399E-2</v>
      </c>
      <c r="AV16" s="15">
        <f t="shared" si="18"/>
        <v>-0.2706001069486102</v>
      </c>
      <c r="AW16" s="15">
        <f t="shared" si="19"/>
        <v>0.12402614748153286</v>
      </c>
      <c r="AX16" s="15">
        <f t="shared" si="20"/>
        <v>0.39462625443014304</v>
      </c>
    </row>
    <row r="17" spans="1:50">
      <c r="A17" s="2" t="s">
        <v>2</v>
      </c>
      <c r="B17" s="2" t="s">
        <v>56</v>
      </c>
      <c r="C17" s="25">
        <v>816511.22245733219</v>
      </c>
      <c r="D17" s="12"/>
      <c r="E17" s="25">
        <v>816511.22245733219</v>
      </c>
      <c r="G17" s="198">
        <v>818249.35825359006</v>
      </c>
      <c r="H17" s="200">
        <v>816241.75000000012</v>
      </c>
      <c r="I17" s="6">
        <v>816511.22245733219</v>
      </c>
      <c r="J17" s="14">
        <v>817324.75026902242</v>
      </c>
      <c r="K17" s="14">
        <v>816511.22245733219</v>
      </c>
      <c r="L17" s="14">
        <v>815175.4270763899</v>
      </c>
      <c r="M17" s="14">
        <v>817283.97267344233</v>
      </c>
      <c r="N17" s="14">
        <v>817303.15983490809</v>
      </c>
      <c r="O17" s="14">
        <v>817583.43224681879</v>
      </c>
      <c r="P17" s="14">
        <v>817280.21037472272</v>
      </c>
      <c r="Q17" s="14">
        <v>816978.62532224087</v>
      </c>
      <c r="S17" s="13">
        <f t="shared" si="2"/>
        <v>1.3305122458305549</v>
      </c>
      <c r="T17" s="13">
        <f t="shared" si="3"/>
        <v>1.324219548145658</v>
      </c>
      <c r="U17" s="13">
        <f t="shared" si="4"/>
        <v>1.3276859546290882</v>
      </c>
      <c r="V17" s="13">
        <f t="shared" si="5"/>
        <v>1.325976540025682</v>
      </c>
      <c r="W17" s="13">
        <f t="shared" si="6"/>
        <v>1.3276859546290884</v>
      </c>
      <c r="X17" s="13">
        <f t="shared" si="7"/>
        <v>1.3224896125474352</v>
      </c>
      <c r="Y17" s="13">
        <f t="shared" si="8"/>
        <v>1.3259103850058074</v>
      </c>
      <c r="Z17" s="13">
        <f t="shared" si="9"/>
        <v>1.3259415130561512</v>
      </c>
      <c r="AA17" s="13">
        <f t="shared" si="10"/>
        <v>1.3263962094823727</v>
      </c>
      <c r="AB17" s="13">
        <f t="shared" si="11"/>
        <v>1.3259042812877482</v>
      </c>
      <c r="AC17" s="13">
        <f t="shared" si="12"/>
        <v>1.3254150085668595</v>
      </c>
      <c r="AE17" s="13">
        <f t="shared" si="21"/>
        <v>-1.7094146034062341E-3</v>
      </c>
      <c r="AF17" s="13">
        <f t="shared" si="31"/>
        <v>-6.2926976848969307E-3</v>
      </c>
      <c r="AG17" s="499">
        <f t="shared" si="22"/>
        <v>0</v>
      </c>
      <c r="AH17" s="13">
        <f t="shared" si="23"/>
        <v>3.4869274782467485E-3</v>
      </c>
      <c r="AI17" s="13">
        <f t="shared" si="24"/>
        <v>6.615501987461414E-5</v>
      </c>
      <c r="AJ17" s="499">
        <f t="shared" si="25"/>
        <v>3.5026969530838059E-5</v>
      </c>
      <c r="AK17" s="13">
        <f t="shared" si="26"/>
        <v>-4.1966945669069666E-4</v>
      </c>
      <c r="AL17" s="499">
        <f t="shared" si="27"/>
        <v>7.2258737933816874E-5</v>
      </c>
      <c r="AM17" s="13">
        <f t="shared" si="28"/>
        <v>5.6153145882253952E-4</v>
      </c>
      <c r="AN17" s="373">
        <f t="shared" si="29"/>
        <v>-2.5977531846437252E-3</v>
      </c>
      <c r="AO17" s="13">
        <f t="shared" si="30"/>
        <v>8.883385812374911E-4</v>
      </c>
      <c r="AQ17" s="15">
        <f t="shared" si="13"/>
        <v>-0.47295300773190524</v>
      </c>
      <c r="AR17" s="15">
        <f t="shared" si="14"/>
        <v>0.26297052572130819</v>
      </c>
      <c r="AS17" s="15">
        <f t="shared" si="15"/>
        <v>4.9891546251137169E-3</v>
      </c>
      <c r="AT17" s="15">
        <f t="shared" si="16"/>
        <v>-3.1649840251515189E-2</v>
      </c>
      <c r="AU17" s="15">
        <f t="shared" si="17"/>
        <v>4.2348521400813285E-2</v>
      </c>
      <c r="AV17" s="15">
        <f t="shared" si="18"/>
        <v>-0.40740978779847009</v>
      </c>
      <c r="AW17" s="15">
        <f t="shared" si="19"/>
        <v>-0.12875142630275005</v>
      </c>
      <c r="AX17" s="15">
        <f t="shared" si="20"/>
        <v>0.27865836149572004</v>
      </c>
    </row>
    <row r="18" spans="1:50">
      <c r="A18" s="2" t="s">
        <v>11</v>
      </c>
      <c r="B18" s="2" t="s">
        <v>57</v>
      </c>
      <c r="C18" s="25">
        <v>1061848.2095842825</v>
      </c>
      <c r="D18" s="12"/>
      <c r="E18" s="25">
        <v>1061848.2095842825</v>
      </c>
      <c r="G18" s="198">
        <v>1185264.5147509342</v>
      </c>
      <c r="H18" s="200">
        <v>1187521.7499999993</v>
      </c>
      <c r="I18" s="6">
        <v>1061848.2095842825</v>
      </c>
      <c r="J18" s="14">
        <v>1069948.3207557728</v>
      </c>
      <c r="K18" s="14">
        <v>1061848.2095842825</v>
      </c>
      <c r="L18" s="14">
        <v>1069521.9785952186</v>
      </c>
      <c r="M18" s="14">
        <v>1067946.806800734</v>
      </c>
      <c r="N18" s="14">
        <v>1069927.546225969</v>
      </c>
      <c r="O18" s="14">
        <v>1069818.9865983501</v>
      </c>
      <c r="P18" s="14">
        <v>1069870.0121783961</v>
      </c>
      <c r="Q18" s="14">
        <v>1066112.1668083812</v>
      </c>
      <c r="S18" s="13">
        <f t="shared" si="2"/>
        <v>1.9272962887381637</v>
      </c>
      <c r="T18" s="13">
        <f t="shared" si="3"/>
        <v>1.9265609915176969</v>
      </c>
      <c r="U18" s="13">
        <f t="shared" si="4"/>
        <v>1.7266155259571672</v>
      </c>
      <c r="V18" s="13">
        <f t="shared" si="5"/>
        <v>1.7358172157334699</v>
      </c>
      <c r="W18" s="13">
        <f t="shared" si="6"/>
        <v>1.7266155259571674</v>
      </c>
      <c r="X18" s="13">
        <f t="shared" si="7"/>
        <v>1.7351255448857035</v>
      </c>
      <c r="Y18" s="13">
        <f t="shared" si="8"/>
        <v>1.7325700847148118</v>
      </c>
      <c r="Z18" s="13">
        <f t="shared" si="9"/>
        <v>1.7357835124360466</v>
      </c>
      <c r="AA18" s="13">
        <f t="shared" si="10"/>
        <v>1.7356073920880826</v>
      </c>
      <c r="AB18" s="13">
        <f t="shared" si="11"/>
        <v>1.7356901727968037</v>
      </c>
      <c r="AC18" s="13">
        <f t="shared" si="12"/>
        <v>1.7295936795729729</v>
      </c>
      <c r="AE18" s="13">
        <f t="shared" si="21"/>
        <v>9.2016897763027572E-3</v>
      </c>
      <c r="AF18" s="13">
        <f t="shared" si="31"/>
        <v>-7.352972204668351E-4</v>
      </c>
      <c r="AG18" s="499">
        <f t="shared" si="22"/>
        <v>0</v>
      </c>
      <c r="AH18" s="13">
        <f t="shared" si="23"/>
        <v>6.9167084776644572E-4</v>
      </c>
      <c r="AI18" s="13">
        <f t="shared" si="24"/>
        <v>3.2471310186581448E-3</v>
      </c>
      <c r="AJ18" s="499">
        <f t="shared" si="25"/>
        <v>3.3703297423359757E-5</v>
      </c>
      <c r="AK18" s="13">
        <f t="shared" si="26"/>
        <v>2.0982364538735254E-4</v>
      </c>
      <c r="AL18" s="499">
        <f t="shared" si="27"/>
        <v>1.2704293666621069E-4</v>
      </c>
      <c r="AM18" s="13">
        <f t="shared" si="28"/>
        <v>6.2235361604969786E-3</v>
      </c>
      <c r="AN18" s="373">
        <f t="shared" si="29"/>
        <v>9.6368644518420865E-3</v>
      </c>
      <c r="AO18" s="13">
        <f t="shared" si="30"/>
        <v>-4.3517467553932931E-4</v>
      </c>
      <c r="AQ18" s="15">
        <f t="shared" si="13"/>
        <v>-3.8151747853374829E-2</v>
      </c>
      <c r="AR18" s="15">
        <f t="shared" si="14"/>
        <v>3.9846986278113394E-2</v>
      </c>
      <c r="AS18" s="15">
        <f t="shared" si="15"/>
        <v>0.18706641397643178</v>
      </c>
      <c r="AT18" s="15">
        <f t="shared" si="16"/>
        <v>1.2087888257214428E-2</v>
      </c>
      <c r="AU18" s="15">
        <f t="shared" si="17"/>
        <v>0.35853637722259957</v>
      </c>
      <c r="AV18" s="15">
        <f t="shared" si="18"/>
        <v>-6.4605484946646974E-2</v>
      </c>
      <c r="AW18" s="15">
        <f t="shared" si="19"/>
        <v>0.53293218078771221</v>
      </c>
      <c r="AX18" s="15">
        <f t="shared" si="20"/>
        <v>0.59753766573435918</v>
      </c>
    </row>
    <row r="19" spans="1:50">
      <c r="A19" s="2" t="s">
        <v>10</v>
      </c>
      <c r="B19" s="2" t="s">
        <v>58</v>
      </c>
      <c r="C19" s="25">
        <v>824019.36070708768</v>
      </c>
      <c r="D19" s="12"/>
      <c r="E19" s="25">
        <v>824019.36070708768</v>
      </c>
      <c r="G19" s="198">
        <v>806534.12296978664</v>
      </c>
      <c r="H19" s="200">
        <v>806127.74999999977</v>
      </c>
      <c r="I19" s="6">
        <v>824019.36070708768</v>
      </c>
      <c r="J19" s="14">
        <v>822524.71284964459</v>
      </c>
      <c r="K19" s="14">
        <v>824019.36070708768</v>
      </c>
      <c r="L19" s="14">
        <v>818690.90742344619</v>
      </c>
      <c r="M19" s="14">
        <v>824192.80039044295</v>
      </c>
      <c r="N19" s="14">
        <v>822538.11649104732</v>
      </c>
      <c r="O19" s="14">
        <v>822634.08852607082</v>
      </c>
      <c r="P19" s="14">
        <v>822784.02901200717</v>
      </c>
      <c r="Q19" s="14">
        <v>825440.94822820753</v>
      </c>
      <c r="S19" s="13">
        <f t="shared" si="2"/>
        <v>1.3114627178955072</v>
      </c>
      <c r="T19" s="13">
        <f t="shared" si="3"/>
        <v>1.3078112273143043</v>
      </c>
      <c r="U19" s="13">
        <f t="shared" si="4"/>
        <v>1.3398945433483138</v>
      </c>
      <c r="V19" s="13">
        <f t="shared" si="5"/>
        <v>1.3344126339879008</v>
      </c>
      <c r="W19" s="13">
        <f t="shared" si="6"/>
        <v>1.339894543348314</v>
      </c>
      <c r="X19" s="13">
        <f t="shared" si="7"/>
        <v>1.3281929079212556</v>
      </c>
      <c r="Y19" s="13">
        <f t="shared" si="8"/>
        <v>1.3371188348524645</v>
      </c>
      <c r="Z19" s="13">
        <f t="shared" si="9"/>
        <v>1.334434379217132</v>
      </c>
      <c r="AA19" s="13">
        <f t="shared" si="10"/>
        <v>1.3345900782423941</v>
      </c>
      <c r="AB19" s="13">
        <f t="shared" si="11"/>
        <v>1.3348333323059549</v>
      </c>
      <c r="AC19" s="13">
        <f t="shared" si="12"/>
        <v>1.3391437518157829</v>
      </c>
      <c r="AE19" s="13">
        <f t="shared" si="21"/>
        <v>-5.4819093604130398E-3</v>
      </c>
      <c r="AF19" s="13">
        <f t="shared" si="31"/>
        <v>-3.6514905812028431E-3</v>
      </c>
      <c r="AG19" s="499">
        <f t="shared" si="22"/>
        <v>0</v>
      </c>
      <c r="AH19" s="13">
        <f t="shared" si="23"/>
        <v>6.2197260666452259E-3</v>
      </c>
      <c r="AI19" s="13">
        <f t="shared" si="24"/>
        <v>-2.7062008645637459E-3</v>
      </c>
      <c r="AJ19" s="499">
        <f t="shared" si="25"/>
        <v>-2.1745229231262542E-5</v>
      </c>
      <c r="AK19" s="13">
        <f t="shared" si="26"/>
        <v>-1.7744425449328638E-4</v>
      </c>
      <c r="AL19" s="499">
        <f t="shared" si="27"/>
        <v>-4.2069831805413571E-4</v>
      </c>
      <c r="AM19" s="13">
        <f t="shared" si="28"/>
        <v>-4.7311178278821586E-3</v>
      </c>
      <c r="AN19" s="373">
        <f t="shared" si="29"/>
        <v>-5.0465274614968081E-3</v>
      </c>
      <c r="AO19" s="13">
        <f t="shared" si="30"/>
        <v>-4.3538189891623169E-4</v>
      </c>
      <c r="AQ19" s="15">
        <f t="shared" si="13"/>
        <v>-0.27842885134107037</v>
      </c>
      <c r="AR19" s="15">
        <f t="shared" si="14"/>
        <v>0.46610215672625449</v>
      </c>
      <c r="AS19" s="15">
        <f t="shared" si="15"/>
        <v>-0.20280090248218402</v>
      </c>
      <c r="AT19" s="15">
        <f t="shared" si="16"/>
        <v>-1.3297555042100664E-2</v>
      </c>
      <c r="AU19" s="15">
        <f t="shared" si="17"/>
        <v>-0.35454684011370474</v>
      </c>
      <c r="AV19" s="15">
        <f t="shared" si="18"/>
        <v>-0.30458677066429751</v>
      </c>
      <c r="AW19" s="15">
        <f t="shared" si="19"/>
        <v>-0.40912991157603246</v>
      </c>
      <c r="AX19" s="15">
        <f t="shared" si="20"/>
        <v>-0.10454314091173494</v>
      </c>
    </row>
    <row r="20" spans="1:50">
      <c r="A20" s="2" t="s">
        <v>25</v>
      </c>
      <c r="B20" s="2" t="s">
        <v>59</v>
      </c>
      <c r="C20" s="25">
        <v>779999.56962407287</v>
      </c>
      <c r="D20" s="12"/>
      <c r="E20" s="25">
        <v>779999.56962407287</v>
      </c>
      <c r="G20" s="198">
        <v>814554.41742288927</v>
      </c>
      <c r="H20" s="200">
        <v>813203.16666666651</v>
      </c>
      <c r="I20" s="6">
        <v>779999.56962407287</v>
      </c>
      <c r="J20" s="14">
        <v>779373.88854857662</v>
      </c>
      <c r="K20" s="14">
        <v>779999.56962407287</v>
      </c>
      <c r="L20" s="14">
        <v>778369.08331278432</v>
      </c>
      <c r="M20" s="14">
        <v>780062.95371429971</v>
      </c>
      <c r="N20" s="14">
        <v>779272.62496069574</v>
      </c>
      <c r="O20" s="14">
        <v>779295.30502467777</v>
      </c>
      <c r="P20" s="14">
        <v>779160.90848869027</v>
      </c>
      <c r="Q20" s="14">
        <v>779767.8959856123</v>
      </c>
      <c r="S20" s="13">
        <f t="shared" si="2"/>
        <v>1.3245040968802648</v>
      </c>
      <c r="T20" s="13">
        <f t="shared" si="3"/>
        <v>1.319289940650489</v>
      </c>
      <c r="U20" s="13">
        <f t="shared" si="4"/>
        <v>1.2683162762784088</v>
      </c>
      <c r="V20" s="13">
        <f t="shared" si="5"/>
        <v>1.2644074363144506</v>
      </c>
      <c r="W20" s="13">
        <f t="shared" si="6"/>
        <v>1.268316276278409</v>
      </c>
      <c r="X20" s="13">
        <f t="shared" si="7"/>
        <v>1.2627773031641729</v>
      </c>
      <c r="Y20" s="13">
        <f t="shared" si="8"/>
        <v>1.2655253325288951</v>
      </c>
      <c r="Z20" s="13">
        <f t="shared" si="9"/>
        <v>1.2642431526048912</v>
      </c>
      <c r="AA20" s="13">
        <f t="shared" si="10"/>
        <v>1.2642799473217481</v>
      </c>
      <c r="AB20" s="13">
        <f t="shared" si="11"/>
        <v>1.2640619107900986</v>
      </c>
      <c r="AC20" s="13">
        <f t="shared" si="12"/>
        <v>1.2650466493297576</v>
      </c>
      <c r="AE20" s="13">
        <f t="shared" si="21"/>
        <v>-3.9088399639581883E-3</v>
      </c>
      <c r="AF20" s="13">
        <f t="shared" si="31"/>
        <v>-5.2141562297758348E-3</v>
      </c>
      <c r="AG20" s="499">
        <f t="shared" si="22"/>
        <v>0</v>
      </c>
      <c r="AH20" s="13">
        <f t="shared" si="23"/>
        <v>1.6301331502777128E-3</v>
      </c>
      <c r="AI20" s="13">
        <f t="shared" si="24"/>
        <v>-1.1178962144444693E-3</v>
      </c>
      <c r="AJ20" s="499">
        <f t="shared" si="25"/>
        <v>1.6428370955945404E-4</v>
      </c>
      <c r="AK20" s="13">
        <f t="shared" si="26"/>
        <v>1.2748899270254022E-4</v>
      </c>
      <c r="AL20" s="499">
        <f t="shared" si="27"/>
        <v>3.4552552435207495E-4</v>
      </c>
      <c r="AM20" s="13">
        <f t="shared" si="28"/>
        <v>-6.3921301530700525E-4</v>
      </c>
      <c r="AN20" s="373">
        <f t="shared" si="29"/>
        <v>-5.2136433165470564E-3</v>
      </c>
      <c r="AO20" s="13">
        <f t="shared" si="30"/>
        <v>1.304803352588868E-3</v>
      </c>
      <c r="AQ20" s="15">
        <f t="shared" si="13"/>
        <v>-0.39366856184569388</v>
      </c>
      <c r="AR20" s="15">
        <f t="shared" si="14"/>
        <v>0.12892467281189798</v>
      </c>
      <c r="AS20" s="15">
        <f t="shared" si="15"/>
        <v>-8.84126573711842E-2</v>
      </c>
      <c r="AT20" s="15">
        <f t="shared" si="16"/>
        <v>1.0082904374095633E-2</v>
      </c>
      <c r="AU20" s="15">
        <f t="shared" si="17"/>
        <v>-5.0554354312420911E-2</v>
      </c>
      <c r="AV20" s="15">
        <f t="shared" si="18"/>
        <v>-0.30823182954796297</v>
      </c>
      <c r="AW20" s="15">
        <f t="shared" si="19"/>
        <v>-0.30819126404557445</v>
      </c>
      <c r="AX20" s="15">
        <f t="shared" si="20"/>
        <v>4.0565502388505148E-5</v>
      </c>
    </row>
    <row r="21" spans="1:50">
      <c r="A21" s="2" t="s">
        <v>30</v>
      </c>
      <c r="B21" s="2" t="s">
        <v>60</v>
      </c>
      <c r="C21" s="25">
        <v>1267961.3400504913</v>
      </c>
      <c r="D21" s="12"/>
      <c r="E21" s="25">
        <v>1267961.3400504913</v>
      </c>
      <c r="G21" s="198">
        <v>1240697.9518412913</v>
      </c>
      <c r="H21" s="200">
        <v>1242199.6666666667</v>
      </c>
      <c r="I21" s="6">
        <v>1267961.3400504913</v>
      </c>
      <c r="J21" s="14">
        <v>1265839.9365490717</v>
      </c>
      <c r="K21" s="14">
        <v>1267961.3400504913</v>
      </c>
      <c r="L21" s="14">
        <v>1266064.6873315102</v>
      </c>
      <c r="M21" s="14">
        <v>1267318.3716303103</v>
      </c>
      <c r="N21" s="14">
        <v>1265726.8406136376</v>
      </c>
      <c r="O21" s="14">
        <v>1265624.0570000089</v>
      </c>
      <c r="P21" s="14">
        <v>1266273.2160297034</v>
      </c>
      <c r="Q21" s="14">
        <v>1267753.3491468916</v>
      </c>
      <c r="S21" s="13">
        <f t="shared" si="2"/>
        <v>2.0174336852826777</v>
      </c>
      <c r="T21" s="13">
        <f t="shared" si="3"/>
        <v>2.0152670226682479</v>
      </c>
      <c r="U21" s="13">
        <f t="shared" si="4"/>
        <v>2.0617652469383976</v>
      </c>
      <c r="V21" s="13">
        <f t="shared" si="5"/>
        <v>2.053619517504147</v>
      </c>
      <c r="W21" s="13">
        <f t="shared" si="6"/>
        <v>2.061765246938398</v>
      </c>
      <c r="X21" s="13">
        <f t="shared" si="7"/>
        <v>2.0539841391123472</v>
      </c>
      <c r="Y21" s="13">
        <f t="shared" si="8"/>
        <v>2.0560180380836686</v>
      </c>
      <c r="Z21" s="13">
        <f t="shared" si="9"/>
        <v>2.0534360377341918</v>
      </c>
      <c r="AA21" s="13">
        <f t="shared" si="10"/>
        <v>2.0532692880299566</v>
      </c>
      <c r="AB21" s="13">
        <f t="shared" si="11"/>
        <v>2.0543224430259821</v>
      </c>
      <c r="AC21" s="13">
        <f t="shared" si="12"/>
        <v>2.0567237183927936</v>
      </c>
      <c r="AE21" s="13">
        <f t="shared" si="21"/>
        <v>-8.1457294342506259E-3</v>
      </c>
      <c r="AF21" s="13">
        <f t="shared" si="31"/>
        <v>-2.1666626144298817E-3</v>
      </c>
      <c r="AG21" s="499">
        <f t="shared" si="22"/>
        <v>0</v>
      </c>
      <c r="AH21" s="13">
        <f t="shared" si="23"/>
        <v>-3.6462160820027734E-4</v>
      </c>
      <c r="AI21" s="13">
        <f t="shared" si="24"/>
        <v>-2.3985205795216125E-3</v>
      </c>
      <c r="AJ21" s="499">
        <f t="shared" si="25"/>
        <v>1.8347976995514159E-4</v>
      </c>
      <c r="AK21" s="13">
        <f t="shared" si="26"/>
        <v>3.5022947419038886E-4</v>
      </c>
      <c r="AL21" s="499">
        <f t="shared" si="27"/>
        <v>-7.0292552183515156E-4</v>
      </c>
      <c r="AM21" s="13">
        <f t="shared" si="28"/>
        <v>-3.1042008886466022E-3</v>
      </c>
      <c r="AN21" s="373">
        <f t="shared" si="29"/>
        <v>-7.6837762166079848E-3</v>
      </c>
      <c r="AO21" s="13">
        <f t="shared" si="30"/>
        <v>-4.6195321764264108E-4</v>
      </c>
      <c r="AQ21" s="15">
        <f t="shared" si="13"/>
        <v>-0.10739696824910971</v>
      </c>
      <c r="AR21" s="15">
        <f t="shared" si="14"/>
        <v>-1.7755071233614774E-2</v>
      </c>
      <c r="AS21" s="15">
        <f t="shared" si="15"/>
        <v>-0.11679478886315994</v>
      </c>
      <c r="AT21" s="15">
        <f t="shared" si="16"/>
        <v>1.7054253293036382E-2</v>
      </c>
      <c r="AU21" s="15">
        <f t="shared" si="17"/>
        <v>-0.15115754706204157</v>
      </c>
      <c r="AV21" s="15">
        <f t="shared" si="18"/>
        <v>-0.12643205024979837</v>
      </c>
      <c r="AW21" s="15">
        <f t="shared" si="19"/>
        <v>-0.39508520411557829</v>
      </c>
      <c r="AX21" s="15">
        <f t="shared" si="20"/>
        <v>-0.26865315386577993</v>
      </c>
    </row>
    <row r="22" spans="1:50">
      <c r="A22" s="2" t="s">
        <v>21</v>
      </c>
      <c r="B22" s="2" t="s">
        <v>61</v>
      </c>
      <c r="C22" s="25">
        <v>541627.60315419338</v>
      </c>
      <c r="D22" s="12"/>
      <c r="E22" s="25">
        <v>541627.60315419338</v>
      </c>
      <c r="G22" s="198">
        <v>521391.17611676466</v>
      </c>
      <c r="H22" s="200">
        <v>519648.25000000006</v>
      </c>
      <c r="I22" s="6">
        <v>541627.60315419338</v>
      </c>
      <c r="J22" s="14">
        <v>540485.83164762531</v>
      </c>
      <c r="K22" s="14">
        <v>541627.60315419338</v>
      </c>
      <c r="L22" s="14">
        <v>538563.41763801849</v>
      </c>
      <c r="M22" s="14">
        <v>541000.72082267562</v>
      </c>
      <c r="N22" s="14">
        <v>540428.09797972976</v>
      </c>
      <c r="O22" s="14">
        <v>540682.78830410249</v>
      </c>
      <c r="P22" s="14">
        <v>540219.42829484772</v>
      </c>
      <c r="Q22" s="14">
        <v>540932.77052310959</v>
      </c>
      <c r="S22" s="13">
        <f t="shared" si="2"/>
        <v>0.84780676904161467</v>
      </c>
      <c r="T22" s="13">
        <f t="shared" si="3"/>
        <v>0.84304480971437934</v>
      </c>
      <c r="U22" s="13">
        <f t="shared" si="4"/>
        <v>0.88071215871722841</v>
      </c>
      <c r="V22" s="13">
        <f t="shared" si="5"/>
        <v>0.87685039850454671</v>
      </c>
      <c r="W22" s="13">
        <f t="shared" si="6"/>
        <v>0.88071215871722863</v>
      </c>
      <c r="X22" s="13">
        <f t="shared" si="7"/>
        <v>0.87373159428857683</v>
      </c>
      <c r="Y22" s="13">
        <f t="shared" si="8"/>
        <v>0.87768572248880761</v>
      </c>
      <c r="Z22" s="13">
        <f t="shared" si="9"/>
        <v>0.87675673501378149</v>
      </c>
      <c r="AA22" s="13">
        <f t="shared" si="10"/>
        <v>0.87716992866168997</v>
      </c>
      <c r="AB22" s="13">
        <f t="shared" si="11"/>
        <v>0.87641820237216361</v>
      </c>
      <c r="AC22" s="13">
        <f t="shared" si="12"/>
        <v>0.87757548417400966</v>
      </c>
      <c r="AE22" s="13">
        <f t="shared" si="21"/>
        <v>-3.8617602126816974E-3</v>
      </c>
      <c r="AF22" s="13">
        <f t="shared" si="31"/>
        <v>-4.7619593272353322E-3</v>
      </c>
      <c r="AG22" s="499">
        <f t="shared" si="22"/>
        <v>0</v>
      </c>
      <c r="AH22" s="13">
        <f t="shared" si="23"/>
        <v>3.1188042159698837E-3</v>
      </c>
      <c r="AI22" s="13">
        <f t="shared" si="24"/>
        <v>-8.3532398426089394E-4</v>
      </c>
      <c r="AJ22" s="499">
        <f t="shared" si="25"/>
        <v>9.3663490765227841E-5</v>
      </c>
      <c r="AK22" s="13">
        <f t="shared" si="26"/>
        <v>-3.1953015714325517E-4</v>
      </c>
      <c r="AL22" s="499">
        <f t="shared" si="27"/>
        <v>4.3219613238310028E-4</v>
      </c>
      <c r="AM22" s="13">
        <f t="shared" si="28"/>
        <v>-7.2508566946294373E-4</v>
      </c>
      <c r="AN22" s="373">
        <f t="shared" si="29"/>
        <v>-3.5230949221325414E-3</v>
      </c>
      <c r="AO22" s="13">
        <f t="shared" si="30"/>
        <v>-3.3866529054915606E-4</v>
      </c>
      <c r="AQ22" s="15">
        <f t="shared" si="13"/>
        <v>-0.56167979557634218</v>
      </c>
      <c r="AR22" s="15">
        <f t="shared" si="14"/>
        <v>0.35568259092873206</v>
      </c>
      <c r="AS22" s="15">
        <f t="shared" si="15"/>
        <v>-9.5264139206131929E-2</v>
      </c>
      <c r="AT22" s="15">
        <f t="shared" si="16"/>
        <v>-3.6440669661347971E-2</v>
      </c>
      <c r="AU22" s="15">
        <f t="shared" si="17"/>
        <v>-8.2692061348157556E-2</v>
      </c>
      <c r="AV22" s="15">
        <f t="shared" si="18"/>
        <v>-0.57976725800746043</v>
      </c>
      <c r="AW22" s="15">
        <f t="shared" si="19"/>
        <v>-0.43848153729436573</v>
      </c>
      <c r="AX22" s="15">
        <f t="shared" si="20"/>
        <v>0.14128572071309464</v>
      </c>
    </row>
    <row r="23" spans="1:50">
      <c r="A23" s="2" t="s">
        <v>18</v>
      </c>
      <c r="B23" s="2" t="s">
        <v>62</v>
      </c>
      <c r="C23" s="25">
        <v>1208087.4746857362</v>
      </c>
      <c r="D23" s="12"/>
      <c r="E23" s="25">
        <v>1208087.4746857362</v>
      </c>
      <c r="G23" s="198">
        <v>1172053.2961758988</v>
      </c>
      <c r="H23" s="200">
        <v>1171480.25</v>
      </c>
      <c r="I23" s="6">
        <v>1208087.4746857362</v>
      </c>
      <c r="J23" s="14">
        <v>1212997.8741735413</v>
      </c>
      <c r="K23" s="14">
        <v>1208087.4746857362</v>
      </c>
      <c r="L23" s="14">
        <v>1212680.2414589131</v>
      </c>
      <c r="M23" s="14">
        <v>1210695.1832465588</v>
      </c>
      <c r="N23" s="14">
        <v>1212864.2843482962</v>
      </c>
      <c r="O23" s="14">
        <v>1212860.3763176585</v>
      </c>
      <c r="P23" s="14">
        <v>1212419.5082880738</v>
      </c>
      <c r="Q23" s="14">
        <v>1211785.6060176201</v>
      </c>
      <c r="S23" s="13">
        <f t="shared" si="2"/>
        <v>1.9058142210541202</v>
      </c>
      <c r="T23" s="13">
        <f t="shared" si="3"/>
        <v>1.9005362655323161</v>
      </c>
      <c r="U23" s="13">
        <f t="shared" si="4"/>
        <v>1.9644075035201283</v>
      </c>
      <c r="V23" s="13">
        <f t="shared" si="5"/>
        <v>1.9678918614978109</v>
      </c>
      <c r="W23" s="13">
        <f t="shared" si="6"/>
        <v>1.9644075035201287</v>
      </c>
      <c r="X23" s="13">
        <f t="shared" si="7"/>
        <v>1.9673765540538557</v>
      </c>
      <c r="Y23" s="13">
        <f t="shared" si="8"/>
        <v>1.9641561198025983</v>
      </c>
      <c r="Z23" s="13">
        <f t="shared" si="9"/>
        <v>1.9676751337231988</v>
      </c>
      <c r="AA23" s="13">
        <f t="shared" si="10"/>
        <v>1.9676687935787924</v>
      </c>
      <c r="AB23" s="13">
        <f t="shared" si="11"/>
        <v>1.966953556869903</v>
      </c>
      <c r="AC23" s="13">
        <f t="shared" si="12"/>
        <v>1.9659251534855509</v>
      </c>
      <c r="AE23" s="13">
        <f t="shared" si="21"/>
        <v>3.4843579776826505E-3</v>
      </c>
      <c r="AF23" s="13">
        <f t="shared" si="31"/>
        <v>-5.2779555218041008E-3</v>
      </c>
      <c r="AG23" s="499">
        <f t="shared" si="22"/>
        <v>0</v>
      </c>
      <c r="AH23" s="13">
        <f t="shared" si="23"/>
        <v>5.1530744395522632E-4</v>
      </c>
      <c r="AI23" s="13">
        <f t="shared" si="24"/>
        <v>3.7357416952126243E-3</v>
      </c>
      <c r="AJ23" s="499">
        <f t="shared" si="25"/>
        <v>2.1672777461212434E-4</v>
      </c>
      <c r="AK23" s="13">
        <f t="shared" si="26"/>
        <v>2.2306791901849365E-4</v>
      </c>
      <c r="AL23" s="499">
        <f t="shared" si="27"/>
        <v>9.3830462790789326E-4</v>
      </c>
      <c r="AM23" s="13">
        <f t="shared" si="28"/>
        <v>1.9667080122600655E-3</v>
      </c>
      <c r="AN23" s="373">
        <f t="shared" si="29"/>
        <v>1.1628695486423091E-3</v>
      </c>
      <c r="AO23" s="13">
        <f t="shared" si="30"/>
        <v>2.3214884290403415E-3</v>
      </c>
      <c r="AQ23" s="15">
        <f t="shared" si="13"/>
        <v>-0.27693966513088686</v>
      </c>
      <c r="AR23" s="15">
        <f t="shared" si="14"/>
        <v>2.6185760205492854E-2</v>
      </c>
      <c r="AS23" s="15">
        <f t="shared" si="15"/>
        <v>0.18983470424890417</v>
      </c>
      <c r="AT23" s="15">
        <f t="shared" si="16"/>
        <v>1.1335374843651784E-2</v>
      </c>
      <c r="AU23" s="15">
        <f t="shared" si="17"/>
        <v>9.9939841753456687E-2</v>
      </c>
      <c r="AV23" s="15">
        <f t="shared" si="18"/>
        <v>-0.14992118154267955</v>
      </c>
      <c r="AW23" s="15">
        <f t="shared" si="19"/>
        <v>0.17737449950882597</v>
      </c>
      <c r="AX23" s="15">
        <f t="shared" si="20"/>
        <v>0.32729568105150553</v>
      </c>
    </row>
    <row r="24" spans="1:50">
      <c r="A24" s="2" t="s">
        <v>4</v>
      </c>
      <c r="B24" s="2" t="s">
        <v>63</v>
      </c>
      <c r="C24" s="25">
        <v>990567.5155274577</v>
      </c>
      <c r="D24" s="12"/>
      <c r="E24" s="25">
        <v>990567.5155274577</v>
      </c>
      <c r="G24" s="198">
        <v>1070212.3754932936</v>
      </c>
      <c r="H24" s="200">
        <v>1078232.2499999993</v>
      </c>
      <c r="I24" s="6">
        <v>990567.5155274577</v>
      </c>
      <c r="J24" s="14">
        <v>994176.93633404071</v>
      </c>
      <c r="K24" s="14">
        <v>990567.5155274577</v>
      </c>
      <c r="L24" s="14">
        <v>993965.72489799466</v>
      </c>
      <c r="M24" s="14">
        <v>997343.24318589352</v>
      </c>
      <c r="N24" s="14">
        <v>994066.29622028931</v>
      </c>
      <c r="O24" s="14">
        <v>994192.52586285165</v>
      </c>
      <c r="P24" s="14">
        <v>993329.28182392556</v>
      </c>
      <c r="Q24" s="14">
        <v>993989.86933277478</v>
      </c>
      <c r="S24" s="13">
        <f t="shared" si="2"/>
        <v>1.7402160562305429</v>
      </c>
      <c r="T24" s="13">
        <f t="shared" si="3"/>
        <v>1.7492565442665424</v>
      </c>
      <c r="U24" s="13">
        <f t="shared" si="4"/>
        <v>1.610709738342099</v>
      </c>
      <c r="V24" s="13">
        <f t="shared" si="5"/>
        <v>1.6128904621812081</v>
      </c>
      <c r="W24" s="13">
        <f t="shared" si="6"/>
        <v>1.610709738342099</v>
      </c>
      <c r="X24" s="13">
        <f t="shared" si="7"/>
        <v>1.6125478059615224</v>
      </c>
      <c r="Y24" s="13">
        <f t="shared" si="8"/>
        <v>1.6180272803219744</v>
      </c>
      <c r="Z24" s="13">
        <f t="shared" si="9"/>
        <v>1.6127109665827062</v>
      </c>
      <c r="AA24" s="13">
        <f t="shared" si="10"/>
        <v>1.612915753657413</v>
      </c>
      <c r="AB24" s="13">
        <f t="shared" si="11"/>
        <v>1.6115152805363482</v>
      </c>
      <c r="AC24" s="13">
        <f t="shared" si="12"/>
        <v>1.612586976381946</v>
      </c>
      <c r="AE24" s="13">
        <f t="shared" si="21"/>
        <v>2.1807238391091666E-3</v>
      </c>
      <c r="AF24" s="13">
        <f t="shared" si="31"/>
        <v>9.0404880359995499E-3</v>
      </c>
      <c r="AG24" s="499">
        <f t="shared" si="22"/>
        <v>0</v>
      </c>
      <c r="AH24" s="13">
        <f t="shared" si="23"/>
        <v>3.4265621968576632E-4</v>
      </c>
      <c r="AI24" s="13">
        <f t="shared" si="24"/>
        <v>-5.136818140766275E-3</v>
      </c>
      <c r="AJ24" s="499">
        <f t="shared" si="25"/>
        <v>1.7949559850194419E-4</v>
      </c>
      <c r="AK24" s="13">
        <f t="shared" si="26"/>
        <v>-2.5291476204891694E-5</v>
      </c>
      <c r="AL24" s="499">
        <f t="shared" si="27"/>
        <v>1.3751816448599463E-3</v>
      </c>
      <c r="AM24" s="13">
        <f t="shared" si="28"/>
        <v>3.0348579926209318E-4</v>
      </c>
      <c r="AN24" s="373">
        <f t="shared" si="29"/>
        <v>4.5245204379762427E-3</v>
      </c>
      <c r="AO24" s="13">
        <f t="shared" si="30"/>
        <v>-2.3437965988670761E-3</v>
      </c>
      <c r="AQ24" s="15">
        <f t="shared" si="13"/>
        <v>0.51950377101921597</v>
      </c>
      <c r="AR24" s="15">
        <f t="shared" si="14"/>
        <v>2.1244853740555441E-2</v>
      </c>
      <c r="AS24" s="15">
        <f t="shared" si="15"/>
        <v>-0.31848524504382331</v>
      </c>
      <c r="AT24" s="15">
        <f t="shared" si="16"/>
        <v>-1.5680839336534064E-3</v>
      </c>
      <c r="AU24" s="15">
        <f t="shared" si="17"/>
        <v>1.8816268455805189E-2</v>
      </c>
      <c r="AV24" s="15">
        <f t="shared" si="18"/>
        <v>0.41538120873461404</v>
      </c>
      <c r="AW24" s="15">
        <f t="shared" si="19"/>
        <v>0.13538900195349798</v>
      </c>
      <c r="AX24" s="15">
        <f t="shared" si="20"/>
        <v>-0.27999220678111608</v>
      </c>
    </row>
    <row r="25" spans="1:50">
      <c r="A25" s="2" t="s">
        <v>34</v>
      </c>
      <c r="B25" s="2" t="s">
        <v>64</v>
      </c>
      <c r="C25" s="25">
        <v>891717.28808679141</v>
      </c>
      <c r="D25" s="12"/>
      <c r="E25" s="25">
        <v>891717.28808679141</v>
      </c>
      <c r="G25" s="198">
        <v>1008471.9704068232</v>
      </c>
      <c r="H25" s="200">
        <v>1015210.3333333331</v>
      </c>
      <c r="I25" s="6">
        <v>891717.28808679141</v>
      </c>
      <c r="J25" s="14">
        <v>895807.45025824604</v>
      </c>
      <c r="K25" s="14">
        <v>891717.28808679141</v>
      </c>
      <c r="L25" s="14">
        <v>893842.63786723779</v>
      </c>
      <c r="M25" s="14">
        <v>897078.5280587927</v>
      </c>
      <c r="N25" s="14">
        <v>895818.59930986201</v>
      </c>
      <c r="O25" s="14">
        <v>895972.81820235308</v>
      </c>
      <c r="P25" s="14">
        <v>895935.02199091017</v>
      </c>
      <c r="Q25" s="14">
        <v>897342.72705539712</v>
      </c>
      <c r="S25" s="13">
        <f t="shared" si="2"/>
        <v>1.6398232307409939</v>
      </c>
      <c r="T25" s="13">
        <f t="shared" si="3"/>
        <v>1.6470137295469989</v>
      </c>
      <c r="U25" s="13">
        <f t="shared" si="4"/>
        <v>1.4499745825044561</v>
      </c>
      <c r="V25" s="13">
        <f t="shared" si="5"/>
        <v>1.4533019623248733</v>
      </c>
      <c r="W25" s="13">
        <f t="shared" si="6"/>
        <v>1.4499745825044563</v>
      </c>
      <c r="X25" s="13">
        <f t="shared" si="7"/>
        <v>1.4501143736275146</v>
      </c>
      <c r="Y25" s="13">
        <f t="shared" si="8"/>
        <v>1.4553640794252272</v>
      </c>
      <c r="Z25" s="13">
        <f t="shared" si="9"/>
        <v>1.4533200498486898</v>
      </c>
      <c r="AA25" s="13">
        <f t="shared" si="10"/>
        <v>1.4535702449313719</v>
      </c>
      <c r="AB25" s="13">
        <f t="shared" si="11"/>
        <v>1.4535089267225958</v>
      </c>
      <c r="AC25" s="13">
        <f t="shared" si="12"/>
        <v>1.4557926993480672</v>
      </c>
      <c r="AE25" s="13">
        <f t="shared" si="21"/>
        <v>3.3273798204171978E-3</v>
      </c>
      <c r="AF25" s="13">
        <f t="shared" si="31"/>
        <v>7.1904988060049746E-3</v>
      </c>
      <c r="AG25" s="499">
        <f t="shared" si="22"/>
        <v>0</v>
      </c>
      <c r="AH25" s="13">
        <f t="shared" si="23"/>
        <v>3.1875886973586898E-3</v>
      </c>
      <c r="AI25" s="13">
        <f t="shared" si="24"/>
        <v>-2.0621171003538663E-3</v>
      </c>
      <c r="AJ25" s="499">
        <f t="shared" si="25"/>
        <v>-1.8087523816490148E-5</v>
      </c>
      <c r="AK25" s="13">
        <f t="shared" si="26"/>
        <v>-2.6828260649858215E-4</v>
      </c>
      <c r="AL25" s="499">
        <f t="shared" si="27"/>
        <v>-2.0696439772249775E-4</v>
      </c>
      <c r="AM25" s="13">
        <f t="shared" si="28"/>
        <v>-2.4907370231939119E-3</v>
      </c>
      <c r="AN25" s="373">
        <f t="shared" si="29"/>
        <v>5.556950773317304E-3</v>
      </c>
      <c r="AO25" s="13">
        <f t="shared" si="30"/>
        <v>-2.2295709529001062E-3</v>
      </c>
      <c r="AQ25" s="15">
        <f t="shared" si="13"/>
        <v>0.43849231253760035</v>
      </c>
      <c r="AR25" s="15">
        <f t="shared" si="14"/>
        <v>0.21933423197608892</v>
      </c>
      <c r="AS25" s="15">
        <f t="shared" si="15"/>
        <v>-0.14189185412335509</v>
      </c>
      <c r="AT25" s="15">
        <f t="shared" si="16"/>
        <v>-1.8460210847675844E-2</v>
      </c>
      <c r="AU25" s="15">
        <f t="shared" si="17"/>
        <v>-0.17138468726825601</v>
      </c>
      <c r="AV25" s="15">
        <f t="shared" si="18"/>
        <v>0.34188101323581344</v>
      </c>
      <c r="AW25" s="15">
        <f t="shared" si="19"/>
        <v>0.22947849297261538</v>
      </c>
      <c r="AX25" s="15">
        <f t="shared" si="20"/>
        <v>-0.11240252026319802</v>
      </c>
    </row>
    <row r="26" spans="1:50">
      <c r="A26" s="2" t="s">
        <v>14</v>
      </c>
      <c r="B26" s="2" t="s">
        <v>65</v>
      </c>
      <c r="C26" s="25">
        <v>1504140.2883147353</v>
      </c>
      <c r="D26" s="12"/>
      <c r="E26" s="25">
        <v>1504140.2883147353</v>
      </c>
      <c r="G26" s="198">
        <v>1612063.7925689451</v>
      </c>
      <c r="H26" s="200">
        <v>1612357.916666667</v>
      </c>
      <c r="I26" s="6">
        <v>1504140.2883147353</v>
      </c>
      <c r="J26" s="14">
        <v>1506177.4419581878</v>
      </c>
      <c r="K26" s="14">
        <v>1504140.2883147353</v>
      </c>
      <c r="L26" s="14">
        <v>1505403.4200066091</v>
      </c>
      <c r="M26" s="14">
        <v>1508056.3572307907</v>
      </c>
      <c r="N26" s="14">
        <v>1505852.3279695748</v>
      </c>
      <c r="O26" s="14">
        <v>1506823.3854951938</v>
      </c>
      <c r="P26" s="14">
        <v>1505578.1285877577</v>
      </c>
      <c r="Q26" s="14">
        <v>1506740.6540295978</v>
      </c>
      <c r="S26" s="13">
        <f t="shared" si="2"/>
        <v>2.621292146994016</v>
      </c>
      <c r="T26" s="13">
        <f t="shared" si="3"/>
        <v>2.6157886090210503</v>
      </c>
      <c r="U26" s="13">
        <f t="shared" si="4"/>
        <v>2.4458034129366526</v>
      </c>
      <c r="V26" s="13">
        <f t="shared" si="5"/>
        <v>2.4435280498909235</v>
      </c>
      <c r="W26" s="13">
        <f t="shared" si="6"/>
        <v>2.4458034129366526</v>
      </c>
      <c r="X26" s="13">
        <f t="shared" si="7"/>
        <v>2.4422723251023113</v>
      </c>
      <c r="Y26" s="13">
        <f t="shared" si="8"/>
        <v>2.4465762844774166</v>
      </c>
      <c r="Z26" s="13">
        <f t="shared" si="9"/>
        <v>2.4430006052961124</v>
      </c>
      <c r="AA26" s="13">
        <f t="shared" si="10"/>
        <v>2.4445759882727831</v>
      </c>
      <c r="AB26" s="13">
        <f t="shared" si="11"/>
        <v>2.4425557613739635</v>
      </c>
      <c r="AC26" s="13">
        <f t="shared" si="12"/>
        <v>2.4444417699189813</v>
      </c>
      <c r="AE26" s="13">
        <f t="shared" si="21"/>
        <v>-2.2753630457290619E-3</v>
      </c>
      <c r="AF26" s="13">
        <f t="shared" si="31"/>
        <v>-5.5035379729657663E-3</v>
      </c>
      <c r="AG26" s="499">
        <f t="shared" si="22"/>
        <v>0</v>
      </c>
      <c r="AH26" s="13">
        <f t="shared" si="23"/>
        <v>1.2557247886122447E-3</v>
      </c>
      <c r="AI26" s="13">
        <f t="shared" si="24"/>
        <v>-3.0482345864930593E-3</v>
      </c>
      <c r="AJ26" s="499">
        <f t="shared" si="25"/>
        <v>5.2744459481113282E-4</v>
      </c>
      <c r="AK26" s="13">
        <f t="shared" si="26"/>
        <v>-1.04793838185957E-3</v>
      </c>
      <c r="AL26" s="499">
        <f t="shared" si="27"/>
        <v>9.7228851696007368E-4</v>
      </c>
      <c r="AM26" s="13">
        <f t="shared" si="28"/>
        <v>-9.1372002805778507E-4</v>
      </c>
      <c r="AN26" s="373">
        <f t="shared" si="29"/>
        <v>-9.257706180763936E-3</v>
      </c>
      <c r="AO26" s="13">
        <f t="shared" si="30"/>
        <v>6.9823431350348741E-3</v>
      </c>
      <c r="AQ26" s="15">
        <f t="shared" si="13"/>
        <v>-0.20995515434160916</v>
      </c>
      <c r="AR26" s="15">
        <f t="shared" si="14"/>
        <v>5.138982499784682E-2</v>
      </c>
      <c r="AS26" s="15">
        <f t="shared" si="15"/>
        <v>-0.12474727215139311</v>
      </c>
      <c r="AT26" s="15">
        <f t="shared" si="16"/>
        <v>-4.2886284113102316E-2</v>
      </c>
      <c r="AU26" s="15">
        <f t="shared" si="17"/>
        <v>-3.7393474083449646E-2</v>
      </c>
      <c r="AV26" s="15">
        <f t="shared" si="18"/>
        <v>6.0605891643774848E-2</v>
      </c>
      <c r="AW26" s="15">
        <f t="shared" si="19"/>
        <v>-9.3031313706323407E-2</v>
      </c>
      <c r="AX26" s="15">
        <f t="shared" si="20"/>
        <v>-0.15363720535009825</v>
      </c>
    </row>
    <row r="27" spans="1:50">
      <c r="A27" s="2" t="s">
        <v>3</v>
      </c>
      <c r="B27" s="2" t="s">
        <v>66</v>
      </c>
      <c r="C27" s="25">
        <v>1226766.4467896901</v>
      </c>
      <c r="D27" s="12"/>
      <c r="E27" s="25">
        <v>1226766.4467896901</v>
      </c>
      <c r="G27" s="198">
        <v>1256522.6328297851</v>
      </c>
      <c r="H27" s="200">
        <v>1253347.1666666663</v>
      </c>
      <c r="I27" s="6">
        <v>1226766.4467896901</v>
      </c>
      <c r="J27" s="14">
        <v>1229273.6716456132</v>
      </c>
      <c r="K27" s="14">
        <v>1226766.4467896901</v>
      </c>
      <c r="L27" s="14">
        <v>1229519.5016172586</v>
      </c>
      <c r="M27" s="14">
        <v>1225988.3740122924</v>
      </c>
      <c r="N27" s="14">
        <v>1229008.8464391795</v>
      </c>
      <c r="O27" s="14">
        <v>1229694.5180346232</v>
      </c>
      <c r="P27" s="14">
        <v>1228347.0309760661</v>
      </c>
      <c r="Q27" s="14">
        <v>1229245.297165704</v>
      </c>
      <c r="S27" s="13">
        <f t="shared" si="2"/>
        <v>2.0431653667428269</v>
      </c>
      <c r="T27" s="13">
        <f t="shared" si="3"/>
        <v>2.0333520292400791</v>
      </c>
      <c r="U27" s="13">
        <f t="shared" si="4"/>
        <v>1.9947803976423817</v>
      </c>
      <c r="V27" s="13">
        <f t="shared" si="5"/>
        <v>1.9942966970433795</v>
      </c>
      <c r="W27" s="13">
        <f t="shared" si="6"/>
        <v>1.9947803976423821</v>
      </c>
      <c r="X27" s="13">
        <f t="shared" si="7"/>
        <v>1.9946955162093587</v>
      </c>
      <c r="Y27" s="13">
        <f t="shared" si="8"/>
        <v>1.9889668357032553</v>
      </c>
      <c r="Z27" s="13">
        <f t="shared" si="9"/>
        <v>1.9938670611968905</v>
      </c>
      <c r="AA27" s="13">
        <f t="shared" si="10"/>
        <v>1.9949794518952273</v>
      </c>
      <c r="AB27" s="13">
        <f t="shared" si="11"/>
        <v>1.9927933731951188</v>
      </c>
      <c r="AC27" s="13">
        <f t="shared" si="12"/>
        <v>1.9942506640623847</v>
      </c>
      <c r="AE27" s="13">
        <f t="shared" si="21"/>
        <v>-4.8370059900215701E-4</v>
      </c>
      <c r="AF27" s="13">
        <f t="shared" si="31"/>
        <v>-9.8133375027478209E-3</v>
      </c>
      <c r="AG27" s="499">
        <f t="shared" si="22"/>
        <v>0</v>
      </c>
      <c r="AH27" s="13">
        <f t="shared" si="23"/>
        <v>-3.9881916597916955E-4</v>
      </c>
      <c r="AI27" s="13">
        <f t="shared" si="24"/>
        <v>5.3298613401242534E-3</v>
      </c>
      <c r="AJ27" s="499">
        <f t="shared" si="25"/>
        <v>4.296358464890293E-4</v>
      </c>
      <c r="AK27" s="13">
        <f t="shared" si="26"/>
        <v>-6.8275485184776663E-4</v>
      </c>
      <c r="AL27" s="499">
        <f t="shared" si="27"/>
        <v>1.5033238482606848E-3</v>
      </c>
      <c r="AM27" s="13">
        <f t="shared" si="28"/>
        <v>4.6032980994814565E-5</v>
      </c>
      <c r="AN27" s="373">
        <f t="shared" si="29"/>
        <v>-5.5190171994556891E-3</v>
      </c>
      <c r="AO27" s="13">
        <f t="shared" si="30"/>
        <v>5.0353166004535321E-3</v>
      </c>
      <c r="AQ27" s="15">
        <f t="shared" si="13"/>
        <v>-0.48030069726524616</v>
      </c>
      <c r="AR27" s="15">
        <f t="shared" si="14"/>
        <v>-1.999798558411264E-2</v>
      </c>
      <c r="AS27" s="15">
        <f t="shared" si="15"/>
        <v>0.26725518565146172</v>
      </c>
      <c r="AT27" s="15">
        <f t="shared" si="16"/>
        <v>-3.4235369935675899E-2</v>
      </c>
      <c r="AU27" s="15">
        <f t="shared" si="17"/>
        <v>2.3082313209995386E-3</v>
      </c>
      <c r="AV27" s="15">
        <f t="shared" si="18"/>
        <v>-0.23957837467922335</v>
      </c>
      <c r="AW27" s="15">
        <f t="shared" si="19"/>
        <v>-2.4248313226550636E-2</v>
      </c>
      <c r="AX27" s="15">
        <f t="shared" si="20"/>
        <v>0.21533006145267272</v>
      </c>
    </row>
    <row r="28" spans="1:50">
      <c r="A28" s="2" t="s">
        <v>17</v>
      </c>
      <c r="B28" s="2" t="s">
        <v>67</v>
      </c>
      <c r="C28" s="25">
        <v>1158677.1692388153</v>
      </c>
      <c r="D28" s="12"/>
      <c r="E28" s="25">
        <v>1158677.1692388153</v>
      </c>
      <c r="G28" s="198">
        <v>1086461.5619473078</v>
      </c>
      <c r="H28" s="200">
        <v>1081906.083333334</v>
      </c>
      <c r="I28" s="6">
        <v>1158677.1692388153</v>
      </c>
      <c r="J28" s="14">
        <v>1152774.92998434</v>
      </c>
      <c r="K28" s="14">
        <v>1158677.1692388153</v>
      </c>
      <c r="L28" s="14">
        <v>1149270.8657907383</v>
      </c>
      <c r="M28" s="14">
        <v>1155401.743150478</v>
      </c>
      <c r="N28" s="14">
        <v>1152777.369947006</v>
      </c>
      <c r="O28" s="14">
        <v>1153202.3387486683</v>
      </c>
      <c r="P28" s="14">
        <v>1153271.3131752352</v>
      </c>
      <c r="Q28" s="14">
        <v>1154478.1590490639</v>
      </c>
      <c r="S28" s="13">
        <f t="shared" si="2"/>
        <v>1.7666380037014133</v>
      </c>
      <c r="T28" s="13">
        <f t="shared" si="3"/>
        <v>1.7552167416181614</v>
      </c>
      <c r="U28" s="13">
        <f t="shared" si="4"/>
        <v>1.8840640045558652</v>
      </c>
      <c r="V28" s="13">
        <f t="shared" si="5"/>
        <v>1.8701899246118019</v>
      </c>
      <c r="W28" s="13">
        <f t="shared" si="6"/>
        <v>1.8840640045558652</v>
      </c>
      <c r="X28" s="13">
        <f t="shared" si="7"/>
        <v>1.8645051500911101</v>
      </c>
      <c r="Y28" s="13">
        <f t="shared" si="8"/>
        <v>1.8744515019495527</v>
      </c>
      <c r="Z28" s="13">
        <f t="shared" si="9"/>
        <v>1.8701938830545786</v>
      </c>
      <c r="AA28" s="13">
        <f t="shared" si="10"/>
        <v>1.8708833258508002</v>
      </c>
      <c r="AB28" s="13">
        <f t="shared" si="11"/>
        <v>1.8709952256451716</v>
      </c>
      <c r="AC28" s="13">
        <f t="shared" si="12"/>
        <v>1.8729531368862007</v>
      </c>
      <c r="AE28" s="13">
        <f t="shared" si="21"/>
        <v>-1.3874079944063311E-2</v>
      </c>
      <c r="AF28" s="13">
        <f t="shared" si="31"/>
        <v>-1.1421262083251893E-2</v>
      </c>
      <c r="AG28" s="499">
        <f t="shared" si="22"/>
        <v>0</v>
      </c>
      <c r="AH28" s="13">
        <f t="shared" si="23"/>
        <v>5.6847745206918265E-3</v>
      </c>
      <c r="AI28" s="13">
        <f t="shared" si="24"/>
        <v>-4.2615773377507882E-3</v>
      </c>
      <c r="AJ28" s="499">
        <f t="shared" si="25"/>
        <v>-3.9584427766747865E-6</v>
      </c>
      <c r="AK28" s="13">
        <f t="shared" si="26"/>
        <v>-6.9340123899830353E-4</v>
      </c>
      <c r="AL28" s="499">
        <f t="shared" si="27"/>
        <v>-8.0530103336973191E-4</v>
      </c>
      <c r="AM28" s="13">
        <f t="shared" si="28"/>
        <v>-2.7632122743987964E-3</v>
      </c>
      <c r="AN28" s="373">
        <f t="shared" si="29"/>
        <v>-1.3454678413707954E-2</v>
      </c>
      <c r="AO28" s="13">
        <f t="shared" si="30"/>
        <v>-4.1940153035535666E-4</v>
      </c>
      <c r="AQ28" s="15">
        <f t="shared" si="13"/>
        <v>-0.64649702198879255</v>
      </c>
      <c r="AR28" s="15">
        <f t="shared" si="14"/>
        <v>0.30396776529912189</v>
      </c>
      <c r="AS28" s="15">
        <f t="shared" si="15"/>
        <v>-0.22786869299573248</v>
      </c>
      <c r="AT28" s="15">
        <f t="shared" si="16"/>
        <v>-3.7076514522568285E-2</v>
      </c>
      <c r="AU28" s="15">
        <f t="shared" si="17"/>
        <v>-0.14775035615553112</v>
      </c>
      <c r="AV28" s="15">
        <f t="shared" si="18"/>
        <v>-0.62766331734717229</v>
      </c>
      <c r="AW28" s="15">
        <f t="shared" si="19"/>
        <v>-0.73639111572188232</v>
      </c>
      <c r="AX28" s="15">
        <f t="shared" si="20"/>
        <v>-0.10872779837470999</v>
      </c>
    </row>
    <row r="29" spans="1:50">
      <c r="A29" s="2" t="s">
        <v>8</v>
      </c>
      <c r="B29" s="2" t="s">
        <v>68</v>
      </c>
      <c r="C29" s="25">
        <v>1069409.3519102312</v>
      </c>
      <c r="D29" s="12"/>
      <c r="E29" s="25">
        <v>1069409.3519102312</v>
      </c>
      <c r="G29" s="198">
        <v>1048423.1100243049</v>
      </c>
      <c r="H29" s="200">
        <v>1047965.3333333336</v>
      </c>
      <c r="I29" s="6">
        <v>1069409.3519102312</v>
      </c>
      <c r="J29" s="14">
        <v>1071607.9936092342</v>
      </c>
      <c r="K29" s="14">
        <v>1069409.3519102312</v>
      </c>
      <c r="L29" s="14">
        <v>1069493.6659968148</v>
      </c>
      <c r="M29" s="14">
        <v>1069666.3583707851</v>
      </c>
      <c r="N29" s="14">
        <v>1071497.2283208049</v>
      </c>
      <c r="O29" s="14">
        <v>1072156.8166612966</v>
      </c>
      <c r="P29" s="14">
        <v>1071560.4802203462</v>
      </c>
      <c r="Q29" s="14">
        <v>1072420.7478374841</v>
      </c>
      <c r="S29" s="13">
        <f t="shared" si="2"/>
        <v>1.7047856776525281</v>
      </c>
      <c r="T29" s="13">
        <f t="shared" si="3"/>
        <v>1.7001533922749981</v>
      </c>
      <c r="U29" s="13">
        <f t="shared" si="4"/>
        <v>1.7389103018169543</v>
      </c>
      <c r="V29" s="13">
        <f t="shared" si="5"/>
        <v>1.7385097651357522</v>
      </c>
      <c r="W29" s="13">
        <f t="shared" si="6"/>
        <v>1.7389103018169545</v>
      </c>
      <c r="X29" s="13">
        <f t="shared" si="7"/>
        <v>1.7350796122973924</v>
      </c>
      <c r="Y29" s="13">
        <f t="shared" si="8"/>
        <v>1.7353597776006586</v>
      </c>
      <c r="Z29" s="13">
        <f t="shared" si="9"/>
        <v>1.7383300664616841</v>
      </c>
      <c r="AA29" s="13">
        <f t="shared" si="10"/>
        <v>1.7394001413190505</v>
      </c>
      <c r="AB29" s="13">
        <f t="shared" si="11"/>
        <v>1.7384326823862311</v>
      </c>
      <c r="AC29" s="13">
        <f t="shared" si="12"/>
        <v>1.739828326746802</v>
      </c>
      <c r="AE29" s="13">
        <f t="shared" si="21"/>
        <v>-4.0053668120210162E-4</v>
      </c>
      <c r="AF29" s="13">
        <f t="shared" si="31"/>
        <v>-4.632285377530021E-3</v>
      </c>
      <c r="AG29" s="499">
        <f t="shared" si="22"/>
        <v>0</v>
      </c>
      <c r="AH29" s="13">
        <f t="shared" si="23"/>
        <v>3.4301528383597901E-3</v>
      </c>
      <c r="AI29" s="13">
        <f t="shared" si="24"/>
        <v>3.1499875350935458E-3</v>
      </c>
      <c r="AJ29" s="499">
        <f t="shared" si="25"/>
        <v>1.7969867406808504E-4</v>
      </c>
      <c r="AK29" s="13">
        <f t="shared" si="26"/>
        <v>-8.90376183298347E-4</v>
      </c>
      <c r="AL29" s="499">
        <f t="shared" si="27"/>
        <v>7.7082749521117933E-5</v>
      </c>
      <c r="AM29" s="13">
        <f t="shared" si="28"/>
        <v>-1.3185616110498177E-3</v>
      </c>
      <c r="AN29" s="373">
        <f t="shared" si="29"/>
        <v>-2.6108279842484983E-4</v>
      </c>
      <c r="AO29" s="13">
        <f t="shared" si="30"/>
        <v>-1.3945388277725179E-4</v>
      </c>
      <c r="AQ29" s="15">
        <f t="shared" si="13"/>
        <v>-0.27172244806212997</v>
      </c>
      <c r="AR29" s="15">
        <f t="shared" si="14"/>
        <v>0.19730420312548233</v>
      </c>
      <c r="AS29" s="15">
        <f t="shared" si="15"/>
        <v>0.18118894689369652</v>
      </c>
      <c r="AT29" s="15">
        <f t="shared" si="16"/>
        <v>-5.1214908374634389E-2</v>
      </c>
      <c r="AU29" s="15">
        <f t="shared" si="17"/>
        <v>-7.5844360353469586E-2</v>
      </c>
      <c r="AV29" s="15">
        <f t="shared" si="18"/>
        <v>-0.27446765599374862</v>
      </c>
      <c r="AW29" s="15">
        <f t="shared" si="19"/>
        <v>-2.3033774702673763E-2</v>
      </c>
      <c r="AX29" s="15">
        <f t="shared" si="20"/>
        <v>0.25143388129107486</v>
      </c>
    </row>
    <row r="30" spans="1:50">
      <c r="A30" s="2" t="s">
        <v>16</v>
      </c>
      <c r="B30" s="2" t="s">
        <v>69</v>
      </c>
      <c r="C30" s="25">
        <v>1656826.1305030023</v>
      </c>
      <c r="D30" s="12"/>
      <c r="E30" s="25">
        <v>1656826.1305030023</v>
      </c>
      <c r="G30" s="198">
        <v>1734060.566490738</v>
      </c>
      <c r="H30" s="200">
        <v>1748395.5833333323</v>
      </c>
      <c r="I30" s="6">
        <v>1656826.1305030023</v>
      </c>
      <c r="J30" s="14">
        <v>1663094.5548908899</v>
      </c>
      <c r="K30" s="14">
        <v>1656826.1305030023</v>
      </c>
      <c r="L30" s="14">
        <v>1667442.2579395066</v>
      </c>
      <c r="M30" s="14">
        <v>1662094.1542492507</v>
      </c>
      <c r="N30" s="14">
        <v>1663640.1025852149</v>
      </c>
      <c r="O30" s="14">
        <v>1663736.3441896357</v>
      </c>
      <c r="P30" s="14">
        <v>1664269.335078242</v>
      </c>
      <c r="Q30" s="14">
        <v>1661979.4384738277</v>
      </c>
      <c r="S30" s="13">
        <f t="shared" si="2"/>
        <v>2.8196646846776465</v>
      </c>
      <c r="T30" s="13">
        <f t="shared" si="3"/>
        <v>2.8364876084095538</v>
      </c>
      <c r="U30" s="13">
        <f t="shared" si="4"/>
        <v>2.6940778304443294</v>
      </c>
      <c r="V30" s="13">
        <f t="shared" si="5"/>
        <v>2.6981005566073026</v>
      </c>
      <c r="W30" s="13">
        <f t="shared" si="6"/>
        <v>2.6940778304443298</v>
      </c>
      <c r="X30" s="13">
        <f t="shared" si="7"/>
        <v>2.7051539980252524</v>
      </c>
      <c r="Y30" s="13">
        <f t="shared" si="8"/>
        <v>2.6964775691950114</v>
      </c>
      <c r="Z30" s="13">
        <f t="shared" si="9"/>
        <v>2.6989856190551262</v>
      </c>
      <c r="AA30" s="13">
        <f t="shared" si="10"/>
        <v>2.6991417554129131</v>
      </c>
      <c r="AB30" s="13">
        <f t="shared" si="11"/>
        <v>2.7000064464847386</v>
      </c>
      <c r="AC30" s="13">
        <f t="shared" si="12"/>
        <v>2.6962914614980007</v>
      </c>
      <c r="AE30" s="13">
        <f t="shared" si="21"/>
        <v>4.022726162973278E-3</v>
      </c>
      <c r="AF30" s="13">
        <f t="shared" si="31"/>
        <v>1.6822923731907302E-2</v>
      </c>
      <c r="AG30" s="499">
        <f t="shared" si="22"/>
        <v>0</v>
      </c>
      <c r="AH30" s="13">
        <f t="shared" si="23"/>
        <v>-7.053441417949724E-3</v>
      </c>
      <c r="AI30" s="13">
        <f t="shared" si="24"/>
        <v>1.6229874122912769E-3</v>
      </c>
      <c r="AJ30" s="499">
        <f t="shared" si="25"/>
        <v>-8.8506244782360355E-4</v>
      </c>
      <c r="AK30" s="13">
        <f t="shared" si="26"/>
        <v>-1.0411988056104882E-3</v>
      </c>
      <c r="AL30" s="499">
        <f t="shared" si="27"/>
        <v>-1.9058898774360067E-3</v>
      </c>
      <c r="AM30" s="13">
        <f t="shared" si="28"/>
        <v>1.8090951093019392E-3</v>
      </c>
      <c r="AN30" s="373">
        <f t="shared" si="29"/>
        <v>1.2160366029940306E-2</v>
      </c>
      <c r="AO30" s="13">
        <f t="shared" si="30"/>
        <v>-8.137639866967028E-3</v>
      </c>
      <c r="AQ30" s="15">
        <f t="shared" si="13"/>
        <v>0.59662852194180516</v>
      </c>
      <c r="AR30" s="15">
        <f t="shared" si="14"/>
        <v>-0.26142248111089672</v>
      </c>
      <c r="AS30" s="15">
        <f t="shared" si="15"/>
        <v>6.015296236149497E-2</v>
      </c>
      <c r="AT30" s="15">
        <f t="shared" si="16"/>
        <v>-3.8590066743833015E-2</v>
      </c>
      <c r="AU30" s="15">
        <f t="shared" si="17"/>
        <v>6.7050692564874836E-2</v>
      </c>
      <c r="AV30" s="15">
        <f t="shared" si="18"/>
        <v>0.32212626295808239</v>
      </c>
      <c r="AW30" s="15">
        <f t="shared" si="19"/>
        <v>0.14931737002972245</v>
      </c>
      <c r="AX30" s="15">
        <f t="shared" si="20"/>
        <v>-0.17280889292835994</v>
      </c>
    </row>
    <row r="31" spans="1:50">
      <c r="A31" s="2" t="s">
        <v>15</v>
      </c>
      <c r="B31" s="2" t="s">
        <v>70</v>
      </c>
      <c r="C31" s="25">
        <v>2184172.4410261652</v>
      </c>
      <c r="D31" s="12"/>
      <c r="E31" s="25">
        <v>2184172.4410261652</v>
      </c>
      <c r="G31" s="198">
        <v>2342204.8317702613</v>
      </c>
      <c r="H31" s="200">
        <v>2359204.0833333335</v>
      </c>
      <c r="I31" s="6">
        <v>2184172.4410261652</v>
      </c>
      <c r="J31" s="14">
        <v>2203542.7555798762</v>
      </c>
      <c r="K31" s="14">
        <v>2184172.4410261652</v>
      </c>
      <c r="L31" s="14">
        <v>2208821.8257664656</v>
      </c>
      <c r="M31" s="14">
        <v>2196805.3738221149</v>
      </c>
      <c r="N31" s="14">
        <v>2204049.1588698099</v>
      </c>
      <c r="O31" s="14">
        <v>2203829.8554077176</v>
      </c>
      <c r="P31" s="14">
        <v>2203255.5542358812</v>
      </c>
      <c r="Q31" s="14">
        <v>2199548.438255724</v>
      </c>
      <c r="S31" s="13">
        <f t="shared" si="2"/>
        <v>3.8085360892492384</v>
      </c>
      <c r="T31" s="13">
        <f t="shared" si="3"/>
        <v>3.8274251044069452</v>
      </c>
      <c r="U31" s="13">
        <f t="shared" si="4"/>
        <v>3.5515679303353456</v>
      </c>
      <c r="V31" s="13">
        <f t="shared" si="5"/>
        <v>3.5748899049988832</v>
      </c>
      <c r="W31" s="13">
        <f t="shared" si="6"/>
        <v>3.5515679303353456</v>
      </c>
      <c r="X31" s="13">
        <f t="shared" si="7"/>
        <v>3.5834543381917618</v>
      </c>
      <c r="Y31" s="13">
        <f t="shared" si="8"/>
        <v>3.5639595983502117</v>
      </c>
      <c r="Z31" s="13">
        <f t="shared" si="9"/>
        <v>3.5757114620140391</v>
      </c>
      <c r="AA31" s="13">
        <f t="shared" si="10"/>
        <v>3.5753556777975621</v>
      </c>
      <c r="AB31" s="13">
        <f t="shared" si="11"/>
        <v>3.5744239675067471</v>
      </c>
      <c r="AC31" s="13">
        <f t="shared" si="12"/>
        <v>3.5684097744712053</v>
      </c>
      <c r="AE31" s="13">
        <f t="shared" si="21"/>
        <v>2.3321974663537581E-2</v>
      </c>
      <c r="AF31" s="13">
        <f t="shared" si="31"/>
        <v>1.8889015157706801E-2</v>
      </c>
      <c r="AG31" s="499">
        <f t="shared" si="22"/>
        <v>0</v>
      </c>
      <c r="AH31" s="13">
        <f t="shared" si="23"/>
        <v>-8.5644331928786954E-3</v>
      </c>
      <c r="AI31" s="13">
        <f t="shared" si="24"/>
        <v>1.0930306648671451E-2</v>
      </c>
      <c r="AJ31" s="499">
        <f t="shared" si="25"/>
        <v>-8.2155701515596036E-4</v>
      </c>
      <c r="AK31" s="13">
        <f t="shared" si="26"/>
        <v>-4.6577279867898724E-4</v>
      </c>
      <c r="AL31" s="499">
        <f t="shared" si="27"/>
        <v>4.6593749213608149E-4</v>
      </c>
      <c r="AM31" s="13">
        <f t="shared" si="28"/>
        <v>6.4801305276778187E-3</v>
      </c>
      <c r="AN31" s="373">
        <f t="shared" si="29"/>
        <v>2.7269246342498388E-2</v>
      </c>
      <c r="AO31" s="13">
        <f t="shared" si="30"/>
        <v>-3.9472716789608064E-3</v>
      </c>
      <c r="AQ31" s="15">
        <f t="shared" si="13"/>
        <v>0.4959652400571139</v>
      </c>
      <c r="AR31" s="15">
        <f t="shared" si="14"/>
        <v>-0.2395719426464791</v>
      </c>
      <c r="AS31" s="15">
        <f t="shared" si="15"/>
        <v>0.30575225920628357</v>
      </c>
      <c r="AT31" s="15">
        <f t="shared" si="16"/>
        <v>-1.3029010992133834E-2</v>
      </c>
      <c r="AU31" s="15">
        <f t="shared" si="17"/>
        <v>0.18126797467570804</v>
      </c>
      <c r="AV31" s="15">
        <f t="shared" si="18"/>
        <v>0.42224772207791661</v>
      </c>
      <c r="AW31" s="15">
        <f t="shared" si="19"/>
        <v>0.65666700232129527</v>
      </c>
      <c r="AX31" s="15">
        <f t="shared" si="20"/>
        <v>0.23441928024337869</v>
      </c>
    </row>
    <row r="32" spans="1:50">
      <c r="A32" s="2" t="s">
        <v>28</v>
      </c>
      <c r="B32" s="2" t="s">
        <v>71</v>
      </c>
      <c r="C32" s="25">
        <v>2475500.5713634593</v>
      </c>
      <c r="D32" s="12"/>
      <c r="E32" s="25">
        <v>2475500.5713634593</v>
      </c>
      <c r="G32" s="198">
        <v>2725165.885889159</v>
      </c>
      <c r="H32" s="200">
        <v>2769522.1666666679</v>
      </c>
      <c r="I32" s="6">
        <v>2475500.5713634593</v>
      </c>
      <c r="J32" s="14">
        <v>2496650.9053071407</v>
      </c>
      <c r="K32" s="14">
        <v>2475500.5713634593</v>
      </c>
      <c r="L32" s="14">
        <v>2502827.7507849773</v>
      </c>
      <c r="M32" s="14">
        <v>2500562.1430272828</v>
      </c>
      <c r="N32" s="14">
        <v>2497454.4574937895</v>
      </c>
      <c r="O32" s="14">
        <v>2497225.9571272056</v>
      </c>
      <c r="P32" s="14">
        <v>2497735.0764238914</v>
      </c>
      <c r="Q32" s="14">
        <v>2491709.8593618157</v>
      </c>
      <c r="S32" s="13">
        <f t="shared" si="2"/>
        <v>4.4312489176086567</v>
      </c>
      <c r="T32" s="13">
        <f t="shared" si="3"/>
        <v>4.4930994918144265</v>
      </c>
      <c r="U32" s="13">
        <f t="shared" si="4"/>
        <v>4.0252812807447951</v>
      </c>
      <c r="V32" s="13">
        <f t="shared" si="5"/>
        <v>4.0504102292038731</v>
      </c>
      <c r="W32" s="13">
        <f t="shared" si="6"/>
        <v>4.0252812807447951</v>
      </c>
      <c r="X32" s="13">
        <f t="shared" si="7"/>
        <v>4.0604311568611813</v>
      </c>
      <c r="Y32" s="13">
        <f t="shared" si="8"/>
        <v>4.0567555765797643</v>
      </c>
      <c r="Z32" s="13">
        <f t="shared" si="9"/>
        <v>4.0517138619983424</v>
      </c>
      <c r="AA32" s="13">
        <f t="shared" si="10"/>
        <v>4.051343157299411</v>
      </c>
      <c r="AB32" s="13">
        <f t="shared" si="11"/>
        <v>4.0521691205939989</v>
      </c>
      <c r="AC32" s="13">
        <f t="shared" si="12"/>
        <v>4.0423941853919922</v>
      </c>
      <c r="AE32" s="13">
        <f t="shared" si="21"/>
        <v>2.5128948459077982E-2</v>
      </c>
      <c r="AF32" s="13">
        <f t="shared" si="31"/>
        <v>6.1850574205769782E-2</v>
      </c>
      <c r="AG32" s="499">
        <f t="shared" si="22"/>
        <v>0</v>
      </c>
      <c r="AH32" s="13">
        <f t="shared" si="23"/>
        <v>-1.0020927657308221E-2</v>
      </c>
      <c r="AI32" s="13">
        <f t="shared" si="24"/>
        <v>-6.3453473758912082E-3</v>
      </c>
      <c r="AJ32" s="499">
        <f t="shared" si="25"/>
        <v>-1.3036327944693227E-3</v>
      </c>
      <c r="AK32" s="13">
        <f t="shared" si="26"/>
        <v>-9.3292809553791045E-4</v>
      </c>
      <c r="AL32" s="499">
        <f t="shared" si="27"/>
        <v>-1.7588913901258607E-3</v>
      </c>
      <c r="AM32" s="13">
        <f t="shared" si="28"/>
        <v>8.0160438118808131E-3</v>
      </c>
      <c r="AN32" s="373">
        <f t="shared" si="29"/>
        <v>5.2567414888913255E-2</v>
      </c>
      <c r="AO32" s="13">
        <f t="shared" si="30"/>
        <v>-2.7438466429835273E-2</v>
      </c>
      <c r="AQ32" s="15">
        <f t="shared" si="13"/>
        <v>1.3957819873307349</v>
      </c>
      <c r="AR32" s="15">
        <f t="shared" si="14"/>
        <v>-0.24740525256074816</v>
      </c>
      <c r="AS32" s="15">
        <f t="shared" si="15"/>
        <v>-0.1566593756390551</v>
      </c>
      <c r="AT32" s="15">
        <f t="shared" si="16"/>
        <v>-2.3032928586131925E-2</v>
      </c>
      <c r="AU32" s="15">
        <f t="shared" si="17"/>
        <v>0.19790696147477396</v>
      </c>
      <c r="AV32" s="15">
        <f t="shared" si="18"/>
        <v>0.85346866947417699</v>
      </c>
      <c r="AW32" s="15">
        <f t="shared" si="19"/>
        <v>0.62427807416301573</v>
      </c>
      <c r="AX32" s="15">
        <f t="shared" si="20"/>
        <v>-0.22919059531116123</v>
      </c>
    </row>
    <row r="33" spans="1:50">
      <c r="A33" s="2" t="s">
        <v>12</v>
      </c>
      <c r="B33" s="2" t="s">
        <v>72</v>
      </c>
      <c r="C33" s="25">
        <v>2007156.6561476823</v>
      </c>
      <c r="D33" s="12"/>
      <c r="E33" s="25">
        <v>2007156.6561476823</v>
      </c>
      <c r="G33" s="198">
        <v>2051571.0969535515</v>
      </c>
      <c r="H33" s="200">
        <v>2052477.9166666672</v>
      </c>
      <c r="I33" s="6">
        <v>2007156.6561476823</v>
      </c>
      <c r="J33" s="14">
        <v>2001818.3862793026</v>
      </c>
      <c r="K33" s="14">
        <v>2007156.6561476823</v>
      </c>
      <c r="L33" s="14">
        <v>2006145.3716483894</v>
      </c>
      <c r="M33" s="14">
        <v>2005149.6544444663</v>
      </c>
      <c r="N33" s="14">
        <v>2002532.5546960474</v>
      </c>
      <c r="O33" s="14">
        <v>2002237.3557094841</v>
      </c>
      <c r="P33" s="14">
        <v>2003653.6819782401</v>
      </c>
      <c r="Q33" s="14">
        <v>2002122.595757266</v>
      </c>
      <c r="S33" s="13">
        <f t="shared" si="2"/>
        <v>3.3359518588742483</v>
      </c>
      <c r="T33" s="13">
        <f t="shared" si="3"/>
        <v>3.3298117615121683</v>
      </c>
      <c r="U33" s="13">
        <f t="shared" si="4"/>
        <v>3.263731872646515</v>
      </c>
      <c r="V33" s="13">
        <f t="shared" si="5"/>
        <v>3.2476249088562898</v>
      </c>
      <c r="W33" s="13">
        <f t="shared" si="6"/>
        <v>3.2637318726465159</v>
      </c>
      <c r="X33" s="13">
        <f t="shared" si="7"/>
        <v>3.2546447392071438</v>
      </c>
      <c r="Y33" s="13">
        <f t="shared" si="8"/>
        <v>3.2530293499111913</v>
      </c>
      <c r="Z33" s="13">
        <f t="shared" si="9"/>
        <v>3.2487835310146416</v>
      </c>
      <c r="AA33" s="13">
        <f t="shared" si="10"/>
        <v>3.2483046186475635</v>
      </c>
      <c r="AB33" s="13">
        <f t="shared" si="11"/>
        <v>3.250602377775468</v>
      </c>
      <c r="AC33" s="13">
        <f t="shared" si="12"/>
        <v>3.2481184392808844</v>
      </c>
      <c r="AE33" s="13">
        <f t="shared" si="21"/>
        <v>-1.6106963790225137E-2</v>
      </c>
      <c r="AF33" s="13">
        <f t="shared" si="31"/>
        <v>-6.1400973620799881E-3</v>
      </c>
      <c r="AG33" s="499">
        <f t="shared" si="22"/>
        <v>0</v>
      </c>
      <c r="AH33" s="13">
        <f t="shared" si="23"/>
        <v>-7.0198303508539617E-3</v>
      </c>
      <c r="AI33" s="13">
        <f t="shared" si="24"/>
        <v>-5.4044410549014543E-3</v>
      </c>
      <c r="AJ33" s="499">
        <f t="shared" si="25"/>
        <v>-1.1586221583517187E-3</v>
      </c>
      <c r="AK33" s="13">
        <f t="shared" si="26"/>
        <v>-6.7970979127363051E-4</v>
      </c>
      <c r="AL33" s="499">
        <f t="shared" si="27"/>
        <v>-2.9774689191781611E-3</v>
      </c>
      <c r="AM33" s="13">
        <f t="shared" si="28"/>
        <v>-4.9353042459454599E-4</v>
      </c>
      <c r="AN33" s="373">
        <f t="shared" si="29"/>
        <v>-1.9737608983703581E-2</v>
      </c>
      <c r="AO33" s="13">
        <f t="shared" si="30"/>
        <v>3.6306451934784434E-3</v>
      </c>
      <c r="AQ33" s="15">
        <f t="shared" si="13"/>
        <v>-0.18405833242905453</v>
      </c>
      <c r="AR33" s="15">
        <f t="shared" si="14"/>
        <v>-0.21615274386247155</v>
      </c>
      <c r="AS33" s="15">
        <f t="shared" si="15"/>
        <v>-0.16641210751166233</v>
      </c>
      <c r="AT33" s="15">
        <f t="shared" si="16"/>
        <v>-2.0929442603425611E-2</v>
      </c>
      <c r="AU33" s="15">
        <f t="shared" si="17"/>
        <v>-1.5196657201657925E-2</v>
      </c>
      <c r="AV33" s="15">
        <f t="shared" si="18"/>
        <v>-7.4822744759420579E-2</v>
      </c>
      <c r="AW33" s="15">
        <f t="shared" si="19"/>
        <v>-0.49351369593863798</v>
      </c>
      <c r="AX33" s="15">
        <f t="shared" si="20"/>
        <v>-0.4186909511792174</v>
      </c>
    </row>
    <row r="34" spans="1:50">
      <c r="A34" s="2" t="s">
        <v>37</v>
      </c>
      <c r="B34" s="2" t="s">
        <v>73</v>
      </c>
      <c r="C34" s="25">
        <v>1535940.9912661875</v>
      </c>
      <c r="D34" s="12"/>
      <c r="E34" s="25">
        <v>1535940.9912661875</v>
      </c>
      <c r="G34" s="198">
        <v>1726506.9266562557</v>
      </c>
      <c r="H34" s="200">
        <v>1730408.1666666665</v>
      </c>
      <c r="I34" s="6">
        <v>1535940.9912661875</v>
      </c>
      <c r="J34" s="14">
        <v>1536016.7809356265</v>
      </c>
      <c r="K34" s="14">
        <v>1535940.9912661875</v>
      </c>
      <c r="L34" s="14">
        <v>1539011.3408506145</v>
      </c>
      <c r="M34" s="14">
        <v>1538052.8806660078</v>
      </c>
      <c r="N34" s="14">
        <v>1536117.8147091251</v>
      </c>
      <c r="O34" s="14">
        <v>1536443.0518321875</v>
      </c>
      <c r="P34" s="14">
        <v>1537456.2054379203</v>
      </c>
      <c r="Q34" s="14">
        <v>1534221.8860736215</v>
      </c>
      <c r="S34" s="13">
        <f t="shared" si="2"/>
        <v>2.8073821082246417</v>
      </c>
      <c r="T34" s="13">
        <f t="shared" si="3"/>
        <v>2.8073059489678016</v>
      </c>
      <c r="U34" s="13">
        <f t="shared" si="4"/>
        <v>2.4975128634557864</v>
      </c>
      <c r="V34" s="13">
        <f t="shared" si="5"/>
        <v>2.4919375265902826</v>
      </c>
      <c r="W34" s="13">
        <f t="shared" si="6"/>
        <v>2.4975128634557868</v>
      </c>
      <c r="X34" s="13">
        <f t="shared" si="7"/>
        <v>2.4967957132457923</v>
      </c>
      <c r="Y34" s="13">
        <f t="shared" si="8"/>
        <v>2.4952407674070436</v>
      </c>
      <c r="Z34" s="13">
        <f t="shared" si="9"/>
        <v>2.4921014374633659</v>
      </c>
      <c r="AA34" s="13">
        <f t="shared" si="10"/>
        <v>2.4926290818238037</v>
      </c>
      <c r="AB34" s="13">
        <f t="shared" si="11"/>
        <v>2.4942727588471687</v>
      </c>
      <c r="AC34" s="13">
        <f t="shared" si="12"/>
        <v>2.4890256014613192</v>
      </c>
      <c r="AE34" s="13">
        <f t="shared" si="21"/>
        <v>-5.5753368655038216E-3</v>
      </c>
      <c r="AF34" s="13">
        <f t="shared" si="31"/>
        <v>-7.6159256840124812E-5</v>
      </c>
      <c r="AG34" s="499">
        <f t="shared" si="22"/>
        <v>0</v>
      </c>
      <c r="AH34" s="13">
        <f t="shared" si="23"/>
        <v>-4.8581866555097442E-3</v>
      </c>
      <c r="AI34" s="13">
        <f t="shared" si="24"/>
        <v>-3.3032408167610328E-3</v>
      </c>
      <c r="AJ34" s="499">
        <f t="shared" si="25"/>
        <v>-1.639108730833172E-4</v>
      </c>
      <c r="AK34" s="13">
        <f t="shared" si="26"/>
        <v>-6.9155523352115722E-4</v>
      </c>
      <c r="AL34" s="499">
        <f t="shared" si="27"/>
        <v>-2.3352322568861439E-3</v>
      </c>
      <c r="AM34" s="13">
        <f t="shared" si="28"/>
        <v>2.9119251289633219E-3</v>
      </c>
      <c r="AN34" s="373">
        <f t="shared" si="29"/>
        <v>-6.0172168336687371E-3</v>
      </c>
      <c r="AO34" s="13">
        <f t="shared" si="30"/>
        <v>4.4187996816491548E-4</v>
      </c>
      <c r="AQ34" s="15">
        <f t="shared" si="13"/>
        <v>-2.7128211944147176E-3</v>
      </c>
      <c r="AR34" s="15">
        <f t="shared" si="14"/>
        <v>-0.19495619788499272</v>
      </c>
      <c r="AS34" s="15">
        <f t="shared" si="15"/>
        <v>-0.13255712799834338</v>
      </c>
      <c r="AT34" s="15">
        <f t="shared" si="16"/>
        <v>-2.7751708304959478E-2</v>
      </c>
      <c r="AU34" s="15">
        <f t="shared" si="17"/>
        <v>0.11685385760644282</v>
      </c>
      <c r="AV34" s="15">
        <f t="shared" si="18"/>
        <v>1.5175615032460871E-2</v>
      </c>
      <c r="AW34" s="15">
        <f t="shared" si="19"/>
        <v>-0.22323556154939189</v>
      </c>
      <c r="AX34" s="15">
        <f t="shared" si="20"/>
        <v>-0.23841117658185276</v>
      </c>
    </row>
    <row r="35" spans="1:50">
      <c r="A35" s="2" t="s">
        <v>32</v>
      </c>
      <c r="B35" s="2" t="s">
        <v>74</v>
      </c>
      <c r="C35" s="25">
        <v>1727705.3092278473</v>
      </c>
      <c r="D35" s="12"/>
      <c r="E35" s="25">
        <v>1727705.3092278473</v>
      </c>
      <c r="G35" s="198">
        <v>1935027.0718239541</v>
      </c>
      <c r="H35" s="200">
        <v>1943699.666666666</v>
      </c>
      <c r="I35" s="6">
        <v>1727705.3092278473</v>
      </c>
      <c r="J35" s="14">
        <v>1734584.8235027222</v>
      </c>
      <c r="K35" s="14">
        <v>1727705.3092278473</v>
      </c>
      <c r="L35" s="14">
        <v>1731032.7191531584</v>
      </c>
      <c r="M35" s="14">
        <v>1738468.7380906411</v>
      </c>
      <c r="N35" s="14">
        <v>1734178.648207241</v>
      </c>
      <c r="O35" s="14">
        <v>1735249.686281427</v>
      </c>
      <c r="P35" s="14">
        <v>1734084.3638135872</v>
      </c>
      <c r="Q35" s="14">
        <v>1733106.2512408178</v>
      </c>
      <c r="S35" s="13">
        <f t="shared" si="2"/>
        <v>3.146445749215613</v>
      </c>
      <c r="T35" s="13">
        <f t="shared" si="3"/>
        <v>3.153336734275352</v>
      </c>
      <c r="U35" s="13">
        <f t="shared" si="4"/>
        <v>2.8093307350956667</v>
      </c>
      <c r="V35" s="13">
        <f t="shared" si="5"/>
        <v>2.8140818957117681</v>
      </c>
      <c r="W35" s="13">
        <f t="shared" si="6"/>
        <v>2.8093307350956671</v>
      </c>
      <c r="X35" s="13">
        <f t="shared" si="7"/>
        <v>2.8083191838476096</v>
      </c>
      <c r="Y35" s="13">
        <f t="shared" si="8"/>
        <v>2.8203829157473761</v>
      </c>
      <c r="Z35" s="13">
        <f t="shared" si="9"/>
        <v>2.8134229423241837</v>
      </c>
      <c r="AA35" s="13">
        <f t="shared" si="10"/>
        <v>2.815160527487703</v>
      </c>
      <c r="AB35" s="13">
        <f t="shared" si="11"/>
        <v>2.8132699812226951</v>
      </c>
      <c r="AC35" s="13">
        <f t="shared" si="12"/>
        <v>2.8116831525789152</v>
      </c>
      <c r="AE35" s="13">
        <f t="shared" si="21"/>
        <v>4.7511606161014797E-3</v>
      </c>
      <c r="AF35" s="13">
        <f t="shared" si="31"/>
        <v>6.8909850597389521E-3</v>
      </c>
      <c r="AG35" s="499">
        <f t="shared" si="22"/>
        <v>0</v>
      </c>
      <c r="AH35" s="13">
        <f t="shared" si="23"/>
        <v>5.762711864158554E-3</v>
      </c>
      <c r="AI35" s="13">
        <f t="shared" si="24"/>
        <v>-6.3010200356079515E-3</v>
      </c>
      <c r="AJ35" s="499">
        <f t="shared" si="25"/>
        <v>6.5895338758448219E-4</v>
      </c>
      <c r="AK35" s="13">
        <f t="shared" si="26"/>
        <v>-1.078631775934813E-3</v>
      </c>
      <c r="AL35" s="499">
        <f t="shared" si="27"/>
        <v>8.1191448907302899E-4</v>
      </c>
      <c r="AM35" s="13">
        <f t="shared" si="28"/>
        <v>2.3987431328529318E-3</v>
      </c>
      <c r="AN35" s="373">
        <f t="shared" si="29"/>
        <v>7.6727882452076734E-3</v>
      </c>
      <c r="AO35" s="13">
        <f t="shared" si="30"/>
        <v>-2.9216276291061938E-3</v>
      </c>
      <c r="AQ35" s="15">
        <f t="shared" si="13"/>
        <v>0.2190085451642326</v>
      </c>
      <c r="AR35" s="15">
        <f t="shared" si="14"/>
        <v>0.20478124225666808</v>
      </c>
      <c r="AS35" s="15">
        <f t="shared" si="15"/>
        <v>-0.2239103291631187</v>
      </c>
      <c r="AT35" s="15">
        <f t="shared" si="16"/>
        <v>-3.832979337163156E-2</v>
      </c>
      <c r="AU35" s="15">
        <f t="shared" si="17"/>
        <v>8.5240700937248864E-2</v>
      </c>
      <c r="AV35" s="15">
        <f t="shared" si="18"/>
        <v>0.14133890823001083</v>
      </c>
      <c r="AW35" s="15">
        <f t="shared" si="19"/>
        <v>0.16912072888917751</v>
      </c>
      <c r="AX35" s="15">
        <f t="shared" si="20"/>
        <v>2.7781820659166678E-2</v>
      </c>
    </row>
    <row r="36" spans="1:50">
      <c r="A36" s="2" t="s">
        <v>19</v>
      </c>
      <c r="B36" s="2" t="s">
        <v>75</v>
      </c>
      <c r="C36" s="25">
        <v>727333.80248799105</v>
      </c>
      <c r="D36" s="12"/>
      <c r="E36" s="25">
        <v>727333.80248799105</v>
      </c>
      <c r="G36" s="198">
        <v>808082.64419221506</v>
      </c>
      <c r="H36" s="200">
        <v>812459.24999999965</v>
      </c>
      <c r="I36" s="6">
        <v>727333.80248799105</v>
      </c>
      <c r="J36" s="14">
        <v>727647.72725802148</v>
      </c>
      <c r="K36" s="14">
        <v>727333.80248799105</v>
      </c>
      <c r="L36" s="14">
        <v>727756.93357435812</v>
      </c>
      <c r="M36" s="14">
        <v>731106.53413662373</v>
      </c>
      <c r="N36" s="14">
        <v>727423.90649666812</v>
      </c>
      <c r="O36" s="14">
        <v>727888.70287547726</v>
      </c>
      <c r="P36" s="14">
        <v>727611.09989764483</v>
      </c>
      <c r="Q36" s="14">
        <v>727192.05145557364</v>
      </c>
      <c r="S36" s="13">
        <f t="shared" si="2"/>
        <v>1.3139806868112016</v>
      </c>
      <c r="T36" s="13">
        <f t="shared" si="3"/>
        <v>1.3180830567926227</v>
      </c>
      <c r="U36" s="13">
        <f t="shared" si="4"/>
        <v>1.1826792422816155</v>
      </c>
      <c r="V36" s="13">
        <f t="shared" si="5"/>
        <v>1.1804901484135457</v>
      </c>
      <c r="W36" s="13">
        <f t="shared" si="6"/>
        <v>1.1826792422816155</v>
      </c>
      <c r="X36" s="13">
        <f t="shared" si="7"/>
        <v>1.1806673179088254</v>
      </c>
      <c r="Y36" s="13">
        <f t="shared" si="8"/>
        <v>1.1861015002978441</v>
      </c>
      <c r="Z36" s="13">
        <f t="shared" si="9"/>
        <v>1.1801270356133673</v>
      </c>
      <c r="AA36" s="13">
        <f t="shared" si="10"/>
        <v>1.1808810921789941</v>
      </c>
      <c r="AB36" s="13">
        <f t="shared" si="11"/>
        <v>1.1804307264756115</v>
      </c>
      <c r="AC36" s="13">
        <f t="shared" si="12"/>
        <v>1.1797508885003904</v>
      </c>
      <c r="AE36" s="13">
        <f t="shared" si="21"/>
        <v>-2.189093868069758E-3</v>
      </c>
      <c r="AF36" s="13">
        <f t="shared" si="31"/>
        <v>4.1023699814211056E-3</v>
      </c>
      <c r="AG36" s="499">
        <f t="shared" si="22"/>
        <v>0</v>
      </c>
      <c r="AH36" s="13">
        <f t="shared" si="23"/>
        <v>-1.7716949527968318E-4</v>
      </c>
      <c r="AI36" s="13">
        <f t="shared" si="24"/>
        <v>-5.6113518842983989E-3</v>
      </c>
      <c r="AJ36" s="499">
        <f t="shared" si="25"/>
        <v>3.6311280017842229E-4</v>
      </c>
      <c r="AK36" s="13">
        <f t="shared" si="26"/>
        <v>-3.909437654483483E-4</v>
      </c>
      <c r="AL36" s="499">
        <f t="shared" si="27"/>
        <v>5.9421937934178715E-5</v>
      </c>
      <c r="AM36" s="13">
        <f t="shared" si="28"/>
        <v>7.3925991315526574E-4</v>
      </c>
      <c r="AN36" s="373">
        <f t="shared" si="29"/>
        <v>-1.337835250450059E-3</v>
      </c>
      <c r="AO36" s="13">
        <f t="shared" si="30"/>
        <v>-8.5125861761969901E-4</v>
      </c>
      <c r="AQ36" s="15">
        <f t="shared" si="13"/>
        <v>0.31220930585949713</v>
      </c>
      <c r="AR36" s="15">
        <f t="shared" si="14"/>
        <v>-1.5008129929570383E-2</v>
      </c>
      <c r="AS36" s="15">
        <f t="shared" si="15"/>
        <v>-0.47534084819254646</v>
      </c>
      <c r="AT36" s="15">
        <f t="shared" si="16"/>
        <v>-3.3117071410865694E-2</v>
      </c>
      <c r="AU36" s="15">
        <f t="shared" si="17"/>
        <v>6.2623132785034522E-2</v>
      </c>
      <c r="AV36" s="15">
        <f t="shared" si="18"/>
        <v>0.2757467562837993</v>
      </c>
      <c r="AW36" s="15">
        <f t="shared" si="19"/>
        <v>-0.18509616046414878</v>
      </c>
      <c r="AX36" s="15">
        <f t="shared" si="20"/>
        <v>-0.46084291674794808</v>
      </c>
    </row>
    <row r="37" spans="1:50">
      <c r="A37" s="2" t="s">
        <v>27</v>
      </c>
      <c r="B37" s="2" t="s">
        <v>76</v>
      </c>
      <c r="C37" s="25">
        <v>1906848.7279157466</v>
      </c>
      <c r="D37" s="12"/>
      <c r="E37" s="25">
        <v>1906848.7279157466</v>
      </c>
      <c r="G37" s="198">
        <v>1916637.7949703017</v>
      </c>
      <c r="H37" s="200">
        <v>1921361.666666667</v>
      </c>
      <c r="I37" s="6">
        <v>1906848.7279157466</v>
      </c>
      <c r="J37" s="14">
        <v>1896362.6534633574</v>
      </c>
      <c r="K37" s="14">
        <v>1906848.7279157466</v>
      </c>
      <c r="L37" s="14">
        <v>1895927.8838395521</v>
      </c>
      <c r="M37" s="14">
        <v>1907659.9653977233</v>
      </c>
      <c r="N37" s="14">
        <v>1896066.0924084848</v>
      </c>
      <c r="O37" s="14">
        <v>1896959.0038993664</v>
      </c>
      <c r="P37" s="14">
        <v>1896293.6787395938</v>
      </c>
      <c r="Q37" s="14">
        <v>1899833.6276950745</v>
      </c>
      <c r="S37" s="13">
        <f t="shared" si="2"/>
        <v>3.1165439133034236</v>
      </c>
      <c r="T37" s="13">
        <f t="shared" si="3"/>
        <v>3.1170969606219256</v>
      </c>
      <c r="U37" s="13">
        <f t="shared" si="4"/>
        <v>3.1006264262196073</v>
      </c>
      <c r="V37" s="13">
        <f t="shared" si="5"/>
        <v>3.0765401256301192</v>
      </c>
      <c r="W37" s="13">
        <f t="shared" si="6"/>
        <v>3.1006264262196077</v>
      </c>
      <c r="X37" s="13">
        <f t="shared" si="7"/>
        <v>3.0758347825932262</v>
      </c>
      <c r="Y37" s="13">
        <f t="shared" si="8"/>
        <v>3.0948681777114859</v>
      </c>
      <c r="Z37" s="13">
        <f t="shared" si="9"/>
        <v>3.0760590035286328</v>
      </c>
      <c r="AA37" s="13">
        <f t="shared" si="10"/>
        <v>3.0775076072676462</v>
      </c>
      <c r="AB37" s="13">
        <f t="shared" si="11"/>
        <v>3.0764282253535948</v>
      </c>
      <c r="AC37" s="13">
        <f t="shared" si="12"/>
        <v>3.0821712170668767</v>
      </c>
      <c r="AE37" s="13">
        <f t="shared" si="21"/>
        <v>-2.4086300589488019E-2</v>
      </c>
      <c r="AF37" s="13">
        <f t="shared" si="31"/>
        <v>5.5304731850203126E-4</v>
      </c>
      <c r="AG37" s="499">
        <f t="shared" si="22"/>
        <v>0</v>
      </c>
      <c r="AH37" s="13">
        <f t="shared" si="23"/>
        <v>7.053430368930691E-4</v>
      </c>
      <c r="AI37" s="13">
        <f t="shared" si="24"/>
        <v>-1.8328052081366675E-2</v>
      </c>
      <c r="AJ37" s="499">
        <f t="shared" si="25"/>
        <v>4.8112210148643086E-4</v>
      </c>
      <c r="AK37" s="13">
        <f t="shared" si="26"/>
        <v>-9.6748163752691241E-4</v>
      </c>
      <c r="AL37" s="499">
        <f t="shared" si="27"/>
        <v>1.1190027652441259E-4</v>
      </c>
      <c r="AM37" s="13">
        <f t="shared" si="28"/>
        <v>-5.6310914367574405E-3</v>
      </c>
      <c r="AN37" s="373">
        <f t="shared" si="29"/>
        <v>-2.3668234800255927E-2</v>
      </c>
      <c r="AO37" s="13">
        <f t="shared" si="30"/>
        <v>-4.1806578923209159E-4</v>
      </c>
      <c r="AQ37" s="15">
        <f t="shared" si="13"/>
        <v>1.7745532676156684E-2</v>
      </c>
      <c r="AR37" s="15">
        <f t="shared" si="14"/>
        <v>2.2926502112453506E-2</v>
      </c>
      <c r="AS37" s="15">
        <f t="shared" si="15"/>
        <v>-0.59573583743240888</v>
      </c>
      <c r="AT37" s="15">
        <f t="shared" si="16"/>
        <v>-3.1447067095500936E-2</v>
      </c>
      <c r="AU37" s="15">
        <f t="shared" si="17"/>
        <v>-0.18303325186126454</v>
      </c>
      <c r="AV37" s="15">
        <f t="shared" si="18"/>
        <v>1.0469190327605737E-2</v>
      </c>
      <c r="AW37" s="15">
        <f t="shared" si="19"/>
        <v>-0.77682046394911508</v>
      </c>
      <c r="AX37" s="15">
        <f t="shared" si="20"/>
        <v>-0.78728965427672082</v>
      </c>
    </row>
    <row r="38" spans="1:50">
      <c r="A38" s="2" t="s">
        <v>13</v>
      </c>
      <c r="B38" s="2" t="s">
        <v>77</v>
      </c>
      <c r="C38" s="25">
        <v>1950730.5186856196</v>
      </c>
      <c r="D38" s="12"/>
      <c r="E38" s="25">
        <v>1950730.5186856196</v>
      </c>
      <c r="G38" s="198">
        <v>1966152.579896742</v>
      </c>
      <c r="H38" s="200">
        <v>1965553.4999999988</v>
      </c>
      <c r="I38" s="6">
        <v>1950730.5186856196</v>
      </c>
      <c r="J38" s="14">
        <v>1953200.4236806824</v>
      </c>
      <c r="K38" s="14">
        <v>1950730.5186856196</v>
      </c>
      <c r="L38" s="14">
        <v>1952637.9792116156</v>
      </c>
      <c r="M38" s="14">
        <v>1952878.3999402002</v>
      </c>
      <c r="N38" s="14">
        <v>1953010.5861189356</v>
      </c>
      <c r="O38" s="14">
        <v>1953476.0360560827</v>
      </c>
      <c r="P38" s="14">
        <v>1951932.9550271907</v>
      </c>
      <c r="Q38" s="14">
        <v>1953034.6496660886</v>
      </c>
      <c r="S38" s="13">
        <f t="shared" si="2"/>
        <v>3.1970573008542607</v>
      </c>
      <c r="T38" s="13">
        <f t="shared" si="3"/>
        <v>3.1887910262200072</v>
      </c>
      <c r="U38" s="13">
        <f t="shared" si="4"/>
        <v>3.1719802982384055</v>
      </c>
      <c r="V38" s="13">
        <f t="shared" si="5"/>
        <v>3.1687501680529593</v>
      </c>
      <c r="W38" s="13">
        <f t="shared" si="6"/>
        <v>3.1719802982384055</v>
      </c>
      <c r="X38" s="13">
        <f t="shared" si="7"/>
        <v>3.167837693334917</v>
      </c>
      <c r="Y38" s="13">
        <f t="shared" si="8"/>
        <v>3.1682277368833769</v>
      </c>
      <c r="Z38" s="13">
        <f t="shared" si="9"/>
        <v>3.1684421874697097</v>
      </c>
      <c r="AA38" s="13">
        <f t="shared" si="10"/>
        <v>3.1691973043274944</v>
      </c>
      <c r="AB38" s="13">
        <f t="shared" si="11"/>
        <v>3.1666939062069854</v>
      </c>
      <c r="AC38" s="13">
        <f t="shared" si="12"/>
        <v>3.1684812266631064</v>
      </c>
      <c r="AE38" s="13">
        <f t="shared" si="21"/>
        <v>-3.2301301854462672E-3</v>
      </c>
      <c r="AF38" s="13">
        <f t="shared" si="31"/>
        <v>-8.2662746342534454E-3</v>
      </c>
      <c r="AG38" s="499">
        <f t="shared" si="22"/>
        <v>0</v>
      </c>
      <c r="AH38" s="13">
        <f t="shared" si="23"/>
        <v>9.1247471804223323E-4</v>
      </c>
      <c r="AI38" s="13">
        <f t="shared" si="24"/>
        <v>5.2243116958239355E-4</v>
      </c>
      <c r="AJ38" s="499">
        <f t="shared" si="25"/>
        <v>3.0798058324954525E-4</v>
      </c>
      <c r="AK38" s="13">
        <f t="shared" si="26"/>
        <v>-4.4713627453507598E-4</v>
      </c>
      <c r="AL38" s="499">
        <f t="shared" si="27"/>
        <v>2.0562618459738502E-3</v>
      </c>
      <c r="AM38" s="13">
        <f t="shared" si="28"/>
        <v>2.6894138985289473E-4</v>
      </c>
      <c r="AN38" s="373">
        <f t="shared" si="29"/>
        <v>-7.0095636313109999E-3</v>
      </c>
      <c r="AO38" s="13">
        <f t="shared" si="30"/>
        <v>3.7794334458647327E-3</v>
      </c>
      <c r="AQ38" s="15">
        <f t="shared" si="13"/>
        <v>-0.25855885135510953</v>
      </c>
      <c r="AR38" s="15">
        <f t="shared" si="14"/>
        <v>2.8796044801566164E-2</v>
      </c>
      <c r="AS38" s="15">
        <f t="shared" si="15"/>
        <v>1.6486978836308883E-2</v>
      </c>
      <c r="AT38" s="15">
        <f t="shared" si="16"/>
        <v>-1.411080870442428E-2</v>
      </c>
      <c r="AU38" s="15">
        <f t="shared" si="17"/>
        <v>8.4873017937588287E-3</v>
      </c>
      <c r="AV38" s="15">
        <f t="shared" si="18"/>
        <v>-0.14149275280500478</v>
      </c>
      <c r="AW38" s="15">
        <f t="shared" si="19"/>
        <v>-0.10183323607779518</v>
      </c>
      <c r="AX38" s="15">
        <f t="shared" si="20"/>
        <v>3.9659516727209604E-2</v>
      </c>
    </row>
    <row r="39" spans="1:50">
      <c r="A39" s="2" t="s">
        <v>40</v>
      </c>
      <c r="B39" s="2" t="s">
        <v>78</v>
      </c>
      <c r="C39" s="25">
        <v>1033200.495698192</v>
      </c>
      <c r="D39" s="12"/>
      <c r="E39" s="25">
        <v>1033200.495698192</v>
      </c>
      <c r="G39" s="198">
        <v>1122801.8842447149</v>
      </c>
      <c r="H39" s="200">
        <v>1125658.5000000005</v>
      </c>
      <c r="I39" s="6">
        <v>1033200.495698192</v>
      </c>
      <c r="J39" s="14">
        <v>1031988.9881913007</v>
      </c>
      <c r="K39" s="14">
        <v>1033200.495698192</v>
      </c>
      <c r="L39" s="14">
        <v>1030931.4933685537</v>
      </c>
      <c r="M39" s="14">
        <v>1036822.4487569429</v>
      </c>
      <c r="N39" s="14">
        <v>1031692.1497687426</v>
      </c>
      <c r="O39" s="14">
        <v>1032605.9852009149</v>
      </c>
      <c r="P39" s="14">
        <v>1031740.1094018181</v>
      </c>
      <c r="Q39" s="14">
        <v>1032133.0129295371</v>
      </c>
      <c r="S39" s="13">
        <f t="shared" si="2"/>
        <v>1.8257290904788313</v>
      </c>
      <c r="T39" s="13">
        <f t="shared" si="3"/>
        <v>1.8261979251077511</v>
      </c>
      <c r="U39" s="13">
        <f t="shared" si="4"/>
        <v>1.6800329851265265</v>
      </c>
      <c r="V39" s="13">
        <f t="shared" si="5"/>
        <v>1.6742343694548572</v>
      </c>
      <c r="W39" s="13">
        <f t="shared" si="6"/>
        <v>1.680032985126527</v>
      </c>
      <c r="X39" s="13">
        <f t="shared" si="7"/>
        <v>1.6725187560151562</v>
      </c>
      <c r="Y39" s="13">
        <f t="shared" si="8"/>
        <v>1.6820758734776717</v>
      </c>
      <c r="Z39" s="13">
        <f t="shared" si="9"/>
        <v>1.6737527973693909</v>
      </c>
      <c r="AA39" s="13">
        <f t="shared" si="10"/>
        <v>1.6752353468016765</v>
      </c>
      <c r="AB39" s="13">
        <f t="shared" si="11"/>
        <v>1.6738306040775635</v>
      </c>
      <c r="AC39" s="13">
        <f t="shared" si="12"/>
        <v>1.6744680261794593</v>
      </c>
      <c r="AE39" s="13">
        <f t="shared" si="21"/>
        <v>-5.7986156716693937E-3</v>
      </c>
      <c r="AF39" s="13">
        <f t="shared" si="31"/>
        <v>4.688346289198897E-4</v>
      </c>
      <c r="AG39" s="499">
        <f t="shared" si="22"/>
        <v>0</v>
      </c>
      <c r="AH39" s="13">
        <f t="shared" si="23"/>
        <v>1.715613439700947E-3</v>
      </c>
      <c r="AI39" s="13">
        <f t="shared" si="24"/>
        <v>-7.8415040228145827E-3</v>
      </c>
      <c r="AJ39" s="499">
        <f t="shared" si="25"/>
        <v>4.8157208546628638E-4</v>
      </c>
      <c r="AK39" s="13">
        <f t="shared" si="26"/>
        <v>-1.000977346819365E-3</v>
      </c>
      <c r="AL39" s="499">
        <f t="shared" si="27"/>
        <v>4.0376537729369666E-4</v>
      </c>
      <c r="AM39" s="13">
        <f t="shared" si="28"/>
        <v>-2.3365672460218256E-4</v>
      </c>
      <c r="AN39" s="373">
        <f t="shared" si="29"/>
        <v>-6.8916900256152935E-3</v>
      </c>
      <c r="AO39" s="13">
        <f t="shared" si="30"/>
        <v>1.0930743539458998E-3</v>
      </c>
      <c r="AQ39" s="15">
        <f t="shared" si="13"/>
        <v>2.5679309781766645E-2</v>
      </c>
      <c r="AR39" s="15">
        <f t="shared" si="14"/>
        <v>0.10247152196854992</v>
      </c>
      <c r="AS39" s="15">
        <f t="shared" si="15"/>
        <v>-0.46836357954877211</v>
      </c>
      <c r="AT39" s="15">
        <f t="shared" si="16"/>
        <v>-5.9787169889798077E-2</v>
      </c>
      <c r="AU39" s="15">
        <f t="shared" si="17"/>
        <v>-1.39560344038489E-2</v>
      </c>
      <c r="AV39" s="15">
        <f t="shared" si="18"/>
        <v>9.4486343786841953E-2</v>
      </c>
      <c r="AW39" s="15">
        <f t="shared" si="19"/>
        <v>-0.34514891808702725</v>
      </c>
      <c r="AX39" s="15">
        <f t="shared" si="20"/>
        <v>-0.4396352618738692</v>
      </c>
    </row>
    <row r="40" spans="1:50">
      <c r="A40" s="2" t="s">
        <v>20</v>
      </c>
      <c r="B40" s="2" t="s">
        <v>79</v>
      </c>
      <c r="C40" s="25">
        <v>1839303.3994091344</v>
      </c>
      <c r="D40" s="12"/>
      <c r="E40" s="25">
        <v>1839303.3994091344</v>
      </c>
      <c r="G40" s="198">
        <v>1820463.8522997294</v>
      </c>
      <c r="H40" s="200">
        <v>1820343.2499999995</v>
      </c>
      <c r="I40" s="6">
        <v>1839303.3994091344</v>
      </c>
      <c r="J40" s="14">
        <v>1835657.238788804</v>
      </c>
      <c r="K40" s="14">
        <v>1839303.3994091344</v>
      </c>
      <c r="L40" s="14">
        <v>1835721.3700015706</v>
      </c>
      <c r="M40" s="14">
        <v>1834541.8637672428</v>
      </c>
      <c r="N40" s="14">
        <v>1835585.4307623554</v>
      </c>
      <c r="O40" s="14">
        <v>1836323.9060582703</v>
      </c>
      <c r="P40" s="14">
        <v>1835587.2169839081</v>
      </c>
      <c r="Q40" s="14">
        <v>1838975.9335181762</v>
      </c>
      <c r="S40" s="13">
        <f t="shared" si="2"/>
        <v>2.9601605233718855</v>
      </c>
      <c r="T40" s="13">
        <f t="shared" si="3"/>
        <v>2.9532110015016966</v>
      </c>
      <c r="U40" s="13">
        <f t="shared" si="4"/>
        <v>2.9907945200650987</v>
      </c>
      <c r="V40" s="13">
        <f t="shared" si="5"/>
        <v>2.9780554588137846</v>
      </c>
      <c r="W40" s="13">
        <f t="shared" si="6"/>
        <v>2.9907945200650992</v>
      </c>
      <c r="X40" s="13">
        <f t="shared" si="7"/>
        <v>2.9781595012810942</v>
      </c>
      <c r="Y40" s="13">
        <f t="shared" si="8"/>
        <v>2.9762459441607234</v>
      </c>
      <c r="Z40" s="13">
        <f t="shared" si="9"/>
        <v>2.977938961964246</v>
      </c>
      <c r="AA40" s="13">
        <f t="shared" si="10"/>
        <v>2.9791370180826355</v>
      </c>
      <c r="AB40" s="13">
        <f t="shared" si="11"/>
        <v>2.9779418598183405</v>
      </c>
      <c r="AC40" s="13">
        <f t="shared" si="12"/>
        <v>2.9834395015130974</v>
      </c>
      <c r="AE40" s="13">
        <f t="shared" si="21"/>
        <v>-1.2739061251314077E-2</v>
      </c>
      <c r="AF40" s="13">
        <f t="shared" si="31"/>
        <v>-6.949521870188935E-3</v>
      </c>
      <c r="AG40" s="499">
        <f t="shared" si="22"/>
        <v>0</v>
      </c>
      <c r="AH40" s="13">
        <f t="shared" si="23"/>
        <v>-1.040424673095508E-4</v>
      </c>
      <c r="AI40" s="13">
        <f t="shared" si="24"/>
        <v>1.8095146530612283E-3</v>
      </c>
      <c r="AJ40" s="499">
        <f t="shared" si="25"/>
        <v>1.164968495386276E-4</v>
      </c>
      <c r="AK40" s="13">
        <f t="shared" si="26"/>
        <v>-1.0815592688508957E-3</v>
      </c>
      <c r="AL40" s="499">
        <f t="shared" si="27"/>
        <v>1.1359899544416407E-4</v>
      </c>
      <c r="AM40" s="13">
        <f t="shared" si="28"/>
        <v>-5.3840426993128077E-3</v>
      </c>
      <c r="AN40" s="373">
        <f t="shared" si="29"/>
        <v>-1.1709651652600961E-2</v>
      </c>
      <c r="AO40" s="13">
        <f t="shared" si="30"/>
        <v>-1.0294095987131158E-3</v>
      </c>
      <c r="AQ40" s="15">
        <f t="shared" si="13"/>
        <v>-0.23476841256814049</v>
      </c>
      <c r="AR40" s="15">
        <f t="shared" si="14"/>
        <v>-3.4936376688899161E-3</v>
      </c>
      <c r="AS40" s="15">
        <f t="shared" si="15"/>
        <v>6.0761617037917479E-2</v>
      </c>
      <c r="AT40" s="15">
        <f t="shared" si="16"/>
        <v>-3.631763356353683E-2</v>
      </c>
      <c r="AU40" s="15">
        <f t="shared" si="17"/>
        <v>-0.18079054516524595</v>
      </c>
      <c r="AV40" s="15">
        <f t="shared" si="18"/>
        <v>-0.26610217701710115</v>
      </c>
      <c r="AW40" s="15">
        <f t="shared" si="19"/>
        <v>-0.42594237637685634</v>
      </c>
      <c r="AX40" s="15">
        <f t="shared" si="20"/>
        <v>-0.15984019935975521</v>
      </c>
    </row>
    <row r="41" spans="1:50">
      <c r="A41" s="2" t="s">
        <v>24</v>
      </c>
      <c r="B41" s="2" t="s">
        <v>80</v>
      </c>
      <c r="C41" s="25">
        <v>934279.40618117969</v>
      </c>
      <c r="D41" s="12"/>
      <c r="E41" s="25">
        <v>934279.40618117969</v>
      </c>
      <c r="G41" s="198">
        <v>980515.56820930308</v>
      </c>
      <c r="H41" s="200">
        <v>981188.33333333349</v>
      </c>
      <c r="I41" s="6">
        <v>934279.40618117969</v>
      </c>
      <c r="J41" s="14">
        <v>933838.67733791447</v>
      </c>
      <c r="K41" s="14">
        <v>934279.40618117969</v>
      </c>
      <c r="L41" s="14">
        <v>931684.30516732926</v>
      </c>
      <c r="M41" s="14">
        <v>936081.80117166345</v>
      </c>
      <c r="N41" s="14">
        <v>933697.5532619576</v>
      </c>
      <c r="O41" s="14">
        <v>934316.32442993822</v>
      </c>
      <c r="P41" s="14">
        <v>933638.55182783329</v>
      </c>
      <c r="Q41" s="14">
        <v>934757.34631238086</v>
      </c>
      <c r="S41" s="13">
        <f t="shared" si="2"/>
        <v>1.5943647954877678</v>
      </c>
      <c r="T41" s="13">
        <f t="shared" si="3"/>
        <v>1.5918185652871322</v>
      </c>
      <c r="U41" s="13">
        <f t="shared" si="4"/>
        <v>1.5191826041935113</v>
      </c>
      <c r="V41" s="13">
        <f t="shared" si="5"/>
        <v>1.5150014457669585</v>
      </c>
      <c r="W41" s="13">
        <f t="shared" si="6"/>
        <v>1.5191826041935115</v>
      </c>
      <c r="X41" s="13">
        <f t="shared" si="7"/>
        <v>1.5115063271427636</v>
      </c>
      <c r="Y41" s="13">
        <f t="shared" si="8"/>
        <v>1.5186405495368422</v>
      </c>
      <c r="Z41" s="13">
        <f t="shared" si="9"/>
        <v>1.5147724948953616</v>
      </c>
      <c r="AA41" s="13">
        <f t="shared" si="10"/>
        <v>1.5157763505257171</v>
      </c>
      <c r="AB41" s="13">
        <f t="shared" si="11"/>
        <v>1.514676774659983</v>
      </c>
      <c r="AC41" s="13">
        <f t="shared" si="12"/>
        <v>1.5164918368358578</v>
      </c>
      <c r="AE41" s="13">
        <f t="shared" si="21"/>
        <v>-4.1811584265527557E-3</v>
      </c>
      <c r="AF41" s="13">
        <f t="shared" si="31"/>
        <v>-2.5462302006356019E-3</v>
      </c>
      <c r="AG41" s="499">
        <f t="shared" si="22"/>
        <v>0</v>
      </c>
      <c r="AH41" s="13">
        <f t="shared" si="23"/>
        <v>3.4951186241949372E-3</v>
      </c>
      <c r="AI41" s="13">
        <f t="shared" si="24"/>
        <v>-3.6391037698837447E-3</v>
      </c>
      <c r="AJ41" s="499">
        <f t="shared" si="25"/>
        <v>2.289508715969113E-4</v>
      </c>
      <c r="AK41" s="13">
        <f t="shared" si="26"/>
        <v>-7.7490475875863218E-4</v>
      </c>
      <c r="AL41" s="499">
        <f t="shared" si="27"/>
        <v>3.2467110697553814E-4</v>
      </c>
      <c r="AM41" s="13">
        <f t="shared" si="28"/>
        <v>-1.490391068899255E-3</v>
      </c>
      <c r="AN41" s="373">
        <f t="shared" si="29"/>
        <v>-4.9555111739822966E-3</v>
      </c>
      <c r="AO41" s="13">
        <f t="shared" si="30"/>
        <v>7.7435274742954086E-4</v>
      </c>
      <c r="AQ41" s="15">
        <f t="shared" si="13"/>
        <v>-0.15970185793375019</v>
      </c>
      <c r="AR41" s="15">
        <f t="shared" si="14"/>
        <v>0.23070067912876208</v>
      </c>
      <c r="AS41" s="15">
        <f t="shared" si="15"/>
        <v>-0.24020464007157927</v>
      </c>
      <c r="AT41" s="15">
        <f t="shared" si="16"/>
        <v>-5.1148780149601919E-2</v>
      </c>
      <c r="AU41" s="15">
        <f t="shared" si="17"/>
        <v>-9.837555423221099E-2</v>
      </c>
      <c r="AV41" s="15">
        <f t="shared" si="18"/>
        <v>-0.11619592163330489</v>
      </c>
      <c r="AW41" s="15">
        <f t="shared" si="19"/>
        <v>-0.27522421695793498</v>
      </c>
      <c r="AX41" s="15">
        <f t="shared" si="20"/>
        <v>-0.15902829532463009</v>
      </c>
    </row>
    <row r="42" spans="1:50">
      <c r="A42" s="2" t="s">
        <v>35</v>
      </c>
      <c r="B42" s="2" t="s">
        <v>81</v>
      </c>
      <c r="C42" s="25">
        <v>1049021.2369378118</v>
      </c>
      <c r="D42" s="12"/>
      <c r="E42" s="25">
        <v>1049021.2369378118</v>
      </c>
      <c r="G42" s="198">
        <v>1057831.9055536881</v>
      </c>
      <c r="H42" s="200">
        <v>1059770</v>
      </c>
      <c r="I42" s="6">
        <v>1049021.2369378118</v>
      </c>
      <c r="J42" s="14">
        <v>1047589.9286113473</v>
      </c>
      <c r="K42" s="14">
        <v>1049021.2369378118</v>
      </c>
      <c r="L42" s="14">
        <v>1048472.8473337931</v>
      </c>
      <c r="M42" s="14">
        <v>1049882.9397425388</v>
      </c>
      <c r="N42" s="14">
        <v>1047410.5959194336</v>
      </c>
      <c r="O42" s="14">
        <v>1047741.9757171399</v>
      </c>
      <c r="P42" s="14">
        <v>1047597.9896642672</v>
      </c>
      <c r="Q42" s="14">
        <v>1049118.483215384</v>
      </c>
      <c r="S42" s="13">
        <f t="shared" si="2"/>
        <v>1.7200848252095498</v>
      </c>
      <c r="T42" s="13">
        <f t="shared" si="3"/>
        <v>1.7193045449320914</v>
      </c>
      <c r="U42" s="13">
        <f t="shared" si="4"/>
        <v>1.7057582603682422</v>
      </c>
      <c r="V42" s="13">
        <f t="shared" si="5"/>
        <v>1.6995443591407331</v>
      </c>
      <c r="W42" s="13">
        <f t="shared" si="6"/>
        <v>1.7057582603682422</v>
      </c>
      <c r="X42" s="13">
        <f t="shared" si="7"/>
        <v>1.7009767512374203</v>
      </c>
      <c r="Y42" s="13">
        <f t="shared" si="8"/>
        <v>1.7032643969408572</v>
      </c>
      <c r="Z42" s="13">
        <f t="shared" si="9"/>
        <v>1.6992534210010783</v>
      </c>
      <c r="AA42" s="13">
        <f t="shared" si="10"/>
        <v>1.6997910308525506</v>
      </c>
      <c r="AB42" s="13">
        <f t="shared" si="11"/>
        <v>1.6995574368886615</v>
      </c>
      <c r="AC42" s="13">
        <f t="shared" si="12"/>
        <v>1.702024190498383</v>
      </c>
      <c r="AE42" s="13">
        <f t="shared" si="21"/>
        <v>-6.2139012275090888E-3</v>
      </c>
      <c r="AF42" s="13">
        <f t="shared" si="31"/>
        <v>-7.8028027745835615E-4</v>
      </c>
      <c r="AG42" s="499">
        <f t="shared" si="22"/>
        <v>0</v>
      </c>
      <c r="AH42" s="13">
        <f t="shared" si="23"/>
        <v>-1.4323920966872183E-3</v>
      </c>
      <c r="AI42" s="13">
        <f t="shared" si="24"/>
        <v>-3.7200378001240875E-3</v>
      </c>
      <c r="AJ42" s="499">
        <f t="shared" si="25"/>
        <v>2.9093813965475057E-4</v>
      </c>
      <c r="AK42" s="13">
        <f t="shared" si="26"/>
        <v>-2.4667171181746994E-4</v>
      </c>
      <c r="AL42" s="499">
        <f t="shared" si="27"/>
        <v>-1.3077747928358363E-5</v>
      </c>
      <c r="AM42" s="13">
        <f t="shared" si="28"/>
        <v>-2.4798313576499531E-3</v>
      </c>
      <c r="AN42" s="373">
        <f t="shared" si="29"/>
        <v>-8.659213243737085E-3</v>
      </c>
      <c r="AO42" s="13">
        <f t="shared" si="30"/>
        <v>2.4453120162279962E-3</v>
      </c>
      <c r="AQ42" s="15">
        <f t="shared" si="13"/>
        <v>-4.5362895249267621E-2</v>
      </c>
      <c r="AR42" s="15">
        <f t="shared" si="14"/>
        <v>-8.4280947948391097E-2</v>
      </c>
      <c r="AS42" s="15">
        <f t="shared" si="15"/>
        <v>-0.21888441923368734</v>
      </c>
      <c r="AT42" s="15">
        <f t="shared" si="16"/>
        <v>-1.4513990793519732E-2</v>
      </c>
      <c r="AU42" s="15">
        <f t="shared" si="17"/>
        <v>-0.14591154060278383</v>
      </c>
      <c r="AV42" s="15">
        <f t="shared" si="18"/>
        <v>9.9301223312930231E-2</v>
      </c>
      <c r="AW42" s="15">
        <f t="shared" si="19"/>
        <v>-0.36428967526545175</v>
      </c>
      <c r="AX42" s="15">
        <f t="shared" si="20"/>
        <v>-0.46359089857838198</v>
      </c>
    </row>
    <row r="43" spans="1:50">
      <c r="A43" s="2" t="s">
        <v>31</v>
      </c>
      <c r="B43" s="2" t="s">
        <v>82</v>
      </c>
      <c r="C43" s="25">
        <v>661280.44680462079</v>
      </c>
      <c r="D43" s="12"/>
      <c r="E43" s="25">
        <v>661280.44680462079</v>
      </c>
      <c r="G43" s="198">
        <v>601785.77650069189</v>
      </c>
      <c r="H43" s="200">
        <v>597980.33333333314</v>
      </c>
      <c r="I43" s="6">
        <v>661280.44680462079</v>
      </c>
      <c r="J43" s="14">
        <v>657382.8954684874</v>
      </c>
      <c r="K43" s="14">
        <v>661280.44680462079</v>
      </c>
      <c r="L43" s="14">
        <v>654795.14530180383</v>
      </c>
      <c r="M43" s="14">
        <v>658706.4539238445</v>
      </c>
      <c r="N43" s="14">
        <v>657356.31738584221</v>
      </c>
      <c r="O43" s="14">
        <v>657722.62179264426</v>
      </c>
      <c r="P43" s="14">
        <v>657362.68074499839</v>
      </c>
      <c r="Q43" s="14">
        <v>658263.55429348955</v>
      </c>
      <c r="S43" s="13">
        <f t="shared" si="2"/>
        <v>0.97853220039150202</v>
      </c>
      <c r="T43" s="13">
        <f t="shared" si="3"/>
        <v>0.97012588097417984</v>
      </c>
      <c r="U43" s="13">
        <f t="shared" si="4"/>
        <v>1.0752733546650335</v>
      </c>
      <c r="V43" s="13">
        <f t="shared" si="5"/>
        <v>1.0664968813417897</v>
      </c>
      <c r="W43" s="13">
        <f t="shared" si="6"/>
        <v>1.0752733546650335</v>
      </c>
      <c r="X43" s="13">
        <f t="shared" si="7"/>
        <v>1.0622986773704297</v>
      </c>
      <c r="Y43" s="13">
        <f t="shared" si="8"/>
        <v>1.0686441397731272</v>
      </c>
      <c r="Z43" s="13">
        <f t="shared" si="9"/>
        <v>1.0664537627233277</v>
      </c>
      <c r="AA43" s="13">
        <f t="shared" si="10"/>
        <v>1.0670480320755864</v>
      </c>
      <c r="AB43" s="13">
        <f t="shared" si="11"/>
        <v>1.0664640862391077</v>
      </c>
      <c r="AC43" s="13">
        <f t="shared" si="12"/>
        <v>1.0679256071222518</v>
      </c>
      <c r="AE43" s="13">
        <f t="shared" si="21"/>
        <v>-8.7764733232438275E-3</v>
      </c>
      <c r="AF43" s="13">
        <f t="shared" si="31"/>
        <v>-8.4063194173221722E-3</v>
      </c>
      <c r="AG43" s="499">
        <f t="shared" si="22"/>
        <v>0</v>
      </c>
      <c r="AH43" s="13">
        <f t="shared" si="23"/>
        <v>4.1982039713599484E-3</v>
      </c>
      <c r="AI43" s="13">
        <f t="shared" si="24"/>
        <v>-2.147258431337562E-3</v>
      </c>
      <c r="AJ43" s="499">
        <f t="shared" si="25"/>
        <v>4.311861846195697E-5</v>
      </c>
      <c r="AK43" s="13">
        <f t="shared" si="26"/>
        <v>-5.5115073379674584E-4</v>
      </c>
      <c r="AL43" s="499">
        <f t="shared" si="27"/>
        <v>3.2795102681948407E-5</v>
      </c>
      <c r="AM43" s="13">
        <f t="shared" si="28"/>
        <v>-1.4287257804621589E-3</v>
      </c>
      <c r="AN43" s="373">
        <f t="shared" si="29"/>
        <v>-8.3352503915586906E-3</v>
      </c>
      <c r="AO43" s="13">
        <f t="shared" si="30"/>
        <v>-4.4122293168513682E-4</v>
      </c>
      <c r="AQ43" s="15">
        <f t="shared" si="13"/>
        <v>-0.85907437833511047</v>
      </c>
      <c r="AR43" s="15">
        <f t="shared" si="14"/>
        <v>0.3936442801481117</v>
      </c>
      <c r="AS43" s="15">
        <f t="shared" si="15"/>
        <v>-0.20133752558526341</v>
      </c>
      <c r="AT43" s="15">
        <f t="shared" si="16"/>
        <v>-5.1678607170733359E-2</v>
      </c>
      <c r="AU43" s="15">
        <f t="shared" si="17"/>
        <v>-0.13396436552769278</v>
      </c>
      <c r="AV43" s="15">
        <f t="shared" si="18"/>
        <v>-0.82287235665774561</v>
      </c>
      <c r="AW43" s="15">
        <f t="shared" si="19"/>
        <v>-0.81620857479332343</v>
      </c>
      <c r="AX43" s="15">
        <f t="shared" si="20"/>
        <v>6.6637818644221525E-3</v>
      </c>
    </row>
    <row r="44" spans="1:50">
      <c r="A44" s="2" t="s">
        <v>9</v>
      </c>
      <c r="B44" s="2" t="s">
        <v>83</v>
      </c>
      <c r="C44" s="25">
        <v>1309305.2502204517</v>
      </c>
      <c r="D44" s="12"/>
      <c r="E44" s="25">
        <v>1309305.2502204517</v>
      </c>
      <c r="G44" s="198">
        <v>1273431.3891733913</v>
      </c>
      <c r="H44" s="200">
        <v>1271620.2500000009</v>
      </c>
      <c r="I44" s="6">
        <v>1309305.2502204517</v>
      </c>
      <c r="J44" s="14">
        <v>1305680.6106440465</v>
      </c>
      <c r="K44" s="14">
        <v>1309305.2502204517</v>
      </c>
      <c r="L44" s="14">
        <v>1302522.7820893852</v>
      </c>
      <c r="M44" s="14">
        <v>1306392.947211358</v>
      </c>
      <c r="N44" s="14">
        <v>1305745.3887711507</v>
      </c>
      <c r="O44" s="14">
        <v>1306105.5891959365</v>
      </c>
      <c r="P44" s="14">
        <v>1305746.76542134</v>
      </c>
      <c r="Q44" s="14">
        <v>1308502.4347796047</v>
      </c>
      <c r="S44" s="13">
        <f t="shared" si="2"/>
        <v>2.0706598061212453</v>
      </c>
      <c r="T44" s="13">
        <f t="shared" si="3"/>
        <v>2.0629971364094888</v>
      </c>
      <c r="U44" s="13">
        <f t="shared" si="4"/>
        <v>2.1289924047928896</v>
      </c>
      <c r="V44" s="13">
        <f t="shared" si="5"/>
        <v>2.1182545345782744</v>
      </c>
      <c r="W44" s="13">
        <f t="shared" si="6"/>
        <v>2.1289924047928901</v>
      </c>
      <c r="X44" s="13">
        <f t="shared" si="7"/>
        <v>2.1131314710964375</v>
      </c>
      <c r="Y44" s="13">
        <f t="shared" si="8"/>
        <v>2.1194101848587121</v>
      </c>
      <c r="Z44" s="13">
        <f t="shared" si="9"/>
        <v>2.1183596265589331</v>
      </c>
      <c r="AA44" s="13">
        <f t="shared" si="10"/>
        <v>2.1189439931926555</v>
      </c>
      <c r="AB44" s="13">
        <f t="shared" si="11"/>
        <v>2.1183618599500718</v>
      </c>
      <c r="AC44" s="13">
        <f t="shared" si="12"/>
        <v>2.122832485512216</v>
      </c>
      <c r="AE44" s="13">
        <f t="shared" si="21"/>
        <v>-1.0737870214615253E-2</v>
      </c>
      <c r="AF44" s="13">
        <f t="shared" si="31"/>
        <v>-7.6626697117565534E-3</v>
      </c>
      <c r="AG44" s="499">
        <f t="shared" si="22"/>
        <v>0</v>
      </c>
      <c r="AH44" s="13">
        <f t="shared" si="23"/>
        <v>5.123063481836887E-3</v>
      </c>
      <c r="AI44" s="13">
        <f t="shared" si="24"/>
        <v>-1.1556502804377367E-3</v>
      </c>
      <c r="AJ44" s="499">
        <f t="shared" si="25"/>
        <v>-1.0509198065866698E-4</v>
      </c>
      <c r="AK44" s="13">
        <f t="shared" si="26"/>
        <v>-6.8945861438107769E-4</v>
      </c>
      <c r="AL44" s="499">
        <f t="shared" si="27"/>
        <v>-1.0732537179736212E-4</v>
      </c>
      <c r="AM44" s="13">
        <f t="shared" si="28"/>
        <v>-4.5779509339416435E-3</v>
      </c>
      <c r="AN44" s="373">
        <f t="shared" si="29"/>
        <v>-8.9626660586801243E-3</v>
      </c>
      <c r="AO44" s="13">
        <f t="shared" si="30"/>
        <v>-1.7752041559351284E-3</v>
      </c>
      <c r="AQ44" s="15">
        <f t="shared" si="13"/>
        <v>-0.37005932549153242</v>
      </c>
      <c r="AR44" s="15">
        <f t="shared" si="14"/>
        <v>0.24185306336931048</v>
      </c>
      <c r="AS44" s="15">
        <f t="shared" si="15"/>
        <v>-5.455672401842946E-2</v>
      </c>
      <c r="AT44" s="15">
        <f t="shared" si="16"/>
        <v>-3.254843094285375E-2</v>
      </c>
      <c r="AU44" s="15">
        <f t="shared" si="17"/>
        <v>-0.21611901965563704</v>
      </c>
      <c r="AV44" s="15">
        <f t="shared" si="18"/>
        <v>-0.44299284000189432</v>
      </c>
      <c r="AW44" s="15">
        <f t="shared" si="19"/>
        <v>-0.50436395124950406</v>
      </c>
      <c r="AX44" s="15">
        <f t="shared" si="20"/>
        <v>-6.1371111247609772E-2</v>
      </c>
    </row>
    <row r="45" spans="1:50">
      <c r="A45" s="2" t="s">
        <v>36</v>
      </c>
      <c r="B45" s="2" t="s">
        <v>84</v>
      </c>
      <c r="C45" s="25">
        <v>866132.66490253247</v>
      </c>
      <c r="D45" s="12"/>
      <c r="E45" s="25">
        <v>866132.66490253247</v>
      </c>
      <c r="G45" s="198">
        <v>819183.52417861507</v>
      </c>
      <c r="H45" s="200">
        <v>820227.66666666686</v>
      </c>
      <c r="I45" s="6">
        <v>866132.66490253247</v>
      </c>
      <c r="J45" s="14">
        <v>863786.82342327549</v>
      </c>
      <c r="K45" s="14">
        <v>866132.66490253247</v>
      </c>
      <c r="L45" s="14">
        <v>863048.71014675277</v>
      </c>
      <c r="M45" s="14">
        <v>864319.31739358185</v>
      </c>
      <c r="N45" s="14">
        <v>863698.33990440634</v>
      </c>
      <c r="O45" s="14">
        <v>864299.6812636418</v>
      </c>
      <c r="P45" s="14">
        <v>863947.40105493367</v>
      </c>
      <c r="Q45" s="14">
        <v>865783.30342208897</v>
      </c>
      <c r="S45" s="13">
        <f t="shared" si="2"/>
        <v>1.3320312439090087</v>
      </c>
      <c r="T45" s="13">
        <f t="shared" si="3"/>
        <v>1.330686049972206</v>
      </c>
      <c r="U45" s="13">
        <f t="shared" si="4"/>
        <v>1.4083727723615547</v>
      </c>
      <c r="V45" s="13">
        <f t="shared" si="5"/>
        <v>1.4013537006747612</v>
      </c>
      <c r="W45" s="13">
        <f t="shared" si="6"/>
        <v>1.4083727723615549</v>
      </c>
      <c r="X45" s="13">
        <f t="shared" si="7"/>
        <v>1.4001562318739831</v>
      </c>
      <c r="Y45" s="13">
        <f t="shared" si="8"/>
        <v>1.4022175855774253</v>
      </c>
      <c r="Z45" s="13">
        <f t="shared" si="9"/>
        <v>1.4012101505495989</v>
      </c>
      <c r="AA45" s="13">
        <f t="shared" si="10"/>
        <v>1.4021857291487183</v>
      </c>
      <c r="AB45" s="13">
        <f t="shared" si="11"/>
        <v>1.4016142117780426</v>
      </c>
      <c r="AC45" s="13">
        <f t="shared" si="12"/>
        <v>1.4045926649177813</v>
      </c>
      <c r="AE45" s="13">
        <f t="shared" si="21"/>
        <v>-7.0190716867934988E-3</v>
      </c>
      <c r="AF45" s="13">
        <f t="shared" si="31"/>
        <v>-1.3451939368027688E-3</v>
      </c>
      <c r="AG45" s="499">
        <f t="shared" si="22"/>
        <v>0</v>
      </c>
      <c r="AH45" s="13">
        <f t="shared" si="23"/>
        <v>1.1974688007780898E-3</v>
      </c>
      <c r="AI45" s="13">
        <f t="shared" si="24"/>
        <v>-8.6388490266409157E-4</v>
      </c>
      <c r="AJ45" s="499">
        <f t="shared" si="25"/>
        <v>1.4355012516231724E-4</v>
      </c>
      <c r="AK45" s="13">
        <f t="shared" si="26"/>
        <v>-8.3202847395713597E-4</v>
      </c>
      <c r="AL45" s="499">
        <f t="shared" si="27"/>
        <v>-2.6051110328140226E-4</v>
      </c>
      <c r="AM45" s="13">
        <f t="shared" si="28"/>
        <v>-3.2389642430201704E-3</v>
      </c>
      <c r="AN45" s="373">
        <f t="shared" si="29"/>
        <v>-5.0826027556660769E-3</v>
      </c>
      <c r="AO45" s="13">
        <f t="shared" si="30"/>
        <v>-1.9364689311274219E-3</v>
      </c>
      <c r="AQ45" s="15">
        <f t="shared" si="13"/>
        <v>-0.10098816697836099</v>
      </c>
      <c r="AR45" s="15">
        <f t="shared" si="14"/>
        <v>8.5450860849869706E-2</v>
      </c>
      <c r="AS45" s="15">
        <f t="shared" si="15"/>
        <v>-6.1646456725958997E-2</v>
      </c>
      <c r="AT45" s="15">
        <f t="shared" si="16"/>
        <v>-5.9373195614819352E-2</v>
      </c>
      <c r="AU45" s="15">
        <f t="shared" si="17"/>
        <v>-0.23113110141005708</v>
      </c>
      <c r="AV45" s="15">
        <f t="shared" si="18"/>
        <v>-0.23168177312797511</v>
      </c>
      <c r="AW45" s="15">
        <f t="shared" si="19"/>
        <v>-0.49838166602894085</v>
      </c>
      <c r="AX45" s="15">
        <f t="shared" si="20"/>
        <v>-0.26669989290096574</v>
      </c>
    </row>
    <row r="46" spans="1:50">
      <c r="A46" s="2" t="s">
        <v>26</v>
      </c>
      <c r="B46" s="2" t="s">
        <v>85</v>
      </c>
      <c r="C46" s="25">
        <v>638372.70874033216</v>
      </c>
      <c r="D46" s="12"/>
      <c r="E46" s="25">
        <v>638372.70874033216</v>
      </c>
      <c r="G46" s="198">
        <v>676859.77481586649</v>
      </c>
      <c r="H46" s="200">
        <v>675446.9166666664</v>
      </c>
      <c r="I46" s="6">
        <v>638372.70874033216</v>
      </c>
      <c r="J46" s="14">
        <v>639480.25188383926</v>
      </c>
      <c r="K46" s="14">
        <v>638372.70874033216</v>
      </c>
      <c r="L46" s="14">
        <v>637960.46673423587</v>
      </c>
      <c r="M46" s="14">
        <v>638364.72292978503</v>
      </c>
      <c r="N46" s="14">
        <v>639473.39873401343</v>
      </c>
      <c r="O46" s="14">
        <v>639609.85568006348</v>
      </c>
      <c r="P46" s="14">
        <v>639497.71501495689</v>
      </c>
      <c r="Q46" s="14">
        <v>639375.63808963844</v>
      </c>
      <c r="S46" s="13">
        <f t="shared" si="2"/>
        <v>1.1006060805531599</v>
      </c>
      <c r="T46" s="13">
        <f t="shared" si="3"/>
        <v>1.0958028191828106</v>
      </c>
      <c r="U46" s="13">
        <f t="shared" si="4"/>
        <v>1.0380242866255951</v>
      </c>
      <c r="V46" s="13">
        <f t="shared" si="5"/>
        <v>1.0374527524445905</v>
      </c>
      <c r="W46" s="13">
        <f t="shared" si="6"/>
        <v>1.0380242866255951</v>
      </c>
      <c r="X46" s="13">
        <f t="shared" si="7"/>
        <v>1.0349871481011634</v>
      </c>
      <c r="Y46" s="13">
        <f t="shared" si="8"/>
        <v>1.0356429880610836</v>
      </c>
      <c r="Z46" s="13">
        <f t="shared" si="9"/>
        <v>1.037441634323071</v>
      </c>
      <c r="AA46" s="13">
        <f t="shared" si="10"/>
        <v>1.0376630135350993</v>
      </c>
      <c r="AB46" s="13">
        <f t="shared" si="11"/>
        <v>1.0374810835359587</v>
      </c>
      <c r="AC46" s="13">
        <f t="shared" si="12"/>
        <v>1.0372830335698984</v>
      </c>
      <c r="AE46" s="13">
        <f t="shared" si="21"/>
        <v>-5.7153418100464037E-4</v>
      </c>
      <c r="AF46" s="13">
        <f t="shared" si="31"/>
        <v>-4.8032613703492544E-3</v>
      </c>
      <c r="AG46" s="499">
        <f t="shared" si="22"/>
        <v>0</v>
      </c>
      <c r="AH46" s="13">
        <f t="shared" si="23"/>
        <v>2.4656043434270192E-3</v>
      </c>
      <c r="AI46" s="13">
        <f t="shared" si="24"/>
        <v>1.8097643835068844E-3</v>
      </c>
      <c r="AJ46" s="499">
        <f t="shared" si="25"/>
        <v>1.1118121519437807E-5</v>
      </c>
      <c r="AK46" s="13">
        <f t="shared" si="26"/>
        <v>-2.1026109050881203E-4</v>
      </c>
      <c r="AL46" s="499">
        <f t="shared" si="27"/>
        <v>-2.8331091368238859E-5</v>
      </c>
      <c r="AM46" s="13">
        <f t="shared" si="28"/>
        <v>1.6971887469208191E-4</v>
      </c>
      <c r="AN46" s="373">
        <f t="shared" si="29"/>
        <v>-5.6843485923208092E-4</v>
      </c>
      <c r="AO46" s="13">
        <f t="shared" si="30"/>
        <v>-3.0993217725594491E-6</v>
      </c>
      <c r="AQ46" s="15">
        <f t="shared" si="13"/>
        <v>-0.43641966505719787</v>
      </c>
      <c r="AR46" s="15">
        <f t="shared" si="14"/>
        <v>0.23765943438071946</v>
      </c>
      <c r="AS46" s="15">
        <f t="shared" si="15"/>
        <v>0.17444306540634896</v>
      </c>
      <c r="AT46" s="15">
        <f t="shared" si="16"/>
        <v>-2.0267052163422922E-2</v>
      </c>
      <c r="AU46" s="15">
        <f t="shared" si="17"/>
        <v>1.6359190747932056E-2</v>
      </c>
      <c r="AV46" s="15">
        <f t="shared" si="18"/>
        <v>-0.46325444654452325</v>
      </c>
      <c r="AW46" s="15">
        <f t="shared" si="19"/>
        <v>-5.5059808172945666E-2</v>
      </c>
      <c r="AX46" s="15">
        <f t="shared" si="20"/>
        <v>0.4081946383715776</v>
      </c>
    </row>
    <row r="47" spans="1:50">
      <c r="A47" s="2" t="s">
        <v>29</v>
      </c>
      <c r="B47" s="2" t="s">
        <v>86</v>
      </c>
      <c r="C47" s="25">
        <v>630053.62776876136</v>
      </c>
      <c r="D47" s="12"/>
      <c r="E47" s="25">
        <v>630053.62776876136</v>
      </c>
      <c r="G47" s="198">
        <v>596835.64941493236</v>
      </c>
      <c r="H47" s="200">
        <v>595205.83333333337</v>
      </c>
      <c r="I47" s="6">
        <v>630053.62776876136</v>
      </c>
      <c r="J47" s="14">
        <v>626603.22573362116</v>
      </c>
      <c r="K47" s="14">
        <v>630053.62776876136</v>
      </c>
      <c r="L47" s="14">
        <v>624389.70670485171</v>
      </c>
      <c r="M47" s="14">
        <v>628449.22176503297</v>
      </c>
      <c r="N47" s="14">
        <v>626548.94943153241</v>
      </c>
      <c r="O47" s="14">
        <v>627015.68683825247</v>
      </c>
      <c r="P47" s="14">
        <v>626539.0411270042</v>
      </c>
      <c r="Q47" s="14">
        <v>627510.97268377594</v>
      </c>
      <c r="S47" s="13">
        <f t="shared" si="2"/>
        <v>0.97048305908807619</v>
      </c>
      <c r="T47" s="13">
        <f t="shared" si="3"/>
        <v>0.9656247057569971</v>
      </c>
      <c r="U47" s="13">
        <f t="shared" si="4"/>
        <v>1.0244970665977604</v>
      </c>
      <c r="V47" s="13">
        <f t="shared" si="5"/>
        <v>1.0165618708520947</v>
      </c>
      <c r="W47" s="13">
        <f t="shared" si="6"/>
        <v>1.0244970665977604</v>
      </c>
      <c r="X47" s="13">
        <f t="shared" si="7"/>
        <v>1.0129707960656245</v>
      </c>
      <c r="Y47" s="13">
        <f t="shared" si="8"/>
        <v>1.0195566993212273</v>
      </c>
      <c r="Z47" s="13">
        <f t="shared" si="9"/>
        <v>1.0164738163753086</v>
      </c>
      <c r="AA47" s="13">
        <f t="shared" si="10"/>
        <v>1.0172310219431804</v>
      </c>
      <c r="AB47" s="13">
        <f t="shared" si="11"/>
        <v>1.0164577417619418</v>
      </c>
      <c r="AC47" s="13">
        <f t="shared" si="12"/>
        <v>1.0180345427120727</v>
      </c>
      <c r="AE47" s="13">
        <f t="shared" si="21"/>
        <v>-7.9351957456657018E-3</v>
      </c>
      <c r="AF47" s="13">
        <f t="shared" si="31"/>
        <v>-4.8583533310790905E-3</v>
      </c>
      <c r="AG47" s="499">
        <f t="shared" si="22"/>
        <v>0</v>
      </c>
      <c r="AH47" s="13">
        <f t="shared" si="23"/>
        <v>3.5910747864702497E-3</v>
      </c>
      <c r="AI47" s="13">
        <f t="shared" si="24"/>
        <v>-2.9948284691325711E-3</v>
      </c>
      <c r="AJ47" s="499">
        <f t="shared" si="25"/>
        <v>8.8054476786059155E-5</v>
      </c>
      <c r="AK47" s="13">
        <f t="shared" si="26"/>
        <v>-6.691510910856735E-4</v>
      </c>
      <c r="AL47" s="499">
        <f t="shared" si="27"/>
        <v>1.0412909015289351E-4</v>
      </c>
      <c r="AM47" s="13">
        <f t="shared" si="28"/>
        <v>-1.4726718599780142E-3</v>
      </c>
      <c r="AN47" s="373">
        <f t="shared" si="29"/>
        <v>-6.4039299648050996E-3</v>
      </c>
      <c r="AO47" s="13">
        <f t="shared" si="30"/>
        <v>-1.5312657808606023E-3</v>
      </c>
      <c r="AQ47" s="15">
        <f t="shared" si="13"/>
        <v>-0.50061186391489298</v>
      </c>
      <c r="AR47" s="15">
        <f t="shared" si="14"/>
        <v>0.35325688376056902</v>
      </c>
      <c r="AS47" s="15">
        <f t="shared" si="15"/>
        <v>-0.29460365915773223</v>
      </c>
      <c r="AT47" s="15">
        <f t="shared" si="16"/>
        <v>-6.5824925198579673E-2</v>
      </c>
      <c r="AU47" s="15">
        <f t="shared" si="17"/>
        <v>-0.1448679025058851</v>
      </c>
      <c r="AV47" s="15">
        <f t="shared" si="18"/>
        <v>-0.62250587920195688</v>
      </c>
      <c r="AW47" s="15">
        <f t="shared" si="19"/>
        <v>-0.77454548230358489</v>
      </c>
      <c r="AX47" s="15">
        <f t="shared" si="20"/>
        <v>-0.15203960310162801</v>
      </c>
    </row>
    <row r="48" spans="1:50">
      <c r="A48" s="11"/>
      <c r="B48" s="11"/>
      <c r="C48" s="11"/>
      <c r="G48" s="203"/>
      <c r="H48" s="204"/>
      <c r="I48" s="11"/>
      <c r="AG48" s="500"/>
      <c r="AJ48" s="500"/>
      <c r="AL48" s="500"/>
      <c r="AN48" s="374"/>
    </row>
    <row r="49" spans="1:50">
      <c r="A49" s="207" t="str">
        <f>'Waterfalls analysis'!G1</f>
        <v>QOX</v>
      </c>
      <c r="B49" s="11" t="str">
        <f t="shared" ref="B49:AV49" si="32">INDEX(B$6:B$47,MATCH($A$49,$A$6:$A$47,0))</f>
        <v>NHS Bath and North East Somerset, Swindon and Wiltshire ICB</v>
      </c>
      <c r="C49" s="15">
        <f>INDEX(C$6:C$47,MATCH($A$49,$A$6:$A$47,0))</f>
        <v>934279.40618117969</v>
      </c>
      <c r="D49" s="15">
        <f>INDEX(D$6:D$47,MATCH($A$49,$A$6:$A$47,0))</f>
        <v>0</v>
      </c>
      <c r="E49" s="15">
        <f>INDEX(E$6:E$47,MATCH($A$49,$A$6:$A$47,0))</f>
        <v>934279.40618117969</v>
      </c>
      <c r="F49" s="15"/>
      <c r="G49" s="198">
        <f t="shared" si="32"/>
        <v>980515.56820930308</v>
      </c>
      <c r="H49" s="200">
        <f>INDEX(H$6:H$47,MATCH($A$49,$A$6:$A$47,0))</f>
        <v>981188.33333333349</v>
      </c>
      <c r="I49" s="6">
        <f t="shared" si="32"/>
        <v>934279.40618117969</v>
      </c>
      <c r="J49" s="14">
        <f t="shared" si="32"/>
        <v>933838.67733791447</v>
      </c>
      <c r="K49" s="14">
        <f t="shared" si="32"/>
        <v>934279.40618117969</v>
      </c>
      <c r="L49" s="14">
        <f t="shared" si="32"/>
        <v>931684.30516732926</v>
      </c>
      <c r="M49" s="14">
        <f t="shared" si="32"/>
        <v>936081.80117166345</v>
      </c>
      <c r="N49" s="14">
        <f t="shared" si="32"/>
        <v>933697.5532619576</v>
      </c>
      <c r="O49" s="14">
        <f t="shared" si="32"/>
        <v>934316.32442993822</v>
      </c>
      <c r="P49" s="14">
        <f t="shared" si="32"/>
        <v>933638.55182783329</v>
      </c>
      <c r="Q49" s="14">
        <f t="shared" si="32"/>
        <v>934757.34631238086</v>
      </c>
      <c r="S49" s="13">
        <f t="shared" si="32"/>
        <v>1.5943647954877678</v>
      </c>
      <c r="T49" s="13">
        <f t="shared" si="32"/>
        <v>1.5918185652871322</v>
      </c>
      <c r="U49" s="13">
        <f t="shared" si="32"/>
        <v>1.5191826041935113</v>
      </c>
      <c r="V49" s="13">
        <f t="shared" si="32"/>
        <v>1.5150014457669585</v>
      </c>
      <c r="W49" s="13">
        <f t="shared" si="32"/>
        <v>1.5191826041935115</v>
      </c>
      <c r="X49" s="13">
        <f t="shared" si="32"/>
        <v>1.5115063271427636</v>
      </c>
      <c r="Y49" s="13">
        <f t="shared" si="32"/>
        <v>1.5186405495368422</v>
      </c>
      <c r="Z49" s="13">
        <f t="shared" si="32"/>
        <v>1.5147724948953616</v>
      </c>
      <c r="AA49" s="13">
        <f t="shared" si="32"/>
        <v>1.5157763505257171</v>
      </c>
      <c r="AB49" s="13">
        <f t="shared" si="32"/>
        <v>1.514676774659983</v>
      </c>
      <c r="AC49" s="13">
        <f t="shared" si="32"/>
        <v>1.5164918368358578</v>
      </c>
      <c r="AE49" s="13">
        <f t="shared" si="32"/>
        <v>-4.1811584265527557E-3</v>
      </c>
      <c r="AF49" s="13">
        <f t="shared" si="32"/>
        <v>-2.5462302006356019E-3</v>
      </c>
      <c r="AG49" s="499">
        <f t="shared" si="32"/>
        <v>0</v>
      </c>
      <c r="AH49" s="13">
        <f t="shared" si="32"/>
        <v>3.4951186241949372E-3</v>
      </c>
      <c r="AI49" s="13">
        <f t="shared" si="32"/>
        <v>-3.6391037698837447E-3</v>
      </c>
      <c r="AJ49" s="499">
        <f t="shared" si="32"/>
        <v>2.289508715969113E-4</v>
      </c>
      <c r="AK49" s="13">
        <f t="shared" si="32"/>
        <v>-7.7490475875863218E-4</v>
      </c>
      <c r="AL49" s="499">
        <f t="shared" si="32"/>
        <v>3.2467110697553814E-4</v>
      </c>
      <c r="AM49" s="13">
        <f t="shared" si="32"/>
        <v>-1.490391068899255E-3</v>
      </c>
      <c r="AN49" s="373">
        <f t="shared" si="32"/>
        <v>-4.9555111739822966E-3</v>
      </c>
      <c r="AO49" s="13">
        <f t="shared" si="32"/>
        <v>7.7435274742954086E-4</v>
      </c>
      <c r="AQ49" s="15">
        <f t="shared" si="32"/>
        <v>-0.15970185793375019</v>
      </c>
      <c r="AR49" s="15">
        <f t="shared" si="32"/>
        <v>0.23070067912876208</v>
      </c>
      <c r="AS49" s="15">
        <f t="shared" si="32"/>
        <v>-0.24020464007157927</v>
      </c>
      <c r="AT49" s="15">
        <f t="shared" si="32"/>
        <v>-5.1148780149601919E-2</v>
      </c>
      <c r="AU49" s="15">
        <f t="shared" si="32"/>
        <v>-9.837555423221099E-2</v>
      </c>
      <c r="AV49" s="15">
        <f t="shared" si="32"/>
        <v>-0.11619592163330489</v>
      </c>
      <c r="AW49" s="15">
        <f>INDEX(AW$6:AW$47,MATCH($A$49,$A$6:$A$47,0))</f>
        <v>-0.27522421695793498</v>
      </c>
      <c r="AX49" s="15">
        <f>INDEX(AX$6:AX$47,MATCH($A$49,$A$6:$A$47,0))</f>
        <v>-0.15902829532463009</v>
      </c>
    </row>
    <row r="50" spans="1:50">
      <c r="A50" s="11"/>
      <c r="B50" s="11"/>
      <c r="C50" s="11"/>
      <c r="G50" s="11"/>
      <c r="I50" s="11"/>
    </row>
    <row r="51" spans="1:50">
      <c r="A51" s="11"/>
      <c r="B51" s="11"/>
      <c r="C51" s="11"/>
      <c r="G51" s="11"/>
      <c r="I51" s="11"/>
    </row>
    <row r="52" spans="1:50">
      <c r="A52" s="11"/>
      <c r="B52" s="11"/>
      <c r="C52" s="11"/>
      <c r="G52" s="11"/>
      <c r="I52" s="11"/>
    </row>
    <row r="53" spans="1:50">
      <c r="A53" s="11"/>
      <c r="B53" s="11"/>
      <c r="C53" s="11"/>
      <c r="G53" s="11"/>
      <c r="I53" s="11"/>
    </row>
    <row r="54" spans="1:50">
      <c r="A54" s="11"/>
      <c r="B54" s="11"/>
      <c r="C54" s="11"/>
      <c r="G54" s="11"/>
      <c r="I54" s="11"/>
    </row>
    <row r="55" spans="1:50">
      <c r="A55" s="11"/>
      <c r="B55" s="11"/>
      <c r="C55" s="11"/>
      <c r="G55" s="11"/>
      <c r="I55" s="11"/>
    </row>
    <row r="56" spans="1:50">
      <c r="A56" s="11"/>
      <c r="B56" s="11"/>
      <c r="C56" s="11"/>
      <c r="G56" s="11"/>
      <c r="I56" s="11"/>
    </row>
    <row r="57" spans="1:50">
      <c r="A57" s="11"/>
      <c r="B57" s="11"/>
      <c r="C57" s="11"/>
      <c r="G57" s="11"/>
      <c r="I57" s="11"/>
    </row>
    <row r="58" spans="1:50">
      <c r="A58" s="11"/>
      <c r="B58" s="11"/>
      <c r="C58" s="11"/>
      <c r="G58" s="11"/>
      <c r="I58" s="11"/>
    </row>
  </sheetData>
  <conditionalFormatting sqref="AE6:AO47">
    <cfRule type="colorScale" priority="4">
      <colorScale>
        <cfvo type="min"/>
        <cfvo type="percentile" val="50"/>
        <cfvo type="max"/>
        <color rgb="FFF8696B"/>
        <color rgb="FFFCFCFF"/>
        <color rgb="FF63BE7B"/>
      </colorScale>
    </cfRule>
  </conditionalFormatting>
  <conditionalFormatting sqref="AE49:AO49">
    <cfRule type="colorScale" priority="2">
      <colorScale>
        <cfvo type="min"/>
        <cfvo type="percentile" val="50"/>
        <cfvo type="max"/>
        <color rgb="FFF8696B"/>
        <color rgb="FFFCFCFF"/>
        <color rgb="FF63BE7B"/>
      </colorScale>
    </cfRule>
  </conditionalFormatting>
  <conditionalFormatting sqref="AW6:AW47 AQ6:AU47">
    <cfRule type="colorScale" priority="22">
      <colorScale>
        <cfvo type="min"/>
        <cfvo type="percentile" val="50"/>
        <cfvo type="max"/>
        <color rgb="FFF8696B"/>
        <color rgb="FFFCFCFF"/>
        <color rgb="FF63BE7B"/>
      </colorScale>
    </cfRule>
  </conditionalFormatting>
  <conditionalFormatting sqref="AQ49:AU49 AW49">
    <cfRule type="colorScale" priority="24">
      <colorScale>
        <cfvo type="min"/>
        <cfvo type="percentile" val="50"/>
        <cfvo type="max"/>
        <color rgb="FFF8696B"/>
        <color rgb="FFFCFCFF"/>
        <color rgb="FF63BE7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A6D4B-75BF-46F2-AEB7-BC5ECF118E49}">
  <sheetPr>
    <tabColor rgb="FF7B2451"/>
  </sheetPr>
  <dimension ref="A1:BE47"/>
  <sheetViews>
    <sheetView workbookViewId="0">
      <pane xSplit="2" ySplit="5" topLeftCell="C6" activePane="bottomRight" state="frozen"/>
      <selection activeCell="H53" sqref="H53"/>
      <selection pane="topRight" activeCell="H53" sqref="H53"/>
      <selection pane="bottomLeft" activeCell="H53" sqref="H53"/>
      <selection pane="bottomRight" activeCell="H53" sqref="H53"/>
    </sheetView>
  </sheetViews>
  <sheetFormatPr defaultRowHeight="12.75"/>
  <cols>
    <col min="1" max="1" width="6.140625" style="20" bestFit="1" customWidth="1"/>
    <col min="2" max="2" width="55.5703125" style="20" bestFit="1" customWidth="1"/>
    <col min="3" max="3" width="11" style="57" customWidth="1"/>
    <col min="4" max="4" width="10.140625" style="20" customWidth="1"/>
    <col min="5" max="5" width="11.5703125" style="20" bestFit="1" customWidth="1"/>
    <col min="6" max="6" width="9.42578125" style="20" bestFit="1" customWidth="1"/>
    <col min="7" max="7" width="9.42578125" style="20" customWidth="1"/>
    <col min="8" max="8" width="10.85546875" style="20" customWidth="1"/>
    <col min="9" max="9" width="10.28515625" style="20" customWidth="1"/>
    <col min="10" max="10" width="9.42578125" style="20" customWidth="1"/>
    <col min="11" max="12" width="10.140625" style="20" customWidth="1"/>
    <col min="13" max="13" width="11.28515625" style="20" bestFit="1" customWidth="1"/>
    <col min="14" max="14" width="9.42578125" style="20" customWidth="1"/>
    <col min="15" max="15" width="1.85546875" style="52" customWidth="1"/>
    <col min="16" max="21" width="11.42578125" style="20" customWidth="1"/>
    <col min="22" max="22" width="1.85546875" style="52" customWidth="1"/>
    <col min="23" max="23" width="9.140625" style="20"/>
    <col min="24" max="29" width="11.28515625" style="20" customWidth="1"/>
    <col min="30" max="30" width="11.28515625" style="20" bestFit="1" customWidth="1"/>
    <col min="31" max="31" width="1.85546875" style="52" customWidth="1"/>
    <col min="32" max="38" width="7.7109375" style="20" customWidth="1"/>
    <col min="39" max="39" width="1.85546875" style="52" customWidth="1"/>
    <col min="40" max="41" width="7.7109375" style="20" customWidth="1"/>
    <col min="42" max="42" width="8.85546875" style="20" customWidth="1"/>
    <col min="43" max="43" width="8.42578125" style="20" customWidth="1"/>
    <col min="44" max="44" width="7.7109375" style="20" customWidth="1"/>
    <col min="45" max="45" width="7.5703125" style="20" customWidth="1"/>
    <col min="46" max="46" width="7.7109375" style="20" customWidth="1"/>
    <col min="47" max="47" width="1.85546875" style="52" customWidth="1"/>
    <col min="48" max="55" width="7.7109375" style="20" customWidth="1"/>
    <col min="56" max="56" width="1.85546875" style="20" customWidth="1"/>
    <col min="57" max="57" width="9.140625" style="20"/>
    <col min="58" max="58" width="1.85546875" style="20" customWidth="1"/>
    <col min="59" max="16384" width="9.140625" style="20"/>
  </cols>
  <sheetData>
    <row r="1" spans="1:57">
      <c r="A1" s="20" t="s">
        <v>171</v>
      </c>
    </row>
    <row r="2" spans="1:57">
      <c r="A2" s="20" t="s">
        <v>170</v>
      </c>
    </row>
    <row r="3" spans="1:57" s="18" customFormat="1" ht="25.5">
      <c r="A3" s="21"/>
      <c r="B3" s="21"/>
      <c r="C3" s="69" t="s">
        <v>169</v>
      </c>
      <c r="D3" s="21"/>
      <c r="E3" s="21"/>
      <c r="F3" s="21"/>
      <c r="G3" s="21"/>
      <c r="H3" s="21"/>
      <c r="I3" s="22"/>
      <c r="J3" s="21"/>
      <c r="K3" s="21"/>
      <c r="L3" s="21"/>
      <c r="M3" s="21"/>
      <c r="N3" s="21"/>
      <c r="O3" s="67"/>
      <c r="U3" s="205" t="s">
        <v>172</v>
      </c>
      <c r="V3" s="64"/>
      <c r="W3" s="18" t="s">
        <v>168</v>
      </c>
      <c r="X3" s="21"/>
      <c r="Y3" s="21"/>
      <c r="Z3" s="21"/>
      <c r="AA3" s="21"/>
      <c r="AB3" s="21"/>
      <c r="AC3" s="21"/>
      <c r="AD3" s="21"/>
      <c r="AE3" s="64"/>
      <c r="AF3" s="18" t="s">
        <v>167</v>
      </c>
      <c r="AM3" s="64"/>
      <c r="AN3" s="18" t="s">
        <v>166</v>
      </c>
      <c r="AU3" s="64"/>
      <c r="AV3" s="18" t="s">
        <v>152</v>
      </c>
    </row>
    <row r="4" spans="1:57" s="57" customFormat="1">
      <c r="B4" s="57" t="s">
        <v>124</v>
      </c>
      <c r="C4" s="58">
        <f t="shared" ref="C4:N4" si="0">SUM(C6:C47)</f>
        <v>94591175.038079232</v>
      </c>
      <c r="D4" s="58">
        <f t="shared" si="0"/>
        <v>93001</v>
      </c>
      <c r="E4" s="58">
        <f t="shared" si="0"/>
        <v>200002</v>
      </c>
      <c r="F4" s="58">
        <f t="shared" si="0"/>
        <v>-371870.31935758493</v>
      </c>
      <c r="G4" s="58">
        <f t="shared" si="0"/>
        <v>3574.0972455392616</v>
      </c>
      <c r="H4" s="58">
        <f t="shared" si="0"/>
        <v>1443496.4761904767</v>
      </c>
      <c r="I4" s="58">
        <f t="shared" si="0"/>
        <v>1286353.7758599457</v>
      </c>
      <c r="J4" s="58">
        <f t="shared" si="0"/>
        <v>67945.301172074935</v>
      </c>
      <c r="K4" s="58">
        <f t="shared" si="0"/>
        <v>2801369.6504680365</v>
      </c>
      <c r="L4" s="58">
        <f t="shared" si="0"/>
        <v>-367676</v>
      </c>
      <c r="M4" s="58">
        <f t="shared" si="0"/>
        <v>96786374.773372188</v>
      </c>
      <c r="N4" s="58">
        <f t="shared" si="0"/>
        <v>-159626.59581750957</v>
      </c>
      <c r="O4" s="65"/>
      <c r="P4" s="58">
        <f t="shared" ref="P4:U4" si="1">SUM(P6:P47)</f>
        <v>94684176.038079232</v>
      </c>
      <c r="Q4" s="58">
        <f t="shared" si="1"/>
        <v>94884178.038079232</v>
      </c>
      <c r="R4" s="58">
        <f t="shared" si="1"/>
        <v>94512307.718721688</v>
      </c>
      <c r="S4" s="58">
        <f t="shared" si="1"/>
        <v>97313677.36918968</v>
      </c>
      <c r="T4" s="58">
        <f t="shared" si="1"/>
        <v>96946001.36918968</v>
      </c>
      <c r="U4" s="58">
        <f t="shared" si="1"/>
        <v>96786374.773372188</v>
      </c>
      <c r="V4" s="65"/>
      <c r="X4" s="58">
        <f>AD4-(M4-C4)</f>
        <v>91376050.666880816</v>
      </c>
      <c r="Y4" s="58">
        <f>X4+D4</f>
        <v>91469051.666880816</v>
      </c>
      <c r="Z4" s="58">
        <f>Y4+E4</f>
        <v>91669053.666880816</v>
      </c>
      <c r="AA4" s="58">
        <f>Z4+F4</f>
        <v>91297183.347523227</v>
      </c>
      <c r="AB4" s="58">
        <f>AA4+K4</f>
        <v>94098552.997991264</v>
      </c>
      <c r="AC4" s="58">
        <f>AB4+L4</f>
        <v>93730876.997991264</v>
      </c>
      <c r="AD4" s="58">
        <f>SUM(AD6:AD47)</f>
        <v>93571250.402173772</v>
      </c>
      <c r="AE4" s="65"/>
      <c r="AM4" s="65"/>
      <c r="AU4" s="65"/>
    </row>
    <row r="5" spans="1:57" ht="165.75">
      <c r="A5" s="27" t="s">
        <v>165</v>
      </c>
      <c r="B5" s="27" t="s">
        <v>164</v>
      </c>
      <c r="C5" s="175" t="s">
        <v>163</v>
      </c>
      <c r="D5" s="176" t="s">
        <v>162</v>
      </c>
      <c r="E5" s="176" t="s">
        <v>161</v>
      </c>
      <c r="F5" s="176" t="s">
        <v>160</v>
      </c>
      <c r="G5" s="177" t="s">
        <v>159</v>
      </c>
      <c r="H5" s="177" t="s">
        <v>158</v>
      </c>
      <c r="I5" s="177" t="s">
        <v>157</v>
      </c>
      <c r="J5" s="177" t="s">
        <v>156</v>
      </c>
      <c r="K5" s="176" t="s">
        <v>155</v>
      </c>
      <c r="L5" s="176" t="s">
        <v>154</v>
      </c>
      <c r="M5" s="178" t="s">
        <v>153</v>
      </c>
      <c r="N5" s="176" t="s">
        <v>152</v>
      </c>
      <c r="O5" s="179"/>
      <c r="P5" s="176" t="s">
        <v>151</v>
      </c>
      <c r="Q5" s="176" t="s">
        <v>150</v>
      </c>
      <c r="R5" s="176" t="s">
        <v>149</v>
      </c>
      <c r="S5" s="176" t="s">
        <v>148</v>
      </c>
      <c r="T5" s="176" t="s">
        <v>147</v>
      </c>
      <c r="U5" s="206" t="s">
        <v>146</v>
      </c>
      <c r="V5" s="180"/>
      <c r="W5" s="181" t="s">
        <v>145</v>
      </c>
      <c r="X5" s="176" t="s">
        <v>144</v>
      </c>
      <c r="Y5" s="176" t="s">
        <v>143</v>
      </c>
      <c r="Z5" s="176" t="s">
        <v>142</v>
      </c>
      <c r="AA5" s="176" t="s">
        <v>141</v>
      </c>
      <c r="AB5" s="176" t="s">
        <v>140</v>
      </c>
      <c r="AC5" s="176" t="s">
        <v>139</v>
      </c>
      <c r="AD5" s="206" t="s">
        <v>138</v>
      </c>
      <c r="AE5" s="180"/>
      <c r="AF5" s="176" t="s">
        <v>137</v>
      </c>
      <c r="AG5" s="176" t="s">
        <v>136</v>
      </c>
      <c r="AH5" s="176" t="s">
        <v>135</v>
      </c>
      <c r="AI5" s="176" t="s">
        <v>134</v>
      </c>
      <c r="AJ5" s="176" t="s">
        <v>133</v>
      </c>
      <c r="AK5" s="176" t="s">
        <v>132</v>
      </c>
      <c r="AL5" s="206" t="s">
        <v>131</v>
      </c>
      <c r="AM5" s="182"/>
      <c r="AN5" s="353" t="s">
        <v>130</v>
      </c>
      <c r="AO5" s="353" t="s">
        <v>129</v>
      </c>
      <c r="AP5" s="353" t="s">
        <v>128</v>
      </c>
      <c r="AQ5" s="353" t="s">
        <v>127</v>
      </c>
      <c r="AR5" s="353" t="s">
        <v>126</v>
      </c>
      <c r="AS5" s="353" t="s">
        <v>125</v>
      </c>
      <c r="AT5" s="353" t="s">
        <v>124</v>
      </c>
      <c r="AU5" s="352"/>
      <c r="AV5" s="181" t="s">
        <v>123</v>
      </c>
      <c r="AW5" s="181" t="s">
        <v>122</v>
      </c>
      <c r="AX5" s="181" t="s">
        <v>121</v>
      </c>
      <c r="AY5" s="181" t="s">
        <v>120</v>
      </c>
      <c r="AZ5" s="181" t="s">
        <v>119</v>
      </c>
      <c r="BA5" s="181" t="s">
        <v>118</v>
      </c>
      <c r="BB5" s="181" t="s">
        <v>117</v>
      </c>
      <c r="BC5" s="181" t="s">
        <v>116</v>
      </c>
      <c r="BD5" s="183"/>
      <c r="BE5" s="176" t="s">
        <v>115</v>
      </c>
    </row>
    <row r="6" spans="1:57">
      <c r="A6" s="20" t="s">
        <v>23</v>
      </c>
      <c r="B6" s="20" t="s">
        <v>45</v>
      </c>
      <c r="C6" s="60">
        <v>2768809.6284978883</v>
      </c>
      <c r="D6" s="68">
        <v>2317</v>
      </c>
      <c r="E6" s="59">
        <v>6264</v>
      </c>
      <c r="F6" s="59">
        <v>-5894.2133257191708</v>
      </c>
      <c r="G6" s="173">
        <v>111.93960633422637</v>
      </c>
      <c r="H6" s="173">
        <v>39323.658807747692</v>
      </c>
      <c r="I6" s="173">
        <v>37665.618473784562</v>
      </c>
      <c r="J6" s="173">
        <v>1673.515245647455</v>
      </c>
      <c r="K6" s="60">
        <f t="shared" ref="K6:K47" si="2">G6+H6+I6+J6</f>
        <v>78774.732133513942</v>
      </c>
      <c r="L6" s="60">
        <f t="shared" ref="L6:L47" si="3">AV6+AW6</f>
        <v>-10768</v>
      </c>
      <c r="M6" s="174">
        <v>2839062.4010363906</v>
      </c>
      <c r="N6" s="61">
        <f t="shared" ref="N6:N47" si="4">M6-(C6+D6+E6+F6+K6+L6)</f>
        <v>-440.74626929219812</v>
      </c>
      <c r="O6" s="61"/>
      <c r="P6" s="62">
        <f>C6+D6</f>
        <v>2771126.6284978883</v>
      </c>
      <c r="Q6" s="62">
        <f>P6+E6</f>
        <v>2777390.6284978883</v>
      </c>
      <c r="R6" s="62">
        <f>Q6+F6</f>
        <v>2771496.415172169</v>
      </c>
      <c r="S6" s="62">
        <f>R6+K6</f>
        <v>2850271.1473056828</v>
      </c>
      <c r="T6" s="66">
        <f>S6+L6</f>
        <v>2839503.1473056828</v>
      </c>
      <c r="U6" s="62">
        <f>T6+N6</f>
        <v>2839062.4010363906</v>
      </c>
      <c r="V6" s="66"/>
      <c r="W6" s="63">
        <v>2.9763265635820799E-2</v>
      </c>
      <c r="X6" s="61">
        <f t="shared" ref="X6:AC15" si="5">$W6*X$4</f>
        <v>2719649.6687505939</v>
      </c>
      <c r="Y6" s="61">
        <f t="shared" si="5"/>
        <v>2722417.682217991</v>
      </c>
      <c r="Z6" s="61">
        <f t="shared" si="5"/>
        <v>2728370.3948716866</v>
      </c>
      <c r="AA6" s="61">
        <f t="shared" si="5"/>
        <v>2717302.319774569</v>
      </c>
      <c r="AB6" s="61">
        <f t="shared" si="5"/>
        <v>2800680.2288255757</v>
      </c>
      <c r="AC6" s="61">
        <f t="shared" si="5"/>
        <v>2789736.9903696594</v>
      </c>
      <c r="AD6" s="61">
        <v>2784985.9815958035</v>
      </c>
      <c r="AE6" s="66"/>
      <c r="AF6" s="63">
        <f>C6/X6-1</f>
        <v>1.8075842749951887E-2</v>
      </c>
      <c r="AG6" s="63">
        <f t="shared" ref="AG6:AG47" si="6">P6/Y6-1</f>
        <v>1.7891797646646834E-2</v>
      </c>
      <c r="AH6" s="63">
        <f t="shared" ref="AH6:AH47" si="7">Q6/Z6-1</f>
        <v>1.7966854397167387E-2</v>
      </c>
      <c r="AI6" s="63">
        <f t="shared" ref="AI6:AI47" si="8">R6/AA6-1</f>
        <v>1.9944080201608205E-2</v>
      </c>
      <c r="AJ6" s="63">
        <f t="shared" ref="AJ6:AJ47" si="9">S6/AB6-1</f>
        <v>1.7706740658822939E-2</v>
      </c>
      <c r="AK6" s="63">
        <f t="shared" ref="AK6:AK47" si="10">T6/AC6-1</f>
        <v>1.7839013895510236E-2</v>
      </c>
      <c r="AL6" s="63">
        <f t="shared" ref="AL6:AL47" si="11">U6/AD6-1</f>
        <v>1.941712446595556E-2</v>
      </c>
      <c r="AM6" s="66"/>
      <c r="AN6" s="63">
        <f t="shared" ref="AN6:AN47" si="12">AG6-AF6</f>
        <v>-1.8404510330505275E-4</v>
      </c>
      <c r="AO6" s="63">
        <f t="shared" ref="AO6:AO47" si="13">AH6-AG6</f>
        <v>7.5056750520552384E-5</v>
      </c>
      <c r="AP6" s="63">
        <f t="shared" ref="AP6:AP47" si="14">AI6-AH6</f>
        <v>1.9772258044408186E-3</v>
      </c>
      <c r="AQ6" s="63">
        <f t="shared" ref="AQ6:AQ47" si="15">AJ6-AI6</f>
        <v>-2.237339542785266E-3</v>
      </c>
      <c r="AR6" s="63">
        <f t="shared" ref="AR6:AR47" si="16">AK6-AJ6</f>
        <v>1.3227323668729696E-4</v>
      </c>
      <c r="AS6" s="63">
        <f t="shared" ref="AS6:AS47" si="17">AL6-AK6</f>
        <v>1.5781105704453235E-3</v>
      </c>
      <c r="AT6" s="63">
        <f>AL6-AF6</f>
        <v>1.3412817160036727E-3</v>
      </c>
      <c r="AU6" s="66"/>
      <c r="AV6" s="59">
        <v>-4337</v>
      </c>
      <c r="AW6" s="59">
        <v>-6431</v>
      </c>
      <c r="AX6" s="59">
        <v>1284.2537307076902</v>
      </c>
      <c r="AY6" s="59">
        <v>-1725</v>
      </c>
      <c r="AZ6" s="59">
        <v>0</v>
      </c>
      <c r="BA6" s="59">
        <v>0</v>
      </c>
      <c r="BB6" s="59">
        <v>0</v>
      </c>
      <c r="BC6" s="59"/>
      <c r="BD6" s="62"/>
      <c r="BE6" s="62">
        <f t="shared" ref="BE6:BE47" si="18">SUM(AX6:BC6)</f>
        <v>-440.74626929230976</v>
      </c>
    </row>
    <row r="7" spans="1:57">
      <c r="A7" s="20" t="s">
        <v>6</v>
      </c>
      <c r="B7" s="20" t="s">
        <v>46</v>
      </c>
      <c r="C7" s="60">
        <v>5470332.1544564534</v>
      </c>
      <c r="D7" s="68">
        <v>3989</v>
      </c>
      <c r="E7" s="59">
        <v>13604</v>
      </c>
      <c r="F7" s="59">
        <v>-5329</v>
      </c>
      <c r="G7" s="173">
        <v>243.10766356494497</v>
      </c>
      <c r="H7" s="173">
        <v>83304.175317495479</v>
      </c>
      <c r="I7" s="173">
        <v>74383.76996461497</v>
      </c>
      <c r="J7" s="173">
        <v>4017.7556707524191</v>
      </c>
      <c r="K7" s="60">
        <f t="shared" si="2"/>
        <v>161948.80861642779</v>
      </c>
      <c r="L7" s="60">
        <f t="shared" si="3"/>
        <v>-21267</v>
      </c>
      <c r="M7" s="174">
        <v>5606918.8996677892</v>
      </c>
      <c r="N7" s="61">
        <f t="shared" si="4"/>
        <v>-16359.063405091874</v>
      </c>
      <c r="O7" s="61"/>
      <c r="P7" s="62">
        <f t="shared" ref="P7:P47" si="19">C7+D7</f>
        <v>5474321.1544564534</v>
      </c>
      <c r="Q7" s="62">
        <f t="shared" ref="Q7:Q47" si="20">P7+E7</f>
        <v>5487925.1544564534</v>
      </c>
      <c r="R7" s="62">
        <f t="shared" ref="R7:R47" si="21">Q7+F7</f>
        <v>5482596.1544564534</v>
      </c>
      <c r="S7" s="62">
        <f t="shared" ref="S7:S47" si="22">R7+K7</f>
        <v>5644544.9630728811</v>
      </c>
      <c r="T7" s="66">
        <f t="shared" ref="T7:T47" si="23">S7+L7</f>
        <v>5623277.9630728811</v>
      </c>
      <c r="U7" s="62">
        <f t="shared" ref="U7:U47" si="24">T7+N7</f>
        <v>5606918.8996677892</v>
      </c>
      <c r="V7" s="66"/>
      <c r="W7" s="63">
        <v>5.7079411414404792E-2</v>
      </c>
      <c r="X7" s="61">
        <f t="shared" si="5"/>
        <v>5215691.1894383878</v>
      </c>
      <c r="Y7" s="61">
        <f t="shared" si="5"/>
        <v>5220999.6317793382</v>
      </c>
      <c r="Z7" s="61">
        <f t="shared" si="5"/>
        <v>5232415.6282210425</v>
      </c>
      <c r="AA7" s="61">
        <f t="shared" si="5"/>
        <v>5211189.4892696245</v>
      </c>
      <c r="AB7" s="61">
        <f t="shared" si="5"/>
        <v>5371090.020072517</v>
      </c>
      <c r="AC7" s="61">
        <f t="shared" si="5"/>
        <v>5350103.2904013144</v>
      </c>
      <c r="AD7" s="61">
        <v>5340991.8982659681</v>
      </c>
      <c r="AE7" s="66"/>
      <c r="AF7" s="63">
        <f t="shared" ref="AF7:AF47" si="25">C7/X7-1</f>
        <v>4.8822093902665342E-2</v>
      </c>
      <c r="AG7" s="63">
        <f t="shared" si="6"/>
        <v>4.8519735786838547E-2</v>
      </c>
      <c r="AH7" s="63">
        <f t="shared" si="7"/>
        <v>4.8832039423114537E-2</v>
      </c>
      <c r="AI7" s="63">
        <f t="shared" si="8"/>
        <v>5.2081519151372824E-2</v>
      </c>
      <c r="AJ7" s="63">
        <f t="shared" si="9"/>
        <v>5.0912373834440361E-2</v>
      </c>
      <c r="AK7" s="63">
        <f t="shared" si="10"/>
        <v>5.1059700690577747E-2</v>
      </c>
      <c r="AL7" s="63">
        <f t="shared" si="11"/>
        <v>4.9789815537476967E-2</v>
      </c>
      <c r="AM7" s="66"/>
      <c r="AN7" s="63">
        <f t="shared" si="12"/>
        <v>-3.0235811582679517E-4</v>
      </c>
      <c r="AO7" s="63">
        <f t="shared" si="13"/>
        <v>3.1230363627599012E-4</v>
      </c>
      <c r="AP7" s="63">
        <f t="shared" si="14"/>
        <v>3.2494797282582866E-3</v>
      </c>
      <c r="AQ7" s="63">
        <f t="shared" si="15"/>
        <v>-1.1691453169324628E-3</v>
      </c>
      <c r="AR7" s="63">
        <f t="shared" si="16"/>
        <v>1.4732685613738639E-4</v>
      </c>
      <c r="AS7" s="63">
        <f t="shared" si="17"/>
        <v>-1.2698851531007804E-3</v>
      </c>
      <c r="AT7" s="63">
        <f t="shared" ref="AT7:AT47" si="26">AL7-AF7</f>
        <v>9.6772163481162465E-4</v>
      </c>
      <c r="AU7" s="66"/>
      <c r="AV7" s="59">
        <v>-8566</v>
      </c>
      <c r="AW7" s="59">
        <v>-12701</v>
      </c>
      <c r="AX7" s="59">
        <v>890.93659490853724</v>
      </c>
      <c r="AY7" s="59">
        <v>-17250</v>
      </c>
      <c r="AZ7" s="59">
        <v>0</v>
      </c>
      <c r="BA7" s="59">
        <v>0</v>
      </c>
      <c r="BB7" s="59">
        <v>0</v>
      </c>
      <c r="BC7" s="59"/>
      <c r="BD7" s="62"/>
      <c r="BE7" s="62">
        <f t="shared" si="18"/>
        <v>-16359.063405091463</v>
      </c>
    </row>
    <row r="8" spans="1:57">
      <c r="A8" s="20" t="s">
        <v>1</v>
      </c>
      <c r="B8" s="20" t="s">
        <v>47</v>
      </c>
      <c r="C8" s="60">
        <v>2388973.104905074</v>
      </c>
      <c r="D8" s="68">
        <v>2128</v>
      </c>
      <c r="E8" s="59">
        <v>5392</v>
      </c>
      <c r="F8" s="59">
        <v>-7414.4089523737002</v>
      </c>
      <c r="G8" s="173">
        <v>96.356698172756793</v>
      </c>
      <c r="H8" s="173">
        <v>37065.880346697086</v>
      </c>
      <c r="I8" s="173">
        <v>32488.888639598415</v>
      </c>
      <c r="J8" s="173">
        <v>1700.2474687889789</v>
      </c>
      <c r="K8" s="60">
        <f t="shared" si="2"/>
        <v>71351.373153257227</v>
      </c>
      <c r="L8" s="60">
        <f t="shared" si="3"/>
        <v>-9287</v>
      </c>
      <c r="M8" s="174">
        <v>2443878.0214435249</v>
      </c>
      <c r="N8" s="61">
        <f t="shared" si="4"/>
        <v>-7265.0476624327712</v>
      </c>
      <c r="O8" s="61"/>
      <c r="P8" s="62">
        <f t="shared" si="19"/>
        <v>2391101.104905074</v>
      </c>
      <c r="Q8" s="62">
        <f t="shared" si="20"/>
        <v>2396493.104905074</v>
      </c>
      <c r="R8" s="62">
        <f t="shared" si="21"/>
        <v>2389078.6959527005</v>
      </c>
      <c r="S8" s="62">
        <f t="shared" si="22"/>
        <v>2460430.0691059576</v>
      </c>
      <c r="T8" s="66">
        <f t="shared" si="23"/>
        <v>2451143.0691059576</v>
      </c>
      <c r="U8" s="62">
        <f t="shared" si="24"/>
        <v>2443878.0214435249</v>
      </c>
      <c r="V8" s="66"/>
      <c r="W8" s="63">
        <v>2.5043874956056398E-2</v>
      </c>
      <c r="X8" s="61">
        <f t="shared" si="5"/>
        <v>2288410.3868796369</v>
      </c>
      <c r="Y8" s="61">
        <f t="shared" si="5"/>
        <v>2290739.4922944251</v>
      </c>
      <c r="Z8" s="61">
        <f t="shared" si="5"/>
        <v>2295748.3173733866</v>
      </c>
      <c r="AA8" s="61">
        <f t="shared" si="5"/>
        <v>2286435.2435955261</v>
      </c>
      <c r="AB8" s="61">
        <f t="shared" si="5"/>
        <v>2356592.3948275391</v>
      </c>
      <c r="AC8" s="61">
        <f t="shared" si="5"/>
        <v>2347384.3630591962</v>
      </c>
      <c r="AD8" s="61">
        <v>2343386.6945538828</v>
      </c>
      <c r="AE8" s="66"/>
      <c r="AF8" s="63">
        <f t="shared" si="25"/>
        <v>4.3944354824642984E-2</v>
      </c>
      <c r="AG8" s="63">
        <f t="shared" si="6"/>
        <v>4.381188386904955E-2</v>
      </c>
      <c r="AH8" s="63">
        <f t="shared" si="7"/>
        <v>4.3883202165188484E-2</v>
      </c>
      <c r="AI8" s="63">
        <f t="shared" si="8"/>
        <v>4.4892350502681477E-2</v>
      </c>
      <c r="AJ8" s="63">
        <f t="shared" si="9"/>
        <v>4.4062636587613113E-2</v>
      </c>
      <c r="AK8" s="63">
        <f t="shared" si="10"/>
        <v>4.4201839153235056E-2</v>
      </c>
      <c r="AL8" s="63">
        <f t="shared" si="11"/>
        <v>4.2882946772373254E-2</v>
      </c>
      <c r="AM8" s="66"/>
      <c r="AN8" s="63">
        <f t="shared" si="12"/>
        <v>-1.3247095559343336E-4</v>
      </c>
      <c r="AO8" s="63">
        <f t="shared" si="13"/>
        <v>7.131829613893359E-5</v>
      </c>
      <c r="AP8" s="63">
        <f t="shared" si="14"/>
        <v>1.0091483374929933E-3</v>
      </c>
      <c r="AQ8" s="63">
        <f t="shared" si="15"/>
        <v>-8.2971391506836412E-4</v>
      </c>
      <c r="AR8" s="63">
        <f t="shared" si="16"/>
        <v>1.3920256562194311E-4</v>
      </c>
      <c r="AS8" s="63">
        <f t="shared" si="17"/>
        <v>-1.3188923808618025E-3</v>
      </c>
      <c r="AT8" s="63">
        <f t="shared" si="26"/>
        <v>-1.06140805226973E-3</v>
      </c>
      <c r="AU8" s="66"/>
      <c r="AV8" s="59">
        <v>-3741</v>
      </c>
      <c r="AW8" s="59">
        <v>-5546</v>
      </c>
      <c r="AX8" s="59">
        <v>242.95233756656486</v>
      </c>
      <c r="AY8" s="59">
        <v>-5028</v>
      </c>
      <c r="AZ8" s="59">
        <v>0</v>
      </c>
      <c r="BA8" s="59">
        <v>0</v>
      </c>
      <c r="BB8" s="59">
        <v>0</v>
      </c>
      <c r="BC8" s="59"/>
      <c r="BD8" s="62"/>
      <c r="BE8" s="62">
        <f t="shared" si="18"/>
        <v>-4785.0476624334351</v>
      </c>
    </row>
    <row r="9" spans="1:57">
      <c r="A9" s="20" t="s">
        <v>38</v>
      </c>
      <c r="B9" s="20" t="s">
        <v>48</v>
      </c>
      <c r="C9" s="60">
        <v>4002625.7909690104</v>
      </c>
      <c r="D9" s="68">
        <v>4269</v>
      </c>
      <c r="E9" s="59">
        <v>10724</v>
      </c>
      <c r="F9" s="59">
        <v>-8230.3547888412104</v>
      </c>
      <c r="G9" s="173">
        <v>191.6411778940363</v>
      </c>
      <c r="H9" s="173">
        <v>62015.616399603692</v>
      </c>
      <c r="I9" s="173">
        <v>54444.251860167766</v>
      </c>
      <c r="J9" s="173">
        <v>2970.9462924883887</v>
      </c>
      <c r="K9" s="60">
        <f t="shared" si="2"/>
        <v>119622.45573015387</v>
      </c>
      <c r="L9" s="60">
        <f t="shared" si="3"/>
        <v>-15560</v>
      </c>
      <c r="M9" s="174">
        <v>4109365.4404362538</v>
      </c>
      <c r="N9" s="61">
        <f t="shared" si="4"/>
        <v>-4085.451474069152</v>
      </c>
      <c r="O9" s="61"/>
      <c r="P9" s="62">
        <f t="shared" si="19"/>
        <v>4006894.7909690104</v>
      </c>
      <c r="Q9" s="62">
        <f t="shared" si="20"/>
        <v>4017618.7909690104</v>
      </c>
      <c r="R9" s="62">
        <f t="shared" si="21"/>
        <v>4009388.4361801692</v>
      </c>
      <c r="S9" s="62">
        <f t="shared" si="22"/>
        <v>4129010.8919103229</v>
      </c>
      <c r="T9" s="66">
        <f t="shared" si="23"/>
        <v>4113450.8919103229</v>
      </c>
      <c r="U9" s="62">
        <f t="shared" si="24"/>
        <v>4109365.4404362538</v>
      </c>
      <c r="V9" s="66"/>
      <c r="W9" s="63">
        <v>4.3072730756813699E-2</v>
      </c>
      <c r="X9" s="61">
        <f t="shared" si="5"/>
        <v>3935816.027995524</v>
      </c>
      <c r="Y9" s="61">
        <f t="shared" si="5"/>
        <v>3939821.8350286386</v>
      </c>
      <c r="Z9" s="61">
        <f t="shared" si="5"/>
        <v>3948436.467325463</v>
      </c>
      <c r="AA9" s="61">
        <f t="shared" si="5"/>
        <v>3932418.9971833229</v>
      </c>
      <c r="AB9" s="61">
        <f t="shared" si="5"/>
        <v>4053081.637888242</v>
      </c>
      <c r="AC9" s="61">
        <f t="shared" si="5"/>
        <v>4037244.8285344997</v>
      </c>
      <c r="AD9" s="61">
        <v>4030369.2751512276</v>
      </c>
      <c r="AE9" s="66"/>
      <c r="AF9" s="63">
        <f t="shared" si="25"/>
        <v>1.6974818563232574E-2</v>
      </c>
      <c r="AG9" s="63">
        <f t="shared" si="6"/>
        <v>1.7024362712047436E-2</v>
      </c>
      <c r="AH9" s="63">
        <f t="shared" si="7"/>
        <v>1.7521447848041216E-2</v>
      </c>
      <c r="AI9" s="63">
        <f t="shared" si="8"/>
        <v>1.957305135896692E-2</v>
      </c>
      <c r="AJ9" s="63">
        <f t="shared" si="9"/>
        <v>1.8733709509399787E-2</v>
      </c>
      <c r="AK9" s="63">
        <f t="shared" si="10"/>
        <v>1.8875759735256237E-2</v>
      </c>
      <c r="AL9" s="63">
        <f t="shared" si="11"/>
        <v>1.9600230125826901E-2</v>
      </c>
      <c r="AM9" s="66"/>
      <c r="AN9" s="63">
        <f t="shared" si="12"/>
        <v>4.9544148814861799E-5</v>
      </c>
      <c r="AO9" s="63">
        <f t="shared" si="13"/>
        <v>4.9708513599378001E-4</v>
      </c>
      <c r="AP9" s="63">
        <f t="shared" si="14"/>
        <v>2.0516035109257036E-3</v>
      </c>
      <c r="AQ9" s="63">
        <f t="shared" si="15"/>
        <v>-8.3934184956713231E-4</v>
      </c>
      <c r="AR9" s="63">
        <f t="shared" si="16"/>
        <v>1.4205022585644933E-4</v>
      </c>
      <c r="AS9" s="63">
        <f t="shared" si="17"/>
        <v>7.2447039057066398E-4</v>
      </c>
      <c r="AT9" s="63">
        <f t="shared" si="26"/>
        <v>2.6254115625943264E-3</v>
      </c>
      <c r="AU9" s="66"/>
      <c r="AV9" s="59">
        <v>-6267</v>
      </c>
      <c r="AW9" s="59">
        <v>-9293</v>
      </c>
      <c r="AX9" s="59">
        <v>316.54852593045098</v>
      </c>
      <c r="AY9" s="59">
        <v>-4402</v>
      </c>
      <c r="AZ9" s="59">
        <v>0</v>
      </c>
      <c r="BA9" s="59">
        <v>0</v>
      </c>
      <c r="BB9" s="59">
        <v>0</v>
      </c>
      <c r="BC9" s="59"/>
      <c r="BD9" s="62"/>
      <c r="BE9" s="62">
        <f t="shared" si="18"/>
        <v>-4085.451474069549</v>
      </c>
    </row>
    <row r="10" spans="1:57">
      <c r="A10" s="20" t="s">
        <v>41</v>
      </c>
      <c r="B10" s="20" t="s">
        <v>49</v>
      </c>
      <c r="C10" s="60">
        <v>4802012.9198631514</v>
      </c>
      <c r="D10" s="68">
        <v>3731</v>
      </c>
      <c r="E10" s="59">
        <v>11537</v>
      </c>
      <c r="F10" s="59">
        <v>-12310.385089745278</v>
      </c>
      <c r="G10" s="173">
        <v>206.16973791155328</v>
      </c>
      <c r="H10" s="173">
        <v>72659.076556570595</v>
      </c>
      <c r="I10" s="173">
        <v>65196.413947824069</v>
      </c>
      <c r="J10" s="173">
        <v>3358.3210464950671</v>
      </c>
      <c r="K10" s="60">
        <f t="shared" si="2"/>
        <v>141419.98128880127</v>
      </c>
      <c r="L10" s="60">
        <f t="shared" si="3"/>
        <v>-18640</v>
      </c>
      <c r="M10" s="174">
        <v>4915118.6548951305</v>
      </c>
      <c r="N10" s="61">
        <f t="shared" si="4"/>
        <v>-12631.861167076975</v>
      </c>
      <c r="O10" s="61"/>
      <c r="P10" s="62">
        <f t="shared" si="19"/>
        <v>4805743.9198631514</v>
      </c>
      <c r="Q10" s="62">
        <f t="shared" si="20"/>
        <v>4817280.9198631514</v>
      </c>
      <c r="R10" s="62">
        <f t="shared" si="21"/>
        <v>4804970.5347734066</v>
      </c>
      <c r="S10" s="62">
        <f t="shared" si="22"/>
        <v>4946390.5160622075</v>
      </c>
      <c r="T10" s="66">
        <f t="shared" si="23"/>
        <v>4927750.5160622075</v>
      </c>
      <c r="U10" s="62">
        <f t="shared" si="24"/>
        <v>4915118.6548951305</v>
      </c>
      <c r="V10" s="66"/>
      <c r="W10" s="63">
        <v>4.9385658561349861E-2</v>
      </c>
      <c r="X10" s="61">
        <f t="shared" si="5"/>
        <v>4512666.438919181</v>
      </c>
      <c r="Y10" s="61">
        <f t="shared" si="5"/>
        <v>4517259.3545510452</v>
      </c>
      <c r="Z10" s="61">
        <f t="shared" si="5"/>
        <v>4527136.5850346321</v>
      </c>
      <c r="AA10" s="61">
        <f t="shared" si="5"/>
        <v>4508771.5244137384</v>
      </c>
      <c r="AB10" s="61">
        <f t="shared" si="5"/>
        <v>4647119.0094758812</v>
      </c>
      <c r="AC10" s="61">
        <f t="shared" si="5"/>
        <v>4628961.0880786777</v>
      </c>
      <c r="AD10" s="61">
        <v>4621077.8235203261</v>
      </c>
      <c r="AE10" s="66"/>
      <c r="AF10" s="63">
        <f t="shared" si="25"/>
        <v>6.4118738856592916E-2</v>
      </c>
      <c r="AG10" s="63">
        <f t="shared" si="6"/>
        <v>6.3862741248510435E-2</v>
      </c>
      <c r="AH10" s="63">
        <f t="shared" si="7"/>
        <v>6.4090033375102884E-2</v>
      </c>
      <c r="AI10" s="63">
        <f t="shared" si="8"/>
        <v>6.5693949838849353E-2</v>
      </c>
      <c r="AJ10" s="63">
        <f t="shared" si="9"/>
        <v>6.4399363557525735E-2</v>
      </c>
      <c r="AK10" s="63">
        <f t="shared" si="10"/>
        <v>6.4547837473299507E-2</v>
      </c>
      <c r="AL10" s="63">
        <f t="shared" si="11"/>
        <v>6.3630356943611188E-2</v>
      </c>
      <c r="AM10" s="66"/>
      <c r="AN10" s="63">
        <f t="shared" si="12"/>
        <v>-2.5599760808248107E-4</v>
      </c>
      <c r="AO10" s="63">
        <f t="shared" si="13"/>
        <v>2.272921265924488E-4</v>
      </c>
      <c r="AP10" s="63">
        <f t="shared" si="14"/>
        <v>1.6039164637464687E-3</v>
      </c>
      <c r="AQ10" s="63">
        <f t="shared" si="15"/>
        <v>-1.2945862813236175E-3</v>
      </c>
      <c r="AR10" s="63">
        <f t="shared" si="16"/>
        <v>1.4847391577377245E-4</v>
      </c>
      <c r="AS10" s="63">
        <f t="shared" si="17"/>
        <v>-9.1748052968831928E-4</v>
      </c>
      <c r="AT10" s="63">
        <f t="shared" si="26"/>
        <v>-4.8838191298172795E-4</v>
      </c>
      <c r="AU10" s="66"/>
      <c r="AV10" s="59">
        <v>-7508</v>
      </c>
      <c r="AW10" s="59">
        <v>-11132</v>
      </c>
      <c r="AX10" s="59">
        <v>-6843.8611670779201</v>
      </c>
      <c r="AY10" s="59">
        <v>-6125</v>
      </c>
      <c r="AZ10" s="59">
        <v>0</v>
      </c>
      <c r="BA10" s="59">
        <v>337</v>
      </c>
      <c r="BB10" s="59">
        <v>0</v>
      </c>
      <c r="BC10" s="59"/>
      <c r="BD10" s="62"/>
      <c r="BE10" s="62">
        <f t="shared" si="18"/>
        <v>-12631.861167077921</v>
      </c>
    </row>
    <row r="11" spans="1:57">
      <c r="A11" s="20" t="s">
        <v>22</v>
      </c>
      <c r="B11" s="20" t="s">
        <v>50</v>
      </c>
      <c r="C11" s="60">
        <v>5122434.8297843263</v>
      </c>
      <c r="D11" s="68">
        <v>5341</v>
      </c>
      <c r="E11" s="59">
        <v>15371</v>
      </c>
      <c r="F11" s="59">
        <v>-7203.2344906572325</v>
      </c>
      <c r="G11" s="173">
        <v>274.68449696095041</v>
      </c>
      <c r="H11" s="173">
        <v>79105.525197435083</v>
      </c>
      <c r="I11" s="173">
        <v>69668.517537300489</v>
      </c>
      <c r="J11" s="173">
        <v>3850.7537513499378</v>
      </c>
      <c r="K11" s="60">
        <f t="shared" si="2"/>
        <v>152899.48098304647</v>
      </c>
      <c r="L11" s="60">
        <f t="shared" si="3"/>
        <v>-19912</v>
      </c>
      <c r="M11" s="174">
        <v>5268931.0762767149</v>
      </c>
      <c r="N11" s="61">
        <f t="shared" si="4"/>
        <v>0</v>
      </c>
      <c r="O11" s="61"/>
      <c r="P11" s="62">
        <f t="shared" si="19"/>
        <v>5127775.8297843263</v>
      </c>
      <c r="Q11" s="62">
        <f t="shared" si="20"/>
        <v>5143146.8297843263</v>
      </c>
      <c r="R11" s="62">
        <f t="shared" si="21"/>
        <v>5135943.595293669</v>
      </c>
      <c r="S11" s="62">
        <f t="shared" si="22"/>
        <v>5288843.0762767158</v>
      </c>
      <c r="T11" s="66">
        <f t="shared" si="23"/>
        <v>5268931.0762767158</v>
      </c>
      <c r="U11" s="62">
        <f t="shared" si="24"/>
        <v>5268931.0762767158</v>
      </c>
      <c r="V11" s="66"/>
      <c r="W11" s="63">
        <v>5.451899151451773E-2</v>
      </c>
      <c r="X11" s="61">
        <f t="shared" si="5"/>
        <v>4981730.1309378175</v>
      </c>
      <c r="Y11" s="61">
        <f t="shared" si="5"/>
        <v>4986800.451667659</v>
      </c>
      <c r="Z11" s="61">
        <f t="shared" si="5"/>
        <v>4997704.359008546</v>
      </c>
      <c r="AA11" s="61">
        <f t="shared" si="5"/>
        <v>4977430.3642229885</v>
      </c>
      <c r="AB11" s="61">
        <f t="shared" si="5"/>
        <v>5130158.2124258829</v>
      </c>
      <c r="AC11" s="61">
        <f t="shared" si="5"/>
        <v>5110112.8877017908</v>
      </c>
      <c r="AD11" s="61">
        <v>5101410.2066789269</v>
      </c>
      <c r="AE11" s="66"/>
      <c r="AF11" s="63">
        <f t="shared" si="25"/>
        <v>2.8244143128648647E-2</v>
      </c>
      <c r="AG11" s="63">
        <f t="shared" si="6"/>
        <v>2.8269705091071629E-2</v>
      </c>
      <c r="AH11" s="63">
        <f t="shared" si="7"/>
        <v>2.9101855637701846E-2</v>
      </c>
      <c r="AI11" s="63">
        <f t="shared" si="8"/>
        <v>3.1846398537295428E-2</v>
      </c>
      <c r="AJ11" s="63">
        <f t="shared" si="9"/>
        <v>3.0931768043035879E-2</v>
      </c>
      <c r="AK11" s="63">
        <f t="shared" si="10"/>
        <v>3.107919376050261E-2</v>
      </c>
      <c r="AL11" s="63">
        <f t="shared" si="11"/>
        <v>3.2838149219693191E-2</v>
      </c>
      <c r="AM11" s="66"/>
      <c r="AN11" s="63">
        <f t="shared" si="12"/>
        <v>2.5561962422981921E-5</v>
      </c>
      <c r="AO11" s="63">
        <f t="shared" si="13"/>
        <v>8.3215054663021704E-4</v>
      </c>
      <c r="AP11" s="63">
        <f t="shared" si="14"/>
        <v>2.7445428995935828E-3</v>
      </c>
      <c r="AQ11" s="63">
        <f t="shared" si="15"/>
        <v>-9.1463049425954956E-4</v>
      </c>
      <c r="AR11" s="63">
        <f t="shared" si="16"/>
        <v>1.474257174667315E-4</v>
      </c>
      <c r="AS11" s="63">
        <f t="shared" si="17"/>
        <v>1.7589554591905809E-3</v>
      </c>
      <c r="AT11" s="63">
        <f t="shared" si="26"/>
        <v>4.5940060910445446E-3</v>
      </c>
      <c r="AU11" s="66"/>
      <c r="AV11" s="59">
        <v>-8020</v>
      </c>
      <c r="AW11" s="59">
        <v>-11892</v>
      </c>
      <c r="AX11" s="59">
        <v>0</v>
      </c>
      <c r="AY11" s="59">
        <v>0</v>
      </c>
      <c r="AZ11" s="59">
        <v>0</v>
      </c>
      <c r="BA11" s="59">
        <v>0</v>
      </c>
      <c r="BB11" s="59">
        <v>0</v>
      </c>
      <c r="BC11" s="59"/>
      <c r="BD11" s="62"/>
      <c r="BE11" s="62">
        <f t="shared" si="18"/>
        <v>0</v>
      </c>
    </row>
    <row r="12" spans="1:57">
      <c r="A12" s="20" t="s">
        <v>0</v>
      </c>
      <c r="B12" s="20" t="s">
        <v>51</v>
      </c>
      <c r="C12" s="60">
        <v>3181937.4880947713</v>
      </c>
      <c r="D12" s="68">
        <v>2453</v>
      </c>
      <c r="E12" s="59">
        <v>7916</v>
      </c>
      <c r="F12" s="59">
        <v>-1039.5290460548304</v>
      </c>
      <c r="G12" s="173">
        <v>141.46135436490036</v>
      </c>
      <c r="H12" s="173">
        <v>48658.681536501215</v>
      </c>
      <c r="I12" s="173">
        <v>43249.845411860748</v>
      </c>
      <c r="J12" s="173">
        <v>2235.4547791811578</v>
      </c>
      <c r="K12" s="60">
        <f t="shared" si="2"/>
        <v>94285.44308190803</v>
      </c>
      <c r="L12" s="60">
        <f t="shared" si="3"/>
        <v>-12365</v>
      </c>
      <c r="M12" s="174">
        <v>3266883.1540406165</v>
      </c>
      <c r="N12" s="61">
        <f t="shared" si="4"/>
        <v>-6304.2480900078081</v>
      </c>
      <c r="O12" s="61"/>
      <c r="P12" s="62">
        <f t="shared" si="19"/>
        <v>3184390.4880947713</v>
      </c>
      <c r="Q12" s="62">
        <f t="shared" si="20"/>
        <v>3192306.4880947713</v>
      </c>
      <c r="R12" s="62">
        <f t="shared" si="21"/>
        <v>3191266.9590487164</v>
      </c>
      <c r="S12" s="62">
        <f t="shared" si="22"/>
        <v>3285552.4021306243</v>
      </c>
      <c r="T12" s="66">
        <f t="shared" si="23"/>
        <v>3273187.4021306243</v>
      </c>
      <c r="U12" s="62">
        <f t="shared" si="24"/>
        <v>3266883.1540406165</v>
      </c>
      <c r="V12" s="66"/>
      <c r="W12" s="63">
        <v>3.2625563922044513E-2</v>
      </c>
      <c r="X12" s="61">
        <f t="shared" si="5"/>
        <v>2981195.1819762983</v>
      </c>
      <c r="Y12" s="61">
        <f t="shared" si="5"/>
        <v>2984229.3920466122</v>
      </c>
      <c r="Z12" s="61">
        <f t="shared" si="5"/>
        <v>2990754.570082149</v>
      </c>
      <c r="AA12" s="61">
        <f t="shared" si="5"/>
        <v>2978622.091207237</v>
      </c>
      <c r="AB12" s="61">
        <f t="shared" si="5"/>
        <v>3070018.3558078576</v>
      </c>
      <c r="AC12" s="61">
        <f t="shared" si="5"/>
        <v>3058022.7189672557</v>
      </c>
      <c r="AD12" s="61">
        <v>3052814.8112617549</v>
      </c>
      <c r="AE12" s="66"/>
      <c r="AF12" s="63">
        <f t="shared" si="25"/>
        <v>6.7336183599155275E-2</v>
      </c>
      <c r="AG12" s="63">
        <f t="shared" si="6"/>
        <v>6.7072959130292098E-2</v>
      </c>
      <c r="AH12" s="63">
        <f t="shared" si="7"/>
        <v>6.7391660963703304E-2</v>
      </c>
      <c r="AI12" s="63">
        <f t="shared" si="8"/>
        <v>7.139034806368949E-2</v>
      </c>
      <c r="AJ12" s="63">
        <f t="shared" si="9"/>
        <v>7.0206109978143916E-2</v>
      </c>
      <c r="AK12" s="63">
        <f t="shared" si="10"/>
        <v>7.0360720941940347E-2</v>
      </c>
      <c r="AL12" s="63">
        <f t="shared" si="11"/>
        <v>7.0121627420428156E-2</v>
      </c>
      <c r="AM12" s="66"/>
      <c r="AN12" s="63">
        <f t="shared" si="12"/>
        <v>-2.6322446886317685E-4</v>
      </c>
      <c r="AO12" s="63">
        <f t="shared" si="13"/>
        <v>3.1870183341120573E-4</v>
      </c>
      <c r="AP12" s="63">
        <f t="shared" si="14"/>
        <v>3.9986870999861868E-3</v>
      </c>
      <c r="AQ12" s="63">
        <f t="shared" si="15"/>
        <v>-1.1842380855455747E-3</v>
      </c>
      <c r="AR12" s="63">
        <f t="shared" si="16"/>
        <v>1.5461096379643102E-4</v>
      </c>
      <c r="AS12" s="63">
        <f t="shared" si="17"/>
        <v>-2.3909352151219032E-4</v>
      </c>
      <c r="AT12" s="63">
        <f t="shared" si="26"/>
        <v>2.7854438212728816E-3</v>
      </c>
      <c r="AU12" s="66"/>
      <c r="AV12" s="59">
        <v>-4980</v>
      </c>
      <c r="AW12" s="59">
        <v>-7385</v>
      </c>
      <c r="AX12" s="59">
        <v>-903.24809000813934</v>
      </c>
      <c r="AY12" s="59">
        <v>-5401</v>
      </c>
      <c r="AZ12" s="59">
        <v>0</v>
      </c>
      <c r="BA12" s="59">
        <v>0</v>
      </c>
      <c r="BB12" s="59">
        <v>0</v>
      </c>
      <c r="BC12" s="59"/>
      <c r="BD12" s="62"/>
      <c r="BE12" s="62">
        <f t="shared" si="18"/>
        <v>-6304.2480900081391</v>
      </c>
    </row>
    <row r="13" spans="1:57">
      <c r="A13" s="20" t="s">
        <v>5</v>
      </c>
      <c r="B13" s="20" t="s">
        <v>52</v>
      </c>
      <c r="C13" s="60">
        <v>2372292.2869089288</v>
      </c>
      <c r="D13" s="68">
        <v>2975</v>
      </c>
      <c r="E13" s="59">
        <v>6128</v>
      </c>
      <c r="F13" s="59">
        <v>-27151.939975236892</v>
      </c>
      <c r="G13" s="173">
        <v>109.50924451087791</v>
      </c>
      <c r="H13" s="173">
        <v>35864.03563993756</v>
      </c>
      <c r="I13" s="173">
        <v>32276.178056496286</v>
      </c>
      <c r="J13" s="173">
        <v>2051.121179803029</v>
      </c>
      <c r="K13" s="60">
        <f t="shared" si="2"/>
        <v>70300.844120747744</v>
      </c>
      <c r="L13" s="60">
        <f t="shared" si="3"/>
        <v>-9222</v>
      </c>
      <c r="M13" s="174">
        <v>2382257.8576183077</v>
      </c>
      <c r="N13" s="61">
        <f t="shared" si="4"/>
        <v>-33064.333436131943</v>
      </c>
      <c r="O13" s="61"/>
      <c r="P13" s="62">
        <f t="shared" si="19"/>
        <v>2375267.2869089288</v>
      </c>
      <c r="Q13" s="62">
        <f t="shared" si="20"/>
        <v>2381395.2869089288</v>
      </c>
      <c r="R13" s="62">
        <f t="shared" si="21"/>
        <v>2354243.3469336918</v>
      </c>
      <c r="S13" s="62">
        <f t="shared" si="22"/>
        <v>2424544.1910544396</v>
      </c>
      <c r="T13" s="66">
        <f t="shared" si="23"/>
        <v>2415322.1910544396</v>
      </c>
      <c r="U13" s="62">
        <f t="shared" si="24"/>
        <v>2382257.8576183077</v>
      </c>
      <c r="V13" s="66"/>
      <c r="W13" s="63">
        <v>2.6357749209565687E-2</v>
      </c>
      <c r="X13" s="61">
        <f t="shared" si="5"/>
        <v>2408467.0272382121</v>
      </c>
      <c r="Y13" s="61">
        <f t="shared" si="5"/>
        <v>2410918.324272451</v>
      </c>
      <c r="Z13" s="61">
        <f t="shared" si="5"/>
        <v>2416189.9268298624</v>
      </c>
      <c r="AA13" s="61">
        <f t="shared" si="5"/>
        <v>2406388.262213754</v>
      </c>
      <c r="AB13" s="61">
        <f t="shared" si="5"/>
        <v>2480226.0609040791</v>
      </c>
      <c r="AC13" s="61">
        <f t="shared" si="5"/>
        <v>2470534.9491057028</v>
      </c>
      <c r="AD13" s="61">
        <v>2466327.5513259694</v>
      </c>
      <c r="AE13" s="66"/>
      <c r="AF13" s="63">
        <f t="shared" si="25"/>
        <v>-1.5019819628074749E-2</v>
      </c>
      <c r="AG13" s="63">
        <f t="shared" si="6"/>
        <v>-1.4787326888927588E-2</v>
      </c>
      <c r="AH13" s="63">
        <f t="shared" si="7"/>
        <v>-1.4400622870978319E-2</v>
      </c>
      <c r="AI13" s="63">
        <f t="shared" si="8"/>
        <v>-2.1669369028625374E-2</v>
      </c>
      <c r="AJ13" s="63">
        <f t="shared" si="9"/>
        <v>-2.245032044754125E-2</v>
      </c>
      <c r="AK13" s="63">
        <f t="shared" si="10"/>
        <v>-2.2348503133400088E-2</v>
      </c>
      <c r="AL13" s="63">
        <f t="shared" si="11"/>
        <v>-3.4086994512332103E-2</v>
      </c>
      <c r="AM13" s="66"/>
      <c r="AN13" s="63">
        <f t="shared" si="12"/>
        <v>2.3249273914716095E-4</v>
      </c>
      <c r="AO13" s="63">
        <f t="shared" si="13"/>
        <v>3.8670401794926867E-4</v>
      </c>
      <c r="AP13" s="63">
        <f t="shared" si="14"/>
        <v>-7.2687461576470547E-3</v>
      </c>
      <c r="AQ13" s="63">
        <f t="shared" si="15"/>
        <v>-7.8095141891587616E-4</v>
      </c>
      <c r="AR13" s="63">
        <f t="shared" si="16"/>
        <v>1.0181731414116157E-4</v>
      </c>
      <c r="AS13" s="63">
        <f t="shared" si="17"/>
        <v>-1.1738491378932014E-2</v>
      </c>
      <c r="AT13" s="63">
        <f t="shared" si="26"/>
        <v>-1.9067174884257354E-2</v>
      </c>
      <c r="AU13" s="66"/>
      <c r="AV13" s="59">
        <v>-3715</v>
      </c>
      <c r="AW13" s="59">
        <v>-5507</v>
      </c>
      <c r="AX13" s="59">
        <v>228.91703333815187</v>
      </c>
      <c r="AY13" s="59">
        <v>-1756.2504694693362</v>
      </c>
      <c r="AZ13" s="59">
        <v>-31537</v>
      </c>
      <c r="BA13" s="59">
        <v>7884</v>
      </c>
      <c r="BB13" s="59">
        <v>0</v>
      </c>
      <c r="BC13" s="59"/>
      <c r="BD13" s="62"/>
      <c r="BE13" s="62">
        <f t="shared" si="18"/>
        <v>-25180.333436131186</v>
      </c>
    </row>
    <row r="14" spans="1:57">
      <c r="A14" s="20" t="s">
        <v>33</v>
      </c>
      <c r="B14" s="20" t="s">
        <v>53</v>
      </c>
      <c r="C14" s="60">
        <v>2043488.6224352522</v>
      </c>
      <c r="D14" s="68">
        <v>2177</v>
      </c>
      <c r="E14" s="59">
        <v>5312</v>
      </c>
      <c r="F14" s="59">
        <v>-128.24053638894657</v>
      </c>
      <c r="G14" s="173">
        <v>94.927073570787115</v>
      </c>
      <c r="H14" s="173">
        <v>22544.095262268835</v>
      </c>
      <c r="I14" s="173">
        <v>27793.559035299924</v>
      </c>
      <c r="J14" s="173">
        <v>1590.468214911805</v>
      </c>
      <c r="K14" s="60">
        <f t="shared" si="2"/>
        <v>52023.049586051347</v>
      </c>
      <c r="L14" s="60">
        <f t="shared" si="3"/>
        <v>-7943</v>
      </c>
      <c r="M14" s="174">
        <v>2121861.6819543839</v>
      </c>
      <c r="N14" s="61">
        <f t="shared" si="4"/>
        <v>26932.250469469465</v>
      </c>
      <c r="O14" s="61"/>
      <c r="P14" s="62">
        <f t="shared" si="19"/>
        <v>2045665.6224352522</v>
      </c>
      <c r="Q14" s="62">
        <f t="shared" si="20"/>
        <v>2050977.6224352522</v>
      </c>
      <c r="R14" s="62">
        <f t="shared" si="21"/>
        <v>2050849.3818988632</v>
      </c>
      <c r="S14" s="62">
        <f t="shared" si="22"/>
        <v>2102872.4314849144</v>
      </c>
      <c r="T14" s="66">
        <f t="shared" si="23"/>
        <v>2094929.4314849144</v>
      </c>
      <c r="U14" s="62">
        <f t="shared" si="24"/>
        <v>2121861.6819543839</v>
      </c>
      <c r="V14" s="66"/>
      <c r="W14" s="63">
        <v>2.2161688356764346E-2</v>
      </c>
      <c r="X14" s="61">
        <f t="shared" si="5"/>
        <v>2025047.5581513215</v>
      </c>
      <c r="Y14" s="61">
        <f t="shared" si="5"/>
        <v>2027108.6173301891</v>
      </c>
      <c r="Z14" s="61">
        <f t="shared" si="5"/>
        <v>2031540.9993249185</v>
      </c>
      <c r="AA14" s="61">
        <f t="shared" si="5"/>
        <v>2023299.7251981853</v>
      </c>
      <c r="AB14" s="61">
        <f t="shared" si="5"/>
        <v>2085382.8063639558</v>
      </c>
      <c r="AC14" s="61">
        <f t="shared" si="5"/>
        <v>2077234.485435694</v>
      </c>
      <c r="AD14" s="61">
        <v>2073696.8905657362</v>
      </c>
      <c r="AE14" s="66"/>
      <c r="AF14" s="63">
        <f t="shared" si="25"/>
        <v>9.1064845414128293E-3</v>
      </c>
      <c r="AG14" s="63">
        <f t="shared" si="6"/>
        <v>9.1544207085971774E-3</v>
      </c>
      <c r="AH14" s="63">
        <f t="shared" si="7"/>
        <v>9.5674284283666644E-3</v>
      </c>
      <c r="AI14" s="63">
        <f t="shared" si="8"/>
        <v>1.3616201474044853E-2</v>
      </c>
      <c r="AJ14" s="63">
        <f t="shared" si="9"/>
        <v>8.386769598169419E-3</v>
      </c>
      <c r="AK14" s="63">
        <f t="shared" si="10"/>
        <v>8.5185115947605805E-3</v>
      </c>
      <c r="AL14" s="63">
        <f t="shared" si="11"/>
        <v>2.3226534026150603E-2</v>
      </c>
      <c r="AM14" s="66"/>
      <c r="AN14" s="63">
        <f t="shared" si="12"/>
        <v>4.7936167184348122E-5</v>
      </c>
      <c r="AO14" s="63">
        <f t="shared" si="13"/>
        <v>4.1300771976948703E-4</v>
      </c>
      <c r="AP14" s="63">
        <f t="shared" si="14"/>
        <v>4.048773045678189E-3</v>
      </c>
      <c r="AQ14" s="63">
        <f t="shared" si="15"/>
        <v>-5.2294318758754343E-3</v>
      </c>
      <c r="AR14" s="63">
        <f t="shared" si="16"/>
        <v>1.3174199659116148E-4</v>
      </c>
      <c r="AS14" s="63">
        <f t="shared" si="17"/>
        <v>1.4708022431390022E-2</v>
      </c>
      <c r="AT14" s="63">
        <f t="shared" si="26"/>
        <v>1.4120049484737773E-2</v>
      </c>
      <c r="AU14" s="66"/>
      <c r="AV14" s="59">
        <v>-3199</v>
      </c>
      <c r="AW14" s="59">
        <v>-4744</v>
      </c>
      <c r="AX14" s="59">
        <v>0</v>
      </c>
      <c r="AY14" s="59">
        <v>-4604.7495305306638</v>
      </c>
      <c r="AZ14" s="59">
        <v>31537</v>
      </c>
      <c r="BA14" s="59">
        <v>-7884</v>
      </c>
      <c r="BB14" s="59">
        <v>0</v>
      </c>
      <c r="BC14" s="59"/>
      <c r="BD14" s="62"/>
      <c r="BE14" s="62">
        <f t="shared" si="18"/>
        <v>19048.250469469334</v>
      </c>
    </row>
    <row r="15" spans="1:57">
      <c r="A15" s="20" t="s">
        <v>39</v>
      </c>
      <c r="B15" s="20" t="s">
        <v>54</v>
      </c>
      <c r="C15" s="60">
        <v>1525473.1558850482</v>
      </c>
      <c r="D15" s="68">
        <v>1532</v>
      </c>
      <c r="E15" s="59">
        <v>3546</v>
      </c>
      <c r="F15" s="59">
        <v>-3623.7333500773307</v>
      </c>
      <c r="G15" s="173">
        <v>63.3681104823063</v>
      </c>
      <c r="H15" s="173">
        <v>22889.265291099538</v>
      </c>
      <c r="I15" s="173">
        <v>20746.468128978933</v>
      </c>
      <c r="J15" s="173">
        <v>1046.5831150009706</v>
      </c>
      <c r="K15" s="60">
        <f t="shared" si="2"/>
        <v>44745.684645561749</v>
      </c>
      <c r="L15" s="60">
        <f t="shared" si="3"/>
        <v>-5930</v>
      </c>
      <c r="M15" s="174">
        <v>1564004.1071805325</v>
      </c>
      <c r="N15" s="61">
        <f t="shared" si="4"/>
        <v>-1739</v>
      </c>
      <c r="O15" s="61"/>
      <c r="P15" s="62">
        <f t="shared" si="19"/>
        <v>1527005.1558850482</v>
      </c>
      <c r="Q15" s="62">
        <f t="shared" si="20"/>
        <v>1530551.1558850482</v>
      </c>
      <c r="R15" s="62">
        <f t="shared" si="21"/>
        <v>1526927.4225349708</v>
      </c>
      <c r="S15" s="62">
        <f t="shared" si="22"/>
        <v>1571673.1071805325</v>
      </c>
      <c r="T15" s="66">
        <f t="shared" si="23"/>
        <v>1565743.1071805325</v>
      </c>
      <c r="U15" s="62">
        <f t="shared" si="24"/>
        <v>1564004.1071805325</v>
      </c>
      <c r="V15" s="66"/>
      <c r="W15" s="63">
        <v>1.6484329364982859E-2</v>
      </c>
      <c r="X15" s="61">
        <f t="shared" si="5"/>
        <v>1506272.9152642249</v>
      </c>
      <c r="Y15" s="61">
        <f t="shared" si="5"/>
        <v>1507805.9743794978</v>
      </c>
      <c r="Z15" s="61">
        <f t="shared" si="5"/>
        <v>1511102.8732211532</v>
      </c>
      <c r="AA15" s="61">
        <f t="shared" si="5"/>
        <v>1504972.8403958012</v>
      </c>
      <c r="AB15" s="61">
        <f t="shared" si="5"/>
        <v>1551151.5403871832</v>
      </c>
      <c r="AC15" s="61">
        <f t="shared" si="5"/>
        <v>1545090.6481035838</v>
      </c>
      <c r="AD15" s="61">
        <v>1542459.3107227178</v>
      </c>
      <c r="AE15" s="66"/>
      <c r="AF15" s="63">
        <f t="shared" si="25"/>
        <v>1.2746853791402835E-2</v>
      </c>
      <c r="AG15" s="63">
        <f t="shared" si="6"/>
        <v>1.2733191028408974E-2</v>
      </c>
      <c r="AH15" s="63">
        <f t="shared" si="7"/>
        <v>1.2870257219773418E-2</v>
      </c>
      <c r="AI15" s="63">
        <f t="shared" si="8"/>
        <v>1.4588025477852318E-2</v>
      </c>
      <c r="AJ15" s="63">
        <f t="shared" si="9"/>
        <v>1.3229891637942082E-2</v>
      </c>
      <c r="AK15" s="63">
        <f t="shared" si="10"/>
        <v>1.3366503190150869E-2</v>
      </c>
      <c r="AL15" s="63">
        <f t="shared" si="11"/>
        <v>1.3967821587280715E-2</v>
      </c>
      <c r="AM15" s="66"/>
      <c r="AN15" s="63">
        <f t="shared" si="12"/>
        <v>-1.3662762993860156E-5</v>
      </c>
      <c r="AO15" s="63">
        <f t="shared" si="13"/>
        <v>1.3706619136444331E-4</v>
      </c>
      <c r="AP15" s="63">
        <f t="shared" si="14"/>
        <v>1.7177682580789E-3</v>
      </c>
      <c r="AQ15" s="63">
        <f t="shared" si="15"/>
        <v>-1.3581338399102361E-3</v>
      </c>
      <c r="AR15" s="63">
        <f t="shared" si="16"/>
        <v>1.366115522087874E-4</v>
      </c>
      <c r="AS15" s="63">
        <f t="shared" si="17"/>
        <v>6.0131839712984636E-4</v>
      </c>
      <c r="AT15" s="63">
        <f t="shared" si="26"/>
        <v>1.2209677958778808E-3</v>
      </c>
      <c r="AU15" s="66"/>
      <c r="AV15" s="59">
        <v>-2388</v>
      </c>
      <c r="AW15" s="59">
        <v>-3542</v>
      </c>
      <c r="AX15" s="59">
        <v>0</v>
      </c>
      <c r="AY15" s="59">
        <v>-1739</v>
      </c>
      <c r="AZ15" s="59">
        <v>0</v>
      </c>
      <c r="BA15" s="59">
        <v>0</v>
      </c>
      <c r="BB15" s="59">
        <v>0</v>
      </c>
      <c r="BC15" s="59"/>
      <c r="BD15" s="62"/>
      <c r="BE15" s="62">
        <f t="shared" si="18"/>
        <v>-1739</v>
      </c>
    </row>
    <row r="16" spans="1:57">
      <c r="A16" s="20" t="s">
        <v>7</v>
      </c>
      <c r="B16" s="20" t="s">
        <v>55</v>
      </c>
      <c r="C16" s="60">
        <v>1806968.9617323491</v>
      </c>
      <c r="D16" s="68">
        <v>1473</v>
      </c>
      <c r="E16" s="59">
        <v>3688</v>
      </c>
      <c r="F16" s="59">
        <v>-24827.227055216736</v>
      </c>
      <c r="G16" s="173">
        <v>65.905694150802503</v>
      </c>
      <c r="H16" s="173">
        <v>19934.772311436154</v>
      </c>
      <c r="I16" s="173">
        <v>24569.154735127053</v>
      </c>
      <c r="J16" s="173">
        <v>1313.3611625807487</v>
      </c>
      <c r="K16" s="60">
        <f t="shared" si="2"/>
        <v>45883.193903294756</v>
      </c>
      <c r="L16" s="60">
        <f t="shared" si="3"/>
        <v>-7024</v>
      </c>
      <c r="M16" s="174">
        <v>1824379.9285804273</v>
      </c>
      <c r="N16" s="61">
        <f t="shared" si="4"/>
        <v>-1782</v>
      </c>
      <c r="O16" s="61"/>
      <c r="P16" s="62">
        <f t="shared" si="19"/>
        <v>1808441.9617323491</v>
      </c>
      <c r="Q16" s="62">
        <f t="shared" si="20"/>
        <v>1812129.9617323491</v>
      </c>
      <c r="R16" s="62">
        <f t="shared" si="21"/>
        <v>1787302.7346771325</v>
      </c>
      <c r="S16" s="62">
        <f t="shared" si="22"/>
        <v>1833185.9285804273</v>
      </c>
      <c r="T16" s="66">
        <f t="shared" si="23"/>
        <v>1826161.9285804273</v>
      </c>
      <c r="U16" s="62">
        <f t="shared" si="24"/>
        <v>1824379.9285804273</v>
      </c>
      <c r="V16" s="66"/>
      <c r="W16" s="63">
        <v>1.8692003288791267E-2</v>
      </c>
      <c r="X16" s="61">
        <f t="shared" ref="X16:AC25" si="27">$W16*X$4</f>
        <v>1708001.4395820936</v>
      </c>
      <c r="Y16" s="61">
        <f t="shared" si="27"/>
        <v>1709739.8145799546</v>
      </c>
      <c r="Z16" s="61">
        <f t="shared" si="27"/>
        <v>1713478.2526217194</v>
      </c>
      <c r="AA16" s="61">
        <f t="shared" si="27"/>
        <v>1706527.2513892835</v>
      </c>
      <c r="AB16" s="61">
        <f t="shared" si="27"/>
        <v>1758890.462108952</v>
      </c>
      <c r="AC16" s="61">
        <f t="shared" si="27"/>
        <v>1752017.8611077424</v>
      </c>
      <c r="AD16" s="61">
        <v>1749034.1202537438</v>
      </c>
      <c r="AE16" s="66"/>
      <c r="AF16" s="63">
        <f t="shared" si="25"/>
        <v>5.7943465302037644E-2</v>
      </c>
      <c r="AG16" s="63">
        <f t="shared" si="6"/>
        <v>5.7729337710161088E-2</v>
      </c>
      <c r="AH16" s="63">
        <f t="shared" si="7"/>
        <v>5.7573948755805349E-2</v>
      </c>
      <c r="AI16" s="63">
        <f t="shared" si="8"/>
        <v>4.7333251327858816E-2</v>
      </c>
      <c r="AJ16" s="63">
        <f t="shared" si="9"/>
        <v>4.2239962107926354E-2</v>
      </c>
      <c r="AK16" s="63">
        <f t="shared" si="10"/>
        <v>4.2319241783189465E-2</v>
      </c>
      <c r="AL16" s="63">
        <f t="shared" si="11"/>
        <v>4.3078524000293772E-2</v>
      </c>
      <c r="AM16" s="66"/>
      <c r="AN16" s="63">
        <f t="shared" si="12"/>
        <v>-2.1412759187655617E-4</v>
      </c>
      <c r="AO16" s="63">
        <f t="shared" si="13"/>
        <v>-1.5538895435573963E-4</v>
      </c>
      <c r="AP16" s="63">
        <f t="shared" si="14"/>
        <v>-1.0240697427946532E-2</v>
      </c>
      <c r="AQ16" s="63">
        <f t="shared" si="15"/>
        <v>-5.093289219932462E-3</v>
      </c>
      <c r="AR16" s="63">
        <f t="shared" si="16"/>
        <v>7.927967526311086E-5</v>
      </c>
      <c r="AS16" s="63">
        <f t="shared" si="17"/>
        <v>7.5928221710430677E-4</v>
      </c>
      <c r="AT16" s="63">
        <f t="shared" si="26"/>
        <v>-1.4864941301743873E-2</v>
      </c>
      <c r="AU16" s="66"/>
      <c r="AV16" s="59">
        <v>-2829</v>
      </c>
      <c r="AW16" s="59">
        <v>-4195</v>
      </c>
      <c r="AX16" s="59">
        <v>0</v>
      </c>
      <c r="AY16" s="59">
        <v>-1782</v>
      </c>
      <c r="AZ16" s="59">
        <v>0</v>
      </c>
      <c r="BA16" s="59">
        <v>0</v>
      </c>
      <c r="BB16" s="59">
        <v>0</v>
      </c>
      <c r="BC16" s="59"/>
      <c r="BD16" s="62"/>
      <c r="BE16" s="62">
        <f t="shared" si="18"/>
        <v>-1782</v>
      </c>
    </row>
    <row r="17" spans="1:57">
      <c r="A17" s="20" t="s">
        <v>2</v>
      </c>
      <c r="B17" s="20" t="s">
        <v>56</v>
      </c>
      <c r="C17" s="60">
        <v>1273409.1932168533</v>
      </c>
      <c r="D17" s="68">
        <v>1065</v>
      </c>
      <c r="E17" s="59">
        <v>2251</v>
      </c>
      <c r="F17" s="59">
        <v>-12632.000855732167</v>
      </c>
      <c r="G17" s="173">
        <v>40.226062237922022</v>
      </c>
      <c r="H17" s="173">
        <v>23721.421978831029</v>
      </c>
      <c r="I17" s="173">
        <v>17318.505243896368</v>
      </c>
      <c r="J17" s="173">
        <v>762.11645802930082</v>
      </c>
      <c r="K17" s="60">
        <f t="shared" si="2"/>
        <v>41842.26974299462</v>
      </c>
      <c r="L17" s="60">
        <f t="shared" si="3"/>
        <v>-4951</v>
      </c>
      <c r="M17" s="174">
        <v>1298379.3920823506</v>
      </c>
      <c r="N17" s="61">
        <f t="shared" si="4"/>
        <v>-2605.0700217650738</v>
      </c>
      <c r="O17" s="61"/>
      <c r="P17" s="62">
        <f t="shared" si="19"/>
        <v>1274474.1932168533</v>
      </c>
      <c r="Q17" s="62">
        <f t="shared" si="20"/>
        <v>1276725.1932168533</v>
      </c>
      <c r="R17" s="62">
        <f t="shared" si="21"/>
        <v>1264093.1923611211</v>
      </c>
      <c r="S17" s="62">
        <f t="shared" si="22"/>
        <v>1305935.4621041156</v>
      </c>
      <c r="T17" s="66">
        <f t="shared" si="23"/>
        <v>1300984.4621041156</v>
      </c>
      <c r="U17" s="62">
        <f t="shared" si="24"/>
        <v>1298379.3920823506</v>
      </c>
      <c r="V17" s="66"/>
      <c r="W17" s="63">
        <v>1.325976540025682E-2</v>
      </c>
      <c r="X17" s="61">
        <f t="shared" si="27"/>
        <v>1211624.9950448205</v>
      </c>
      <c r="Y17" s="61">
        <f t="shared" si="27"/>
        <v>1212858.1664868097</v>
      </c>
      <c r="Z17" s="61">
        <f t="shared" si="27"/>
        <v>1215510.1460863918</v>
      </c>
      <c r="AA17" s="61">
        <f t="shared" si="27"/>
        <v>1210579.2328923917</v>
      </c>
      <c r="AB17" s="61">
        <f t="shared" si="27"/>
        <v>1247724.7372569973</v>
      </c>
      <c r="AC17" s="61">
        <f t="shared" si="27"/>
        <v>1242849.4397536924</v>
      </c>
      <c r="AD17" s="61">
        <v>1240732.8285415112</v>
      </c>
      <c r="AE17" s="66"/>
      <c r="AF17" s="63">
        <f t="shared" si="25"/>
        <v>5.0992838893809234E-2</v>
      </c>
      <c r="AG17" s="63">
        <f t="shared" si="6"/>
        <v>5.08023348752491E-2</v>
      </c>
      <c r="AH17" s="63">
        <f t="shared" si="7"/>
        <v>5.0361609343662961E-2</v>
      </c>
      <c r="AI17" s="63">
        <f t="shared" si="8"/>
        <v>4.4205251514905397E-2</v>
      </c>
      <c r="AJ17" s="63">
        <f t="shared" si="9"/>
        <v>4.6653499052274228E-2</v>
      </c>
      <c r="AK17" s="63">
        <f t="shared" si="10"/>
        <v>4.677559524985142E-2</v>
      </c>
      <c r="AL17" s="63">
        <f t="shared" si="11"/>
        <v>4.6461705707104839E-2</v>
      </c>
      <c r="AM17" s="66"/>
      <c r="AN17" s="63">
        <f t="shared" si="12"/>
        <v>-1.9050401856013366E-4</v>
      </c>
      <c r="AO17" s="63">
        <f t="shared" si="13"/>
        <v>-4.4072553158613914E-4</v>
      </c>
      <c r="AP17" s="63">
        <f t="shared" si="14"/>
        <v>-6.1563578287575638E-3</v>
      </c>
      <c r="AQ17" s="63">
        <f t="shared" si="15"/>
        <v>2.4482475373688306E-3</v>
      </c>
      <c r="AR17" s="63">
        <f t="shared" si="16"/>
        <v>1.2209619757719281E-4</v>
      </c>
      <c r="AS17" s="63">
        <f t="shared" si="17"/>
        <v>-3.1388954274658154E-4</v>
      </c>
      <c r="AT17" s="63">
        <f t="shared" si="26"/>
        <v>-4.5311331867043947E-3</v>
      </c>
      <c r="AU17" s="66"/>
      <c r="AV17" s="59">
        <v>-1994</v>
      </c>
      <c r="AW17" s="59">
        <v>-2957</v>
      </c>
      <c r="AX17" s="59">
        <v>268.92997823483745</v>
      </c>
      <c r="AY17" s="59">
        <v>-2874</v>
      </c>
      <c r="AZ17" s="59">
        <v>0</v>
      </c>
      <c r="BA17" s="59">
        <v>0</v>
      </c>
      <c r="BB17" s="59">
        <v>0</v>
      </c>
      <c r="BC17" s="59"/>
      <c r="BD17" s="62"/>
      <c r="BE17" s="62">
        <f t="shared" si="18"/>
        <v>-2605.0700217651624</v>
      </c>
    </row>
    <row r="18" spans="1:57">
      <c r="A18" s="20" t="s">
        <v>11</v>
      </c>
      <c r="B18" s="20" t="s">
        <v>57</v>
      </c>
      <c r="C18" s="60">
        <v>1615376.4281536562</v>
      </c>
      <c r="D18" s="68">
        <v>1576</v>
      </c>
      <c r="E18" s="59">
        <v>3554</v>
      </c>
      <c r="F18" s="59">
        <v>-10238.088297122684</v>
      </c>
      <c r="G18" s="173">
        <v>63.511072942503269</v>
      </c>
      <c r="H18" s="173">
        <v>23823.220417858287</v>
      </c>
      <c r="I18" s="173">
        <v>21971.003223852844</v>
      </c>
      <c r="J18" s="173">
        <v>1076.4268754449233</v>
      </c>
      <c r="K18" s="60">
        <f t="shared" si="2"/>
        <v>46934.161590098556</v>
      </c>
      <c r="L18" s="60">
        <f t="shared" si="3"/>
        <v>-6280</v>
      </c>
      <c r="M18" s="174">
        <v>1648688.3705007643</v>
      </c>
      <c r="N18" s="61">
        <f t="shared" si="4"/>
        <v>-2234.1309458678588</v>
      </c>
      <c r="O18" s="61"/>
      <c r="P18" s="62">
        <f t="shared" si="19"/>
        <v>1616952.4281536562</v>
      </c>
      <c r="Q18" s="62">
        <f t="shared" si="20"/>
        <v>1620506.4281536562</v>
      </c>
      <c r="R18" s="62">
        <f t="shared" si="21"/>
        <v>1610268.3398565336</v>
      </c>
      <c r="S18" s="62">
        <f t="shared" si="22"/>
        <v>1657202.5014466322</v>
      </c>
      <c r="T18" s="66">
        <f t="shared" si="23"/>
        <v>1650922.5014466322</v>
      </c>
      <c r="U18" s="62">
        <f t="shared" si="24"/>
        <v>1648688.3705007643</v>
      </c>
      <c r="V18" s="66"/>
      <c r="W18" s="63">
        <v>1.7358172157334695E-2</v>
      </c>
      <c r="X18" s="61">
        <f t="shared" si="27"/>
        <v>1586121.2185330549</v>
      </c>
      <c r="Y18" s="61">
        <f t="shared" si="27"/>
        <v>1587735.5459018594</v>
      </c>
      <c r="Z18" s="61">
        <f t="shared" si="27"/>
        <v>1591207.2150496705</v>
      </c>
      <c r="AA18" s="61">
        <f t="shared" si="27"/>
        <v>1584752.2260260584</v>
      </c>
      <c r="AB18" s="61">
        <f t="shared" si="27"/>
        <v>1633378.8826952153</v>
      </c>
      <c r="AC18" s="61">
        <f t="shared" si="27"/>
        <v>1626996.699389095</v>
      </c>
      <c r="AD18" s="61">
        <v>1624225.8734580062</v>
      </c>
      <c r="AE18" s="66"/>
      <c r="AF18" s="63">
        <f t="shared" si="25"/>
        <v>1.8444497985884212E-2</v>
      </c>
      <c r="AG18" s="63">
        <f t="shared" si="6"/>
        <v>1.8401604931759019E-2</v>
      </c>
      <c r="AH18" s="63">
        <f t="shared" si="7"/>
        <v>1.8413197745003274E-2</v>
      </c>
      <c r="AI18" s="63">
        <f t="shared" si="8"/>
        <v>1.6101011509199514E-2</v>
      </c>
      <c r="AJ18" s="63">
        <f t="shared" si="9"/>
        <v>1.4585482280820239E-2</v>
      </c>
      <c r="AK18" s="63">
        <f t="shared" si="10"/>
        <v>1.470550128744641E-2</v>
      </c>
      <c r="AL18" s="63">
        <f t="shared" si="11"/>
        <v>1.5061019186128899E-2</v>
      </c>
      <c r="AM18" s="66"/>
      <c r="AN18" s="63">
        <f t="shared" si="12"/>
        <v>-4.289305412519262E-5</v>
      </c>
      <c r="AO18" s="63">
        <f t="shared" si="13"/>
        <v>1.159281324425443E-5</v>
      </c>
      <c r="AP18" s="63">
        <f t="shared" si="14"/>
        <v>-2.3121862358037593E-3</v>
      </c>
      <c r="AQ18" s="63">
        <f t="shared" si="15"/>
        <v>-1.5155292283792754E-3</v>
      </c>
      <c r="AR18" s="63">
        <f t="shared" si="16"/>
        <v>1.2001900662617082E-4</v>
      </c>
      <c r="AS18" s="63">
        <f t="shared" si="17"/>
        <v>3.5551789868248918E-4</v>
      </c>
      <c r="AT18" s="63">
        <f t="shared" si="26"/>
        <v>-3.3834787997553128E-3</v>
      </c>
      <c r="AU18" s="66"/>
      <c r="AV18" s="59">
        <v>-2529</v>
      </c>
      <c r="AW18" s="59">
        <v>-3751</v>
      </c>
      <c r="AX18" s="59">
        <v>192.86905413217619</v>
      </c>
      <c r="AY18" s="59">
        <v>-2427</v>
      </c>
      <c r="AZ18" s="59">
        <v>0</v>
      </c>
      <c r="BA18" s="59">
        <v>0</v>
      </c>
      <c r="BB18" s="59">
        <v>0</v>
      </c>
      <c r="BC18" s="59"/>
      <c r="BD18" s="62"/>
      <c r="BE18" s="62">
        <f t="shared" si="18"/>
        <v>-2234.1309458678238</v>
      </c>
    </row>
    <row r="19" spans="1:57">
      <c r="A19" s="20" t="s">
        <v>10</v>
      </c>
      <c r="B19" s="20" t="s">
        <v>58</v>
      </c>
      <c r="C19" s="60">
        <v>1283962.7631461318</v>
      </c>
      <c r="D19" s="68">
        <v>982</v>
      </c>
      <c r="E19" s="59">
        <v>2609</v>
      </c>
      <c r="F19" s="59">
        <v>10536.648599924229</v>
      </c>
      <c r="G19" s="173">
        <v>46.623632331736367</v>
      </c>
      <c r="H19" s="173">
        <v>17820.710073848357</v>
      </c>
      <c r="I19" s="173">
        <v>17451.690236094066</v>
      </c>
      <c r="J19" s="173">
        <v>685.07344503592128</v>
      </c>
      <c r="K19" s="60">
        <f t="shared" si="2"/>
        <v>36004.097387310081</v>
      </c>
      <c r="L19" s="60">
        <f t="shared" si="3"/>
        <v>-4989</v>
      </c>
      <c r="M19" s="174">
        <v>1328727.1872730425</v>
      </c>
      <c r="N19" s="61">
        <f t="shared" si="4"/>
        <v>-378.32186032366008</v>
      </c>
      <c r="O19" s="61"/>
      <c r="P19" s="62">
        <f t="shared" si="19"/>
        <v>1284944.7631461318</v>
      </c>
      <c r="Q19" s="62">
        <f t="shared" si="20"/>
        <v>1287553.7631461318</v>
      </c>
      <c r="R19" s="62">
        <f t="shared" si="21"/>
        <v>1298090.4117460561</v>
      </c>
      <c r="S19" s="62">
        <f t="shared" si="22"/>
        <v>1334094.5091333662</v>
      </c>
      <c r="T19" s="66">
        <f t="shared" si="23"/>
        <v>1329105.5091333662</v>
      </c>
      <c r="U19" s="62">
        <f t="shared" si="24"/>
        <v>1328727.1872730425</v>
      </c>
      <c r="V19" s="66"/>
      <c r="W19" s="63">
        <v>1.334412633987901E-2</v>
      </c>
      <c r="X19" s="61">
        <f t="shared" si="27"/>
        <v>1219333.5645380432</v>
      </c>
      <c r="Y19" s="61">
        <f t="shared" si="27"/>
        <v>1220574.5816317783</v>
      </c>
      <c r="Z19" s="61">
        <f t="shared" si="27"/>
        <v>1223243.4335880068</v>
      </c>
      <c r="AA19" s="61">
        <f t="shared" si="27"/>
        <v>1218281.149064448</v>
      </c>
      <c r="AB19" s="61">
        <f t="shared" si="27"/>
        <v>1255662.9796049963</v>
      </c>
      <c r="AC19" s="61">
        <f t="shared" si="27"/>
        <v>1250756.6646088548</v>
      </c>
      <c r="AD19" s="61">
        <v>1248626.5871470619</v>
      </c>
      <c r="AE19" s="66"/>
      <c r="AF19" s="63">
        <f t="shared" si="25"/>
        <v>5.3003706686753915E-2</v>
      </c>
      <c r="AG19" s="63">
        <f t="shared" si="6"/>
        <v>5.2737606110310198E-2</v>
      </c>
      <c r="AH19" s="63">
        <f t="shared" si="7"/>
        <v>5.2573615187526901E-2</v>
      </c>
      <c r="AI19" s="63">
        <f t="shared" si="8"/>
        <v>6.5509724699340355E-2</v>
      </c>
      <c r="AJ19" s="63">
        <f t="shared" si="9"/>
        <v>6.2462245683983397E-2</v>
      </c>
      <c r="AK19" s="63">
        <f t="shared" si="10"/>
        <v>6.2641156942396359E-2</v>
      </c>
      <c r="AL19" s="63">
        <f t="shared" si="11"/>
        <v>6.4150964708351577E-2</v>
      </c>
      <c r="AM19" s="66"/>
      <c r="AN19" s="63">
        <f t="shared" si="12"/>
        <v>-2.6610057644371743E-4</v>
      </c>
      <c r="AO19" s="63">
        <f t="shared" si="13"/>
        <v>-1.6399092278329697E-4</v>
      </c>
      <c r="AP19" s="63">
        <f t="shared" si="14"/>
        <v>1.2936109511813454E-2</v>
      </c>
      <c r="AQ19" s="63">
        <f t="shared" si="15"/>
        <v>-3.0474790153569575E-3</v>
      </c>
      <c r="AR19" s="63">
        <f t="shared" si="16"/>
        <v>1.7891125841296152E-4</v>
      </c>
      <c r="AS19" s="63">
        <f t="shared" si="17"/>
        <v>1.5098077659552178E-3</v>
      </c>
      <c r="AT19" s="63">
        <f t="shared" si="26"/>
        <v>1.1147258021597661E-2</v>
      </c>
      <c r="AU19" s="66"/>
      <c r="AV19" s="59">
        <v>-2009.9999999999998</v>
      </c>
      <c r="AW19" s="59">
        <v>-2979</v>
      </c>
      <c r="AX19" s="59">
        <v>-378.32186032371038</v>
      </c>
      <c r="AY19" s="59">
        <v>0</v>
      </c>
      <c r="AZ19" s="59">
        <v>0</v>
      </c>
      <c r="BA19" s="59">
        <v>0</v>
      </c>
      <c r="BB19" s="59">
        <v>0</v>
      </c>
      <c r="BC19" s="59"/>
      <c r="BD19" s="62"/>
      <c r="BE19" s="62">
        <f t="shared" si="18"/>
        <v>-378.32186032371038</v>
      </c>
    </row>
    <row r="20" spans="1:57">
      <c r="A20" s="20" t="s">
        <v>25</v>
      </c>
      <c r="B20" s="20" t="s">
        <v>59</v>
      </c>
      <c r="C20" s="60">
        <v>1169965.692513081</v>
      </c>
      <c r="D20" s="68">
        <v>1170</v>
      </c>
      <c r="E20" s="59">
        <v>2676</v>
      </c>
      <c r="F20" s="59">
        <v>10120.840080867332</v>
      </c>
      <c r="G20" s="173">
        <v>47.820942935885988</v>
      </c>
      <c r="H20" s="173">
        <v>16767.249757118203</v>
      </c>
      <c r="I20" s="173">
        <v>15911.481469099235</v>
      </c>
      <c r="J20" s="173">
        <v>741.3271235225485</v>
      </c>
      <c r="K20" s="60">
        <f t="shared" si="2"/>
        <v>33467.879292675876</v>
      </c>
      <c r="L20" s="60">
        <f t="shared" si="3"/>
        <v>-4548</v>
      </c>
      <c r="M20" s="174">
        <v>1212836.0578013349</v>
      </c>
      <c r="N20" s="61">
        <f t="shared" si="4"/>
        <v>-16.354085289174691</v>
      </c>
      <c r="O20" s="61"/>
      <c r="P20" s="62">
        <f t="shared" si="19"/>
        <v>1171135.692513081</v>
      </c>
      <c r="Q20" s="62">
        <f t="shared" si="20"/>
        <v>1173811.692513081</v>
      </c>
      <c r="R20" s="62">
        <f t="shared" si="21"/>
        <v>1183932.5325939483</v>
      </c>
      <c r="S20" s="62">
        <f t="shared" si="22"/>
        <v>1217400.4118866241</v>
      </c>
      <c r="T20" s="66">
        <f t="shared" si="23"/>
        <v>1212852.4118866241</v>
      </c>
      <c r="U20" s="62">
        <f t="shared" si="24"/>
        <v>1212836.0578013349</v>
      </c>
      <c r="V20" s="66"/>
      <c r="W20" s="63">
        <v>1.2644074363144506E-2</v>
      </c>
      <c r="X20" s="61">
        <f t="shared" si="27"/>
        <v>1155365.5796425012</v>
      </c>
      <c r="Y20" s="61">
        <f t="shared" si="27"/>
        <v>1156541.4912023479</v>
      </c>
      <c r="Z20" s="61">
        <f t="shared" si="27"/>
        <v>1159070.3313631255</v>
      </c>
      <c r="AA20" s="61">
        <f t="shared" si="27"/>
        <v>1154368.375391722</v>
      </c>
      <c r="AB20" s="61">
        <f t="shared" si="27"/>
        <v>1189789.1015708959</v>
      </c>
      <c r="AC20" s="61">
        <f t="shared" si="27"/>
        <v>1185140.1788853523</v>
      </c>
      <c r="AD20" s="61">
        <v>1183121.8483375008</v>
      </c>
      <c r="AE20" s="66"/>
      <c r="AF20" s="63">
        <f t="shared" si="25"/>
        <v>1.2636790577660761E-2</v>
      </c>
      <c r="AG20" s="63">
        <f t="shared" si="6"/>
        <v>1.2618830730889652E-2</v>
      </c>
      <c r="AH20" s="63">
        <f t="shared" si="7"/>
        <v>1.2718262862115415E-2</v>
      </c>
      <c r="AI20" s="63">
        <f t="shared" si="8"/>
        <v>2.5610678386952523E-2</v>
      </c>
      <c r="AJ20" s="63">
        <f t="shared" si="9"/>
        <v>2.3206894633067909E-2</v>
      </c>
      <c r="AK20" s="63">
        <f t="shared" si="10"/>
        <v>2.3383084545606669E-2</v>
      </c>
      <c r="AL20" s="63">
        <f t="shared" si="11"/>
        <v>2.5115088108285555E-2</v>
      </c>
      <c r="AM20" s="66"/>
      <c r="AN20" s="63">
        <f t="shared" si="12"/>
        <v>-1.7959846771109511E-5</v>
      </c>
      <c r="AO20" s="63">
        <f t="shared" si="13"/>
        <v>9.9432131225762888E-5</v>
      </c>
      <c r="AP20" s="63">
        <f t="shared" si="14"/>
        <v>1.2892415524837109E-2</v>
      </c>
      <c r="AQ20" s="63">
        <f t="shared" si="15"/>
        <v>-2.4037837538846141E-3</v>
      </c>
      <c r="AR20" s="63">
        <f t="shared" si="16"/>
        <v>1.7618991253876004E-4</v>
      </c>
      <c r="AS20" s="63">
        <f t="shared" si="17"/>
        <v>1.7320035626788854E-3</v>
      </c>
      <c r="AT20" s="63">
        <f t="shared" si="26"/>
        <v>1.2478297530624793E-2</v>
      </c>
      <c r="AU20" s="66"/>
      <c r="AV20" s="59">
        <v>-1832</v>
      </c>
      <c r="AW20" s="59">
        <v>-2716</v>
      </c>
      <c r="AX20" s="59">
        <v>0</v>
      </c>
      <c r="AY20" s="59">
        <v>-16.354085289294382</v>
      </c>
      <c r="AZ20" s="59">
        <v>0</v>
      </c>
      <c r="BA20" s="59">
        <v>0</v>
      </c>
      <c r="BB20" s="59">
        <v>0</v>
      </c>
      <c r="BC20" s="59"/>
      <c r="BD20" s="62"/>
      <c r="BE20" s="62">
        <f t="shared" si="18"/>
        <v>-16.354085289294382</v>
      </c>
    </row>
    <row r="21" spans="1:57">
      <c r="A21" s="20" t="s">
        <v>30</v>
      </c>
      <c r="B21" s="20" t="s">
        <v>60</v>
      </c>
      <c r="C21" s="60">
        <v>1888960.341299572</v>
      </c>
      <c r="D21" s="68">
        <v>1753</v>
      </c>
      <c r="E21" s="59">
        <v>4497</v>
      </c>
      <c r="F21" s="59">
        <v>-7365.6891612333711</v>
      </c>
      <c r="G21" s="173">
        <v>80.362772938220928</v>
      </c>
      <c r="H21" s="173">
        <v>50840.531260073578</v>
      </c>
      <c r="I21" s="173">
        <v>25689.030845403202</v>
      </c>
      <c r="J21" s="173">
        <v>1580.2313531092573</v>
      </c>
      <c r="K21" s="60">
        <f t="shared" si="2"/>
        <v>78190.156231524248</v>
      </c>
      <c r="L21" s="60">
        <f t="shared" si="3"/>
        <v>-7343</v>
      </c>
      <c r="M21" s="174">
        <v>1956420.1092948827</v>
      </c>
      <c r="N21" s="61">
        <f t="shared" si="4"/>
        <v>-2271.6990749801043</v>
      </c>
      <c r="O21" s="61"/>
      <c r="P21" s="62">
        <f t="shared" si="19"/>
        <v>1890713.341299572</v>
      </c>
      <c r="Q21" s="62">
        <f t="shared" si="20"/>
        <v>1895210.341299572</v>
      </c>
      <c r="R21" s="62">
        <f t="shared" si="21"/>
        <v>1887844.6521383387</v>
      </c>
      <c r="S21" s="62">
        <f t="shared" si="22"/>
        <v>1966034.8083698628</v>
      </c>
      <c r="T21" s="66">
        <f t="shared" si="23"/>
        <v>1958691.8083698628</v>
      </c>
      <c r="U21" s="62">
        <f t="shared" si="24"/>
        <v>1956420.1092948827</v>
      </c>
      <c r="V21" s="66"/>
      <c r="W21" s="63">
        <v>2.0536195175041478E-2</v>
      </c>
      <c r="X21" s="61">
        <f t="shared" si="27"/>
        <v>1876516.4108195435</v>
      </c>
      <c r="Y21" s="61">
        <f t="shared" si="27"/>
        <v>1878426.2975070174</v>
      </c>
      <c r="Z21" s="61">
        <f t="shared" si="27"/>
        <v>1882533.5776144161</v>
      </c>
      <c r="AA21" s="61">
        <f t="shared" si="27"/>
        <v>1874896.7761562837</v>
      </c>
      <c r="AB21" s="61">
        <f t="shared" si="27"/>
        <v>1932426.2500557329</v>
      </c>
      <c r="AC21" s="61">
        <f t="shared" si="27"/>
        <v>1924875.5839585545</v>
      </c>
      <c r="AD21" s="61">
        <v>1921597.4610317196</v>
      </c>
      <c r="AE21" s="66"/>
      <c r="AF21" s="63">
        <f t="shared" si="25"/>
        <v>6.6313997619631415E-3</v>
      </c>
      <c r="AG21" s="63">
        <f t="shared" si="6"/>
        <v>6.54113701924941E-3</v>
      </c>
      <c r="AH21" s="63">
        <f t="shared" si="7"/>
        <v>6.7338845032556272E-3</v>
      </c>
      <c r="AI21" s="63">
        <f t="shared" si="8"/>
        <v>6.9059140464251545E-3</v>
      </c>
      <c r="AJ21" s="63">
        <f t="shared" si="9"/>
        <v>1.7391897006760582E-2</v>
      </c>
      <c r="AK21" s="63">
        <f t="shared" si="10"/>
        <v>1.7568005274275711E-2</v>
      </c>
      <c r="AL21" s="63">
        <f t="shared" si="11"/>
        <v>1.8121718502098094E-2</v>
      </c>
      <c r="AM21" s="66"/>
      <c r="AN21" s="63">
        <f t="shared" si="12"/>
        <v>-9.026274271373147E-5</v>
      </c>
      <c r="AO21" s="63">
        <f t="shared" si="13"/>
        <v>1.9274748400621711E-4</v>
      </c>
      <c r="AP21" s="63">
        <f t="shared" si="14"/>
        <v>1.7202954316952734E-4</v>
      </c>
      <c r="AQ21" s="63">
        <f t="shared" si="15"/>
        <v>1.0485982960335427E-2</v>
      </c>
      <c r="AR21" s="63">
        <f t="shared" si="16"/>
        <v>1.7610826751512931E-4</v>
      </c>
      <c r="AS21" s="63">
        <f t="shared" si="17"/>
        <v>5.537132278223833E-4</v>
      </c>
      <c r="AT21" s="63">
        <f t="shared" si="26"/>
        <v>1.1490318740134953E-2</v>
      </c>
      <c r="AU21" s="66"/>
      <c r="AV21" s="59">
        <v>-2958</v>
      </c>
      <c r="AW21" s="59">
        <v>-4385</v>
      </c>
      <c r="AX21" s="59">
        <v>110.30092501965174</v>
      </c>
      <c r="AY21" s="59">
        <v>-4862</v>
      </c>
      <c r="AZ21" s="59">
        <v>0</v>
      </c>
      <c r="BA21" s="59">
        <v>0</v>
      </c>
      <c r="BB21" s="59">
        <v>0</v>
      </c>
      <c r="BC21" s="59"/>
      <c r="BD21" s="62"/>
      <c r="BE21" s="62">
        <f t="shared" si="18"/>
        <v>-4751.6990749803481</v>
      </c>
    </row>
    <row r="22" spans="1:57">
      <c r="A22" s="20" t="s">
        <v>21</v>
      </c>
      <c r="B22" s="20" t="s">
        <v>61</v>
      </c>
      <c r="C22" s="60">
        <v>824918.13539030636</v>
      </c>
      <c r="D22" s="68">
        <v>686</v>
      </c>
      <c r="E22" s="59">
        <v>1497</v>
      </c>
      <c r="F22" s="59">
        <v>96.971308993975526</v>
      </c>
      <c r="G22" s="173">
        <v>26.75185036435774</v>
      </c>
      <c r="H22" s="173">
        <v>11850.62959178599</v>
      </c>
      <c r="I22" s="173">
        <v>11216.545964050656</v>
      </c>
      <c r="J22" s="173">
        <v>472.84519272169996</v>
      </c>
      <c r="K22" s="60">
        <f t="shared" si="2"/>
        <v>23566.7725989227</v>
      </c>
      <c r="L22" s="60">
        <f t="shared" si="3"/>
        <v>-3207</v>
      </c>
      <c r="M22" s="174">
        <v>847085.87929822307</v>
      </c>
      <c r="N22" s="61">
        <f t="shared" si="4"/>
        <v>-472</v>
      </c>
      <c r="O22" s="61"/>
      <c r="P22" s="62">
        <f t="shared" si="19"/>
        <v>825604.13539030636</v>
      </c>
      <c r="Q22" s="62">
        <f t="shared" si="20"/>
        <v>827101.13539030636</v>
      </c>
      <c r="R22" s="62">
        <f t="shared" si="21"/>
        <v>827198.10669930035</v>
      </c>
      <c r="S22" s="62">
        <f t="shared" si="22"/>
        <v>850764.87929822307</v>
      </c>
      <c r="T22" s="66">
        <f t="shared" si="23"/>
        <v>847557.87929822307</v>
      </c>
      <c r="U22" s="62">
        <f t="shared" si="24"/>
        <v>847085.87929822307</v>
      </c>
      <c r="V22" s="66"/>
      <c r="W22" s="63">
        <v>8.7685039850454727E-3</v>
      </c>
      <c r="X22" s="61">
        <f t="shared" si="27"/>
        <v>801231.26441026141</v>
      </c>
      <c r="Y22" s="61">
        <f t="shared" si="27"/>
        <v>802046.74404937471</v>
      </c>
      <c r="Z22" s="61">
        <f t="shared" si="27"/>
        <v>803800.46238339168</v>
      </c>
      <c r="AA22" s="61">
        <f t="shared" si="27"/>
        <v>800539.71600618458</v>
      </c>
      <c r="AB22" s="61">
        <f t="shared" si="27"/>
        <v>825103.53694989905</v>
      </c>
      <c r="AC22" s="61">
        <f t="shared" si="27"/>
        <v>821879.56847869337</v>
      </c>
      <c r="AD22" s="61">
        <v>820479.88203714881</v>
      </c>
      <c r="AE22" s="66"/>
      <c r="AF22" s="63">
        <f t="shared" si="25"/>
        <v>2.9563088751260125E-2</v>
      </c>
      <c r="AG22" s="63">
        <f t="shared" si="6"/>
        <v>2.9371594007096213E-2</v>
      </c>
      <c r="AH22" s="63">
        <f t="shared" si="7"/>
        <v>2.8988130882414032E-2</v>
      </c>
      <c r="AI22" s="63">
        <f t="shared" si="8"/>
        <v>3.3300522335246496E-2</v>
      </c>
      <c r="AJ22" s="63">
        <f t="shared" si="9"/>
        <v>3.1100754267984865E-2</v>
      </c>
      <c r="AK22" s="63">
        <f t="shared" si="10"/>
        <v>3.1243398430089275E-2</v>
      </c>
      <c r="AL22" s="63">
        <f t="shared" si="11"/>
        <v>3.2427360918362735E-2</v>
      </c>
      <c r="AM22" s="66"/>
      <c r="AN22" s="63">
        <f t="shared" si="12"/>
        <v>-1.9149474416391143E-4</v>
      </c>
      <c r="AO22" s="63">
        <f t="shared" si="13"/>
        <v>-3.834631246821818E-4</v>
      </c>
      <c r="AP22" s="63">
        <f t="shared" si="14"/>
        <v>4.3123914528324647E-3</v>
      </c>
      <c r="AQ22" s="63">
        <f t="shared" si="15"/>
        <v>-2.1997680672616315E-3</v>
      </c>
      <c r="AR22" s="63">
        <f t="shared" si="16"/>
        <v>1.4264416210441055E-4</v>
      </c>
      <c r="AS22" s="63">
        <f t="shared" si="17"/>
        <v>1.1839624882734601E-3</v>
      </c>
      <c r="AT22" s="63">
        <f t="shared" si="26"/>
        <v>2.8642721671026106E-3</v>
      </c>
      <c r="AU22" s="66"/>
      <c r="AV22" s="59">
        <v>-1292</v>
      </c>
      <c r="AW22" s="59">
        <v>-1915</v>
      </c>
      <c r="AX22" s="59">
        <v>0</v>
      </c>
      <c r="AY22" s="59">
        <v>-472</v>
      </c>
      <c r="AZ22" s="59">
        <v>0</v>
      </c>
      <c r="BA22" s="59">
        <v>0</v>
      </c>
      <c r="BB22" s="59">
        <v>0</v>
      </c>
      <c r="BC22" s="59"/>
      <c r="BD22" s="62"/>
      <c r="BE22" s="62">
        <f t="shared" si="18"/>
        <v>-472</v>
      </c>
    </row>
    <row r="23" spans="1:57">
      <c r="A23" s="20" t="s">
        <v>18</v>
      </c>
      <c r="B23" s="20" t="s">
        <v>62</v>
      </c>
      <c r="C23" s="60">
        <v>1870756.14634578</v>
      </c>
      <c r="D23" s="68">
        <v>1687</v>
      </c>
      <c r="E23" s="59">
        <v>4119</v>
      </c>
      <c r="F23" s="59">
        <v>25230.075191816126</v>
      </c>
      <c r="G23" s="173">
        <v>73.607796693914182</v>
      </c>
      <c r="H23" s="173">
        <v>20638.482794895273</v>
      </c>
      <c r="I23" s="173">
        <v>25439.139281933669</v>
      </c>
      <c r="J23" s="173">
        <v>1096.0183299926871</v>
      </c>
      <c r="K23" s="60">
        <f t="shared" si="2"/>
        <v>47247.248203515541</v>
      </c>
      <c r="L23" s="60">
        <f t="shared" si="3"/>
        <v>-7272</v>
      </c>
      <c r="M23" s="174">
        <v>1940732.4697411116</v>
      </c>
      <c r="N23" s="61">
        <f t="shared" si="4"/>
        <v>-1035</v>
      </c>
      <c r="O23" s="61"/>
      <c r="P23" s="62">
        <f t="shared" si="19"/>
        <v>1872443.14634578</v>
      </c>
      <c r="Q23" s="62">
        <f t="shared" si="20"/>
        <v>1876562.14634578</v>
      </c>
      <c r="R23" s="62">
        <f t="shared" si="21"/>
        <v>1901792.2215375961</v>
      </c>
      <c r="S23" s="62">
        <f t="shared" si="22"/>
        <v>1949039.4697411116</v>
      </c>
      <c r="T23" s="66">
        <f t="shared" si="23"/>
        <v>1941767.4697411116</v>
      </c>
      <c r="U23" s="62">
        <f t="shared" si="24"/>
        <v>1940732.4697411116</v>
      </c>
      <c r="V23" s="66"/>
      <c r="W23" s="63">
        <v>1.9678918614978096E-2</v>
      </c>
      <c r="X23" s="61">
        <f t="shared" si="27"/>
        <v>1798181.8644316625</v>
      </c>
      <c r="Y23" s="61">
        <f t="shared" si="27"/>
        <v>1800012.0235417741</v>
      </c>
      <c r="Z23" s="61">
        <f t="shared" si="27"/>
        <v>1803947.846622607</v>
      </c>
      <c r="AA23" s="61">
        <f t="shared" si="27"/>
        <v>1796629.840872643</v>
      </c>
      <c r="AB23" s="61">
        <f t="shared" si="27"/>
        <v>1851757.7662346733</v>
      </c>
      <c r="AC23" s="61">
        <f t="shared" si="27"/>
        <v>1844522.3001539926</v>
      </c>
      <c r="AD23" s="61">
        <v>1841381.0213661147</v>
      </c>
      <c r="AE23" s="66"/>
      <c r="AF23" s="63">
        <f t="shared" si="25"/>
        <v>4.0359811957649594E-2</v>
      </c>
      <c r="AG23" s="63">
        <f t="shared" si="6"/>
        <v>4.0239243880986653E-2</v>
      </c>
      <c r="AH23" s="63">
        <f t="shared" si="7"/>
        <v>4.0252992823003764E-2</v>
      </c>
      <c r="AI23" s="63">
        <f t="shared" si="8"/>
        <v>5.8533137028312199E-2</v>
      </c>
      <c r="AJ23" s="63">
        <f t="shared" si="9"/>
        <v>5.2534788988221059E-2</v>
      </c>
      <c r="AK23" s="63">
        <f t="shared" si="10"/>
        <v>5.2721059311129137E-2</v>
      </c>
      <c r="AL23" s="63">
        <f t="shared" si="11"/>
        <v>5.3954856285685082E-2</v>
      </c>
      <c r="AM23" s="66"/>
      <c r="AN23" s="63">
        <f t="shared" si="12"/>
        <v>-1.2056807666294134E-4</v>
      </c>
      <c r="AO23" s="63">
        <f t="shared" si="13"/>
        <v>1.3748942017111077E-5</v>
      </c>
      <c r="AP23" s="63">
        <f t="shared" si="14"/>
        <v>1.8280144205308435E-2</v>
      </c>
      <c r="AQ23" s="63">
        <f t="shared" si="15"/>
        <v>-5.9983480400911393E-3</v>
      </c>
      <c r="AR23" s="63">
        <f t="shared" si="16"/>
        <v>1.8627032290807755E-4</v>
      </c>
      <c r="AS23" s="63">
        <f t="shared" si="17"/>
        <v>1.2337969745559452E-3</v>
      </c>
      <c r="AT23" s="63">
        <f t="shared" si="26"/>
        <v>1.3595044328035488E-2</v>
      </c>
      <c r="AU23" s="66"/>
      <c r="AV23" s="59">
        <v>-2929</v>
      </c>
      <c r="AW23" s="59">
        <v>-4343</v>
      </c>
      <c r="AX23" s="59">
        <v>0</v>
      </c>
      <c r="AY23" s="59">
        <v>-1035</v>
      </c>
      <c r="AZ23" s="59">
        <v>0</v>
      </c>
      <c r="BA23" s="59">
        <v>0</v>
      </c>
      <c r="BB23" s="59">
        <v>0</v>
      </c>
      <c r="BC23" s="59"/>
      <c r="BD23" s="62"/>
      <c r="BE23" s="62">
        <f t="shared" si="18"/>
        <v>-1035</v>
      </c>
    </row>
    <row r="24" spans="1:57">
      <c r="A24" s="20" t="s">
        <v>4</v>
      </c>
      <c r="B24" s="20" t="s">
        <v>63</v>
      </c>
      <c r="C24" s="60">
        <v>1487663.8823940933</v>
      </c>
      <c r="D24" s="68">
        <v>1916</v>
      </c>
      <c r="E24" s="59">
        <v>3197</v>
      </c>
      <c r="F24" s="59">
        <v>2.2908065002047806</v>
      </c>
      <c r="G24" s="173">
        <v>57.131373156213556</v>
      </c>
      <c r="H24" s="173">
        <v>20429.147302763751</v>
      </c>
      <c r="I24" s="173">
        <v>20239.271684382697</v>
      </c>
      <c r="J24" s="173">
        <v>740.48998232401834</v>
      </c>
      <c r="K24" s="60">
        <f t="shared" si="2"/>
        <v>41466.040342626678</v>
      </c>
      <c r="L24" s="60">
        <f t="shared" si="3"/>
        <v>-5783</v>
      </c>
      <c r="M24" s="174">
        <v>1527139.2135432204</v>
      </c>
      <c r="N24" s="61">
        <f t="shared" si="4"/>
        <v>-1322.9999999997672</v>
      </c>
      <c r="O24" s="61"/>
      <c r="P24" s="62">
        <f t="shared" si="19"/>
        <v>1489579.8823940933</v>
      </c>
      <c r="Q24" s="62">
        <f t="shared" si="20"/>
        <v>1492776.8823940933</v>
      </c>
      <c r="R24" s="62">
        <f t="shared" si="21"/>
        <v>1492779.1732005936</v>
      </c>
      <c r="S24" s="62">
        <f t="shared" si="22"/>
        <v>1534245.2135432202</v>
      </c>
      <c r="T24" s="66">
        <f t="shared" si="23"/>
        <v>1528462.2135432202</v>
      </c>
      <c r="U24" s="62">
        <f t="shared" si="24"/>
        <v>1527139.2135432204</v>
      </c>
      <c r="V24" s="66"/>
      <c r="W24" s="63">
        <v>1.6128904621812084E-2</v>
      </c>
      <c r="X24" s="61">
        <f t="shared" si="27"/>
        <v>1473795.6059239891</v>
      </c>
      <c r="Y24" s="61">
        <f t="shared" si="27"/>
        <v>1475295.6101827223</v>
      </c>
      <c r="Z24" s="61">
        <f t="shared" si="27"/>
        <v>1478521.423364894</v>
      </c>
      <c r="AA24" s="61">
        <f t="shared" si="27"/>
        <v>1472523.5624522925</v>
      </c>
      <c r="AB24" s="61">
        <f t="shared" si="27"/>
        <v>1517706.5863551307</v>
      </c>
      <c r="AC24" s="61">
        <f t="shared" si="27"/>
        <v>1511776.3752194012</v>
      </c>
      <c r="AD24" s="61">
        <v>1509201.7730803569</v>
      </c>
      <c r="AE24" s="66"/>
      <c r="AF24" s="63">
        <f t="shared" si="25"/>
        <v>9.409904883933784E-3</v>
      </c>
      <c r="AG24" s="63">
        <f t="shared" si="6"/>
        <v>9.6823118789066687E-3</v>
      </c>
      <c r="AH24" s="63">
        <f t="shared" si="7"/>
        <v>9.6416993382186789E-3</v>
      </c>
      <c r="AI24" s="63">
        <f t="shared" si="8"/>
        <v>1.3755712482160787E-2</v>
      </c>
      <c r="AJ24" s="63">
        <f t="shared" si="9"/>
        <v>1.0897117622588715E-2</v>
      </c>
      <c r="AK24" s="63">
        <f t="shared" si="10"/>
        <v>1.103723976464277E-2</v>
      </c>
      <c r="AL24" s="63">
        <f t="shared" si="11"/>
        <v>1.1885382579595261E-2</v>
      </c>
      <c r="AM24" s="66"/>
      <c r="AN24" s="63">
        <f t="shared" si="12"/>
        <v>2.7240699497288468E-4</v>
      </c>
      <c r="AO24" s="63">
        <f t="shared" si="13"/>
        <v>-4.0612540687989807E-5</v>
      </c>
      <c r="AP24" s="63">
        <f t="shared" si="14"/>
        <v>4.1140131439421079E-3</v>
      </c>
      <c r="AQ24" s="63">
        <f t="shared" si="15"/>
        <v>-2.8585948595720723E-3</v>
      </c>
      <c r="AR24" s="63">
        <f t="shared" si="16"/>
        <v>1.4012214205405549E-4</v>
      </c>
      <c r="AS24" s="63">
        <f t="shared" si="17"/>
        <v>8.4814281495249055E-4</v>
      </c>
      <c r="AT24" s="63">
        <f t="shared" si="26"/>
        <v>2.4754776956614766E-3</v>
      </c>
      <c r="AU24" s="66"/>
      <c r="AV24" s="59">
        <v>-2329</v>
      </c>
      <c r="AW24" s="59">
        <v>-3454</v>
      </c>
      <c r="AX24" s="59">
        <v>0</v>
      </c>
      <c r="AY24" s="59">
        <v>-1323</v>
      </c>
      <c r="AZ24" s="59">
        <v>0</v>
      </c>
      <c r="BA24" s="59">
        <v>0</v>
      </c>
      <c r="BB24" s="59">
        <v>0</v>
      </c>
      <c r="BC24" s="59"/>
      <c r="BD24" s="62"/>
      <c r="BE24" s="62">
        <f t="shared" si="18"/>
        <v>-1323</v>
      </c>
    </row>
    <row r="25" spans="1:57">
      <c r="A25" s="20" t="s">
        <v>34</v>
      </c>
      <c r="B25" s="20" t="s">
        <v>64</v>
      </c>
      <c r="C25" s="60">
        <v>1419974.5831988996</v>
      </c>
      <c r="D25" s="68">
        <v>1369</v>
      </c>
      <c r="E25" s="59">
        <v>2715</v>
      </c>
      <c r="F25" s="59">
        <v>-50665.43787084127</v>
      </c>
      <c r="G25" s="173">
        <v>48.517884929346195</v>
      </c>
      <c r="H25" s="173">
        <v>23892.388063422295</v>
      </c>
      <c r="I25" s="173">
        <v>19310.730342094281</v>
      </c>
      <c r="J25" s="173">
        <v>1266.9695090405196</v>
      </c>
      <c r="K25" s="60">
        <f t="shared" si="2"/>
        <v>44518.605799486446</v>
      </c>
      <c r="L25" s="60">
        <f t="shared" si="3"/>
        <v>-5520</v>
      </c>
      <c r="M25" s="174">
        <v>1410905.1052128344</v>
      </c>
      <c r="N25" s="61">
        <f t="shared" si="4"/>
        <v>-1486.6459147103596</v>
      </c>
      <c r="O25" s="61"/>
      <c r="P25" s="62">
        <f t="shared" si="19"/>
        <v>1421343.5831988996</v>
      </c>
      <c r="Q25" s="62">
        <f t="shared" si="20"/>
        <v>1424058.5831988996</v>
      </c>
      <c r="R25" s="62">
        <f t="shared" si="21"/>
        <v>1373393.1453280584</v>
      </c>
      <c r="S25" s="62">
        <f t="shared" si="22"/>
        <v>1417911.7511275448</v>
      </c>
      <c r="T25" s="66">
        <f t="shared" si="23"/>
        <v>1412391.7511275448</v>
      </c>
      <c r="U25" s="62">
        <f t="shared" si="24"/>
        <v>1410905.1052128344</v>
      </c>
      <c r="V25" s="66"/>
      <c r="W25" s="63">
        <v>1.4533019623248735E-2</v>
      </c>
      <c r="X25" s="61">
        <f t="shared" si="27"/>
        <v>1327969.9374367495</v>
      </c>
      <c r="Y25" s="61">
        <f t="shared" si="27"/>
        <v>1329321.5227947314</v>
      </c>
      <c r="Z25" s="61">
        <f t="shared" si="27"/>
        <v>1332228.1557854202</v>
      </c>
      <c r="AA25" s="61">
        <f t="shared" si="27"/>
        <v>1326823.7571368928</v>
      </c>
      <c r="AB25" s="61">
        <f t="shared" si="27"/>
        <v>1367536.1172391181</v>
      </c>
      <c r="AC25" s="61">
        <f t="shared" si="27"/>
        <v>1362192.6747161206</v>
      </c>
      <c r="AD25" s="61">
        <v>1359872.8182667131</v>
      </c>
      <c r="AE25" s="66"/>
      <c r="AF25" s="63">
        <f t="shared" si="25"/>
        <v>6.9282175121929246E-2</v>
      </c>
      <c r="AG25" s="63">
        <f t="shared" si="6"/>
        <v>6.9224832989014828E-2</v>
      </c>
      <c r="AH25" s="63">
        <f t="shared" si="7"/>
        <v>6.8929955439457347E-2</v>
      </c>
      <c r="AI25" s="63">
        <f t="shared" si="8"/>
        <v>3.5098397915075186E-2</v>
      </c>
      <c r="AJ25" s="63">
        <f t="shared" si="9"/>
        <v>3.6836784969254577E-2</v>
      </c>
      <c r="AK25" s="63">
        <f t="shared" si="10"/>
        <v>3.6851671091158611E-2</v>
      </c>
      <c r="AL25" s="63">
        <f t="shared" si="11"/>
        <v>3.7527249799115037E-2</v>
      </c>
      <c r="AM25" s="66"/>
      <c r="AN25" s="63">
        <f t="shared" si="12"/>
        <v>-5.7342132914417476E-5</v>
      </c>
      <c r="AO25" s="63">
        <f t="shared" si="13"/>
        <v>-2.948775495574818E-4</v>
      </c>
      <c r="AP25" s="63">
        <f t="shared" si="14"/>
        <v>-3.3831557524382161E-2</v>
      </c>
      <c r="AQ25" s="63">
        <f t="shared" si="15"/>
        <v>1.7383870541793911E-3</v>
      </c>
      <c r="AR25" s="63">
        <f t="shared" si="16"/>
        <v>1.4886121904034155E-5</v>
      </c>
      <c r="AS25" s="63">
        <f t="shared" si="17"/>
        <v>6.7557870795642572E-4</v>
      </c>
      <c r="AT25" s="63">
        <f t="shared" si="26"/>
        <v>-3.1754925322814209E-2</v>
      </c>
      <c r="AU25" s="66"/>
      <c r="AV25" s="59">
        <v>-2223</v>
      </c>
      <c r="AW25" s="59">
        <v>-3297</v>
      </c>
      <c r="AX25" s="59">
        <v>0</v>
      </c>
      <c r="AY25" s="59">
        <v>-1486.6459147107057</v>
      </c>
      <c r="AZ25" s="59">
        <v>0</v>
      </c>
      <c r="BA25" s="59">
        <v>0</v>
      </c>
      <c r="BB25" s="59">
        <v>0</v>
      </c>
      <c r="BC25" s="59"/>
      <c r="BD25" s="62"/>
      <c r="BE25" s="62">
        <f t="shared" si="18"/>
        <v>-1486.6459147107057</v>
      </c>
    </row>
    <row r="26" spans="1:57">
      <c r="A26" s="20" t="s">
        <v>14</v>
      </c>
      <c r="B26" s="20" t="s">
        <v>65</v>
      </c>
      <c r="C26" s="60">
        <v>2336710.8896446871</v>
      </c>
      <c r="D26" s="68">
        <v>2745</v>
      </c>
      <c r="E26" s="59">
        <v>3988</v>
      </c>
      <c r="F26" s="59">
        <v>15169.787268567121</v>
      </c>
      <c r="G26" s="173">
        <v>71.266786408188821</v>
      </c>
      <c r="H26" s="173">
        <v>32541.785874941303</v>
      </c>
      <c r="I26" s="173">
        <v>31860.823221825609</v>
      </c>
      <c r="J26" s="173">
        <v>1259.5257065257244</v>
      </c>
      <c r="K26" s="60">
        <f t="shared" si="2"/>
        <v>65733.401589700821</v>
      </c>
      <c r="L26" s="60">
        <f t="shared" si="3"/>
        <v>-9105</v>
      </c>
      <c r="M26" s="174">
        <v>2418310.632616533</v>
      </c>
      <c r="N26" s="61">
        <f t="shared" si="4"/>
        <v>3068.5541135780513</v>
      </c>
      <c r="O26" s="61"/>
      <c r="P26" s="62">
        <f t="shared" si="19"/>
        <v>2339455.8896446871</v>
      </c>
      <c r="Q26" s="62">
        <f t="shared" si="20"/>
        <v>2343443.8896446871</v>
      </c>
      <c r="R26" s="62">
        <f t="shared" si="21"/>
        <v>2358613.676913254</v>
      </c>
      <c r="S26" s="62">
        <f t="shared" si="22"/>
        <v>2424347.0785029549</v>
      </c>
      <c r="T26" s="66">
        <f t="shared" si="23"/>
        <v>2415242.0785029549</v>
      </c>
      <c r="U26" s="62">
        <f t="shared" si="24"/>
        <v>2418310.632616533</v>
      </c>
      <c r="V26" s="66"/>
      <c r="W26" s="63">
        <v>2.4435280498909223E-2</v>
      </c>
      <c r="X26" s="61">
        <f t="shared" ref="X26:AC35" si="28">$W26*X$4</f>
        <v>2232799.4289277741</v>
      </c>
      <c r="Y26" s="61">
        <f t="shared" si="28"/>
        <v>2235071.9344494529</v>
      </c>
      <c r="Z26" s="61">
        <f t="shared" si="28"/>
        <v>2239959.0394197959</v>
      </c>
      <c r="AA26" s="61">
        <f t="shared" si="28"/>
        <v>2230872.2838570741</v>
      </c>
      <c r="AB26" s="61">
        <f t="shared" si="28"/>
        <v>2299324.5370473918</v>
      </c>
      <c r="AC26" s="61">
        <f t="shared" si="28"/>
        <v>2290340.2708546752</v>
      </c>
      <c r="AD26" s="61">
        <v>2286439.7502107895</v>
      </c>
      <c r="AE26" s="66"/>
      <c r="AF26" s="63">
        <f t="shared" si="25"/>
        <v>4.6538645330455486E-2</v>
      </c>
      <c r="AG26" s="63">
        <f t="shared" si="6"/>
        <v>4.6702727364766439E-2</v>
      </c>
      <c r="AH26" s="63">
        <f t="shared" si="7"/>
        <v>4.6199438652099856E-2</v>
      </c>
      <c r="AI26" s="63">
        <f t="shared" si="8"/>
        <v>5.7260737864975875E-2</v>
      </c>
      <c r="AJ26" s="63">
        <f t="shared" si="9"/>
        <v>5.4373595132467534E-2</v>
      </c>
      <c r="AK26" s="63">
        <f t="shared" si="10"/>
        <v>5.4534170855612851E-2</v>
      </c>
      <c r="AL26" s="63">
        <f t="shared" si="11"/>
        <v>5.7675205477680347E-2</v>
      </c>
      <c r="AM26" s="66"/>
      <c r="AN26" s="63">
        <f t="shared" si="12"/>
        <v>1.6408203431095281E-4</v>
      </c>
      <c r="AO26" s="63">
        <f t="shared" si="13"/>
        <v>-5.0328871266658304E-4</v>
      </c>
      <c r="AP26" s="63">
        <f t="shared" si="14"/>
        <v>1.1061299212876019E-2</v>
      </c>
      <c r="AQ26" s="63">
        <f t="shared" si="15"/>
        <v>-2.887142732508341E-3</v>
      </c>
      <c r="AR26" s="63">
        <f t="shared" si="16"/>
        <v>1.6057572314531754E-4</v>
      </c>
      <c r="AS26" s="63">
        <f t="shared" si="17"/>
        <v>3.1410346220674956E-3</v>
      </c>
      <c r="AT26" s="63">
        <f t="shared" si="26"/>
        <v>1.1136560147224861E-2</v>
      </c>
      <c r="AU26" s="66"/>
      <c r="AV26" s="59">
        <v>-3667</v>
      </c>
      <c r="AW26" s="59">
        <v>-5438</v>
      </c>
      <c r="AX26" s="59">
        <v>5512.5541135779667</v>
      </c>
      <c r="AY26" s="59">
        <v>-2444</v>
      </c>
      <c r="AZ26" s="59">
        <v>0</v>
      </c>
      <c r="BA26" s="59">
        <v>0</v>
      </c>
      <c r="BB26" s="59">
        <v>0</v>
      </c>
      <c r="BC26" s="59"/>
      <c r="BD26" s="62"/>
      <c r="BE26" s="62">
        <f t="shared" si="18"/>
        <v>3068.5541135779667</v>
      </c>
    </row>
    <row r="27" spans="1:57">
      <c r="A27" s="20" t="s">
        <v>3</v>
      </c>
      <c r="B27" s="20" t="s">
        <v>66</v>
      </c>
      <c r="C27" s="60">
        <v>1907366.2975066951</v>
      </c>
      <c r="D27" s="68">
        <v>1996</v>
      </c>
      <c r="E27" s="59">
        <v>3399</v>
      </c>
      <c r="F27" s="59">
        <v>814.93006980722203</v>
      </c>
      <c r="G27" s="173">
        <v>60.741175276187008</v>
      </c>
      <c r="H27" s="173">
        <v>27322.3718727577</v>
      </c>
      <c r="I27" s="173">
        <v>25941.557226544031</v>
      </c>
      <c r="J27" s="173">
        <v>1246.936593110049</v>
      </c>
      <c r="K27" s="60">
        <f t="shared" si="2"/>
        <v>54571.606867687966</v>
      </c>
      <c r="L27" s="60">
        <f t="shared" si="3"/>
        <v>-7414</v>
      </c>
      <c r="M27" s="174">
        <v>1960259.8344441904</v>
      </c>
      <c r="N27" s="61">
        <f t="shared" si="4"/>
        <v>-474</v>
      </c>
      <c r="O27" s="61"/>
      <c r="P27" s="62">
        <f t="shared" si="19"/>
        <v>1909362.2975066951</v>
      </c>
      <c r="Q27" s="62">
        <f t="shared" si="20"/>
        <v>1912761.2975066951</v>
      </c>
      <c r="R27" s="62">
        <f t="shared" si="21"/>
        <v>1913576.2275765024</v>
      </c>
      <c r="S27" s="62">
        <f t="shared" si="22"/>
        <v>1968147.8344441904</v>
      </c>
      <c r="T27" s="66">
        <f t="shared" si="23"/>
        <v>1960733.8344441904</v>
      </c>
      <c r="U27" s="62">
        <f t="shared" si="24"/>
        <v>1960259.8344441904</v>
      </c>
      <c r="V27" s="66"/>
      <c r="W27" s="63">
        <v>1.9942966970433799E-2</v>
      </c>
      <c r="X27" s="61">
        <f t="shared" si="28"/>
        <v>1822309.5603382895</v>
      </c>
      <c r="Y27" s="61">
        <f t="shared" si="28"/>
        <v>1824164.2762095067</v>
      </c>
      <c r="Z27" s="61">
        <f t="shared" si="28"/>
        <v>1828152.9094895273</v>
      </c>
      <c r="AA27" s="61">
        <f t="shared" si="28"/>
        <v>1820736.7119932943</v>
      </c>
      <c r="AB27" s="61">
        <f t="shared" si="28"/>
        <v>1876604.334404554</v>
      </c>
      <c r="AC27" s="61">
        <f t="shared" si="28"/>
        <v>1869271.7840807328</v>
      </c>
      <c r="AD27" s="61">
        <v>1866088.3561527424</v>
      </c>
      <c r="AE27" s="66"/>
      <c r="AF27" s="63">
        <f t="shared" si="25"/>
        <v>4.6675240595574818E-2</v>
      </c>
      <c r="AG27" s="63">
        <f t="shared" si="6"/>
        <v>4.6705235053843053E-2</v>
      </c>
      <c r="AH27" s="63">
        <f t="shared" si="7"/>
        <v>4.6280804837486533E-2</v>
      </c>
      <c r="AI27" s="63">
        <f t="shared" si="8"/>
        <v>5.0990082735010045E-2</v>
      </c>
      <c r="AJ27" s="63">
        <f t="shared" si="9"/>
        <v>4.8781460407679944E-2</v>
      </c>
      <c r="AK27" s="63">
        <f t="shared" si="10"/>
        <v>4.8929241398910195E-2</v>
      </c>
      <c r="AL27" s="63">
        <f t="shared" si="11"/>
        <v>5.0464640637701841E-2</v>
      </c>
      <c r="AM27" s="66"/>
      <c r="AN27" s="63">
        <f t="shared" si="12"/>
        <v>2.9994458268234325E-5</v>
      </c>
      <c r="AO27" s="63">
        <f t="shared" si="13"/>
        <v>-4.2443021635651945E-4</v>
      </c>
      <c r="AP27" s="63">
        <f t="shared" si="14"/>
        <v>4.7092778975235117E-3</v>
      </c>
      <c r="AQ27" s="63">
        <f t="shared" si="15"/>
        <v>-2.2086223273301009E-3</v>
      </c>
      <c r="AR27" s="63">
        <f t="shared" si="16"/>
        <v>1.4778099123025079E-4</v>
      </c>
      <c r="AS27" s="63">
        <f t="shared" si="17"/>
        <v>1.535399238791646E-3</v>
      </c>
      <c r="AT27" s="63">
        <f t="shared" si="26"/>
        <v>3.7894000421270224E-3</v>
      </c>
      <c r="AU27" s="66"/>
      <c r="AV27" s="59">
        <v>-2986</v>
      </c>
      <c r="AW27" s="59">
        <v>-4428</v>
      </c>
      <c r="AX27" s="59">
        <v>0</v>
      </c>
      <c r="AY27" s="59">
        <v>-474</v>
      </c>
      <c r="AZ27" s="59">
        <v>0</v>
      </c>
      <c r="BA27" s="59">
        <v>0</v>
      </c>
      <c r="BB27" s="59">
        <v>0</v>
      </c>
      <c r="BC27" s="59"/>
      <c r="BD27" s="62"/>
      <c r="BE27" s="62">
        <f t="shared" si="18"/>
        <v>-474</v>
      </c>
    </row>
    <row r="28" spans="1:57">
      <c r="A28" s="20" t="s">
        <v>17</v>
      </c>
      <c r="B28" s="20" t="s">
        <v>67</v>
      </c>
      <c r="C28" s="60">
        <v>1752825.7845133736</v>
      </c>
      <c r="D28" s="68">
        <v>1236</v>
      </c>
      <c r="E28" s="59">
        <v>3165</v>
      </c>
      <c r="F28" s="59">
        <v>-11332.160394372569</v>
      </c>
      <c r="G28" s="173">
        <v>56.559523315425679</v>
      </c>
      <c r="H28" s="173">
        <v>25692.721048826232</v>
      </c>
      <c r="I28" s="173">
        <v>23833.797359580869</v>
      </c>
      <c r="J28" s="173">
        <v>1195.3974501886876</v>
      </c>
      <c r="K28" s="60">
        <f t="shared" si="2"/>
        <v>50778.475381911208</v>
      </c>
      <c r="L28" s="60">
        <f t="shared" si="3"/>
        <v>-6815</v>
      </c>
      <c r="M28" s="174">
        <v>1790154.0505542671</v>
      </c>
      <c r="N28" s="61">
        <f t="shared" si="4"/>
        <v>295.95105335488915</v>
      </c>
      <c r="O28" s="61"/>
      <c r="P28" s="62">
        <f t="shared" si="19"/>
        <v>1754061.7845133736</v>
      </c>
      <c r="Q28" s="62">
        <f t="shared" si="20"/>
        <v>1757226.7845133736</v>
      </c>
      <c r="R28" s="62">
        <f t="shared" si="21"/>
        <v>1745894.624119001</v>
      </c>
      <c r="S28" s="62">
        <f t="shared" si="22"/>
        <v>1796673.0995009122</v>
      </c>
      <c r="T28" s="66">
        <f t="shared" si="23"/>
        <v>1789858.0995009122</v>
      </c>
      <c r="U28" s="62">
        <f t="shared" si="24"/>
        <v>1790154.0505542671</v>
      </c>
      <c r="V28" s="66"/>
      <c r="W28" s="63">
        <v>1.8701899246118019E-2</v>
      </c>
      <c r="X28" s="61">
        <f t="shared" si="28"/>
        <v>1708905.6930801803</v>
      </c>
      <c r="Y28" s="61">
        <f t="shared" si="28"/>
        <v>1710644.9884119686</v>
      </c>
      <c r="Z28" s="61">
        <f t="shared" si="28"/>
        <v>1714385.4056649907</v>
      </c>
      <c r="AA28" s="61">
        <f t="shared" si="28"/>
        <v>1707430.7244197433</v>
      </c>
      <c r="AB28" s="61">
        <f t="shared" si="28"/>
        <v>1759821.6573739294</v>
      </c>
      <c r="AC28" s="61">
        <f t="shared" si="28"/>
        <v>1752945.4178667136</v>
      </c>
      <c r="AD28" s="61">
        <v>1749960.0973547345</v>
      </c>
      <c r="AE28" s="66"/>
      <c r="AF28" s="63">
        <f t="shared" si="25"/>
        <v>2.5700711052129677E-2</v>
      </c>
      <c r="AG28" s="63">
        <f t="shared" si="6"/>
        <v>2.538036611658967E-2</v>
      </c>
      <c r="AH28" s="63">
        <f t="shared" si="7"/>
        <v>2.4989351114876879E-2</v>
      </c>
      <c r="AI28" s="63">
        <f t="shared" si="8"/>
        <v>2.2527355956025286E-2</v>
      </c>
      <c r="AJ28" s="63">
        <f t="shared" si="9"/>
        <v>2.0940441306975366E-2</v>
      </c>
      <c r="AK28" s="63">
        <f t="shared" si="10"/>
        <v>2.1057519109249023E-2</v>
      </c>
      <c r="AL28" s="63">
        <f t="shared" si="11"/>
        <v>2.2968496973325481E-2</v>
      </c>
      <c r="AM28" s="66"/>
      <c r="AN28" s="63">
        <f t="shared" si="12"/>
        <v>-3.2034493554000676E-4</v>
      </c>
      <c r="AO28" s="63">
        <f t="shared" si="13"/>
        <v>-3.9101500171279113E-4</v>
      </c>
      <c r="AP28" s="63">
        <f t="shared" si="14"/>
        <v>-2.4619951588515931E-3</v>
      </c>
      <c r="AQ28" s="63">
        <f t="shared" si="15"/>
        <v>-1.5869146490499197E-3</v>
      </c>
      <c r="AR28" s="63">
        <f t="shared" si="16"/>
        <v>1.1707780227365738E-4</v>
      </c>
      <c r="AS28" s="63">
        <f t="shared" si="17"/>
        <v>1.9109778640764574E-3</v>
      </c>
      <c r="AT28" s="63">
        <f t="shared" si="26"/>
        <v>-2.732214078804196E-3</v>
      </c>
      <c r="AU28" s="66"/>
      <c r="AV28" s="59">
        <v>-2745</v>
      </c>
      <c r="AW28" s="59">
        <v>-4070</v>
      </c>
      <c r="AX28" s="59">
        <v>295.95105335523652</v>
      </c>
      <c r="AY28" s="59">
        <v>0</v>
      </c>
      <c r="AZ28" s="59">
        <v>0</v>
      </c>
      <c r="BA28" s="59">
        <v>0</v>
      </c>
      <c r="BB28" s="59">
        <v>0</v>
      </c>
      <c r="BC28" s="59"/>
      <c r="BD28" s="62"/>
      <c r="BE28" s="62">
        <f t="shared" si="18"/>
        <v>295.95105335523652</v>
      </c>
    </row>
    <row r="29" spans="1:57">
      <c r="A29" s="20" t="s">
        <v>8</v>
      </c>
      <c r="B29" s="20" t="s">
        <v>68</v>
      </c>
      <c r="C29" s="60">
        <v>1610281.0251834753</v>
      </c>
      <c r="D29" s="68">
        <v>1378</v>
      </c>
      <c r="E29" s="59">
        <v>2723</v>
      </c>
      <c r="F29" s="59">
        <v>-16188.602147306172</v>
      </c>
      <c r="G29" s="173">
        <v>48.660847389543171</v>
      </c>
      <c r="H29" s="173">
        <v>24976.650640808122</v>
      </c>
      <c r="I29" s="173">
        <v>21899.308871356523</v>
      </c>
      <c r="J29" s="173">
        <v>1072.7834140686873</v>
      </c>
      <c r="K29" s="60">
        <f t="shared" si="2"/>
        <v>47997.403773622878</v>
      </c>
      <c r="L29" s="60">
        <f t="shared" si="3"/>
        <v>-6260</v>
      </c>
      <c r="M29" s="174">
        <v>1637862.0278923705</v>
      </c>
      <c r="N29" s="61">
        <f t="shared" si="4"/>
        <v>-2068.7989174216054</v>
      </c>
      <c r="O29" s="61"/>
      <c r="P29" s="62">
        <f t="shared" si="19"/>
        <v>1611659.0251834753</v>
      </c>
      <c r="Q29" s="62">
        <f t="shared" si="20"/>
        <v>1614382.0251834753</v>
      </c>
      <c r="R29" s="62">
        <f t="shared" si="21"/>
        <v>1598193.4230361693</v>
      </c>
      <c r="S29" s="62">
        <f t="shared" si="22"/>
        <v>1646190.8268097921</v>
      </c>
      <c r="T29" s="66">
        <f t="shared" si="23"/>
        <v>1639930.8268097921</v>
      </c>
      <c r="U29" s="62">
        <f t="shared" si="24"/>
        <v>1637862.0278923705</v>
      </c>
      <c r="V29" s="66"/>
      <c r="W29" s="63">
        <v>1.7385097651357519E-2</v>
      </c>
      <c r="X29" s="61">
        <f t="shared" si="28"/>
        <v>1588581.5638391152</v>
      </c>
      <c r="Y29" s="61">
        <f t="shared" si="28"/>
        <v>1590198.3953057893</v>
      </c>
      <c r="Z29" s="61">
        <f t="shared" si="28"/>
        <v>1593675.4496062561</v>
      </c>
      <c r="AA29" s="61">
        <f t="shared" si="28"/>
        <v>1587210.4477905829</v>
      </c>
      <c r="AB29" s="61">
        <f t="shared" si="28"/>
        <v>1635912.532721519</v>
      </c>
      <c r="AC29" s="61">
        <f t="shared" si="28"/>
        <v>1629520.4495574583</v>
      </c>
      <c r="AD29" s="61">
        <v>1626745.325601418</v>
      </c>
      <c r="AE29" s="66"/>
      <c r="AF29" s="63">
        <f t="shared" si="25"/>
        <v>1.3659645710554003E-2</v>
      </c>
      <c r="AG29" s="63">
        <f t="shared" si="6"/>
        <v>1.3495567560020794E-2</v>
      </c>
      <c r="AH29" s="63">
        <f t="shared" si="7"/>
        <v>1.2992968914928849E-2</v>
      </c>
      <c r="AI29" s="63">
        <f t="shared" si="8"/>
        <v>6.9196717176822631E-3</v>
      </c>
      <c r="AJ29" s="63">
        <f t="shared" si="9"/>
        <v>6.2829117588421024E-3</v>
      </c>
      <c r="AK29" s="63">
        <f t="shared" si="10"/>
        <v>6.3886140583022666E-3</v>
      </c>
      <c r="AL29" s="63">
        <f t="shared" si="11"/>
        <v>6.8337078435081189E-3</v>
      </c>
      <c r="AM29" s="66"/>
      <c r="AN29" s="63">
        <f t="shared" si="12"/>
        <v>-1.6407815053320896E-4</v>
      </c>
      <c r="AO29" s="63">
        <f t="shared" si="13"/>
        <v>-5.0259864509194507E-4</v>
      </c>
      <c r="AP29" s="63">
        <f t="shared" si="14"/>
        <v>-6.0732971972465855E-3</v>
      </c>
      <c r="AQ29" s="63">
        <f t="shared" si="15"/>
        <v>-6.3675995884016068E-4</v>
      </c>
      <c r="AR29" s="63">
        <f t="shared" si="16"/>
        <v>1.0570229946016418E-4</v>
      </c>
      <c r="AS29" s="63">
        <f t="shared" si="17"/>
        <v>4.450937852058523E-4</v>
      </c>
      <c r="AT29" s="63">
        <f t="shared" si="26"/>
        <v>-6.8259378670458837E-3</v>
      </c>
      <c r="AU29" s="66"/>
      <c r="AV29" s="59">
        <v>-2522</v>
      </c>
      <c r="AW29" s="59">
        <v>-3738</v>
      </c>
      <c r="AX29" s="59">
        <v>251.20108257832945</v>
      </c>
      <c r="AY29" s="59">
        <v>-2320</v>
      </c>
      <c r="AZ29" s="59">
        <v>0</v>
      </c>
      <c r="BA29" s="59">
        <v>0</v>
      </c>
      <c r="BB29" s="59">
        <v>0</v>
      </c>
      <c r="BC29" s="59"/>
      <c r="BD29" s="62"/>
      <c r="BE29" s="62">
        <f t="shared" si="18"/>
        <v>-2068.7989174216705</v>
      </c>
    </row>
    <row r="30" spans="1:57">
      <c r="A30" s="20" t="s">
        <v>16</v>
      </c>
      <c r="B30" s="20" t="s">
        <v>69</v>
      </c>
      <c r="C30" s="60">
        <v>2606421.6752943005</v>
      </c>
      <c r="D30" s="68">
        <v>3100</v>
      </c>
      <c r="E30" s="59">
        <v>4370</v>
      </c>
      <c r="F30" s="59">
        <v>-56782.52036104013</v>
      </c>
      <c r="G30" s="173">
        <v>78.093243882594066</v>
      </c>
      <c r="H30" s="173">
        <v>46700.593305971786</v>
      </c>
      <c r="I30" s="173">
        <v>35462.954225519825</v>
      </c>
      <c r="J30" s="173">
        <v>2661.9460012253717</v>
      </c>
      <c r="K30" s="60">
        <f t="shared" si="2"/>
        <v>84903.586776599564</v>
      </c>
      <c r="L30" s="60">
        <f t="shared" si="3"/>
        <v>-10134</v>
      </c>
      <c r="M30" s="174">
        <v>2631499.3929177728</v>
      </c>
      <c r="N30" s="61">
        <f t="shared" si="4"/>
        <v>-379.34879208728671</v>
      </c>
      <c r="O30" s="61"/>
      <c r="P30" s="62">
        <f t="shared" si="19"/>
        <v>2609521.6752943005</v>
      </c>
      <c r="Q30" s="62">
        <f t="shared" si="20"/>
        <v>2613891.6752943005</v>
      </c>
      <c r="R30" s="62">
        <f t="shared" si="21"/>
        <v>2557109.1549332603</v>
      </c>
      <c r="S30" s="62">
        <f t="shared" si="22"/>
        <v>2642012.74170986</v>
      </c>
      <c r="T30" s="66">
        <f t="shared" si="23"/>
        <v>2631878.74170986</v>
      </c>
      <c r="U30" s="62">
        <f t="shared" si="24"/>
        <v>2631499.3929177728</v>
      </c>
      <c r="V30" s="66"/>
      <c r="W30" s="63">
        <v>2.698100556607301E-2</v>
      </c>
      <c r="X30" s="61">
        <f t="shared" si="28"/>
        <v>2465417.7316488805</v>
      </c>
      <c r="Y30" s="61">
        <f t="shared" si="28"/>
        <v>2467926.9921475309</v>
      </c>
      <c r="Z30" s="61">
        <f t="shared" si="28"/>
        <v>2473323.247222757</v>
      </c>
      <c r="AA30" s="61">
        <f t="shared" si="28"/>
        <v>2463289.8120663124</v>
      </c>
      <c r="AB30" s="61">
        <f t="shared" si="28"/>
        <v>2538873.5821982184</v>
      </c>
      <c r="AC30" s="61">
        <f t="shared" si="28"/>
        <v>2528953.3139957068</v>
      </c>
      <c r="AD30" s="61">
        <v>2524646.4279254628</v>
      </c>
      <c r="AE30" s="66"/>
      <c r="AF30" s="63">
        <f t="shared" si="25"/>
        <v>5.7192719041213369E-2</v>
      </c>
      <c r="AG30" s="63">
        <f t="shared" si="6"/>
        <v>5.7373935127455811E-2</v>
      </c>
      <c r="AH30" s="63">
        <f t="shared" si="7"/>
        <v>5.6833828020411481E-2</v>
      </c>
      <c r="AI30" s="63">
        <f t="shared" si="8"/>
        <v>3.8087009659755866E-2</v>
      </c>
      <c r="AJ30" s="63">
        <f t="shared" si="9"/>
        <v>4.06239838938105E-2</v>
      </c>
      <c r="AK30" s="63">
        <f t="shared" si="10"/>
        <v>4.0698824744824114E-2</v>
      </c>
      <c r="AL30" s="63">
        <f t="shared" si="11"/>
        <v>4.2323932496207917E-2</v>
      </c>
      <c r="AM30" s="66"/>
      <c r="AN30" s="63">
        <f t="shared" si="12"/>
        <v>1.8121608624244168E-4</v>
      </c>
      <c r="AO30" s="63">
        <f t="shared" si="13"/>
        <v>-5.4010710704432974E-4</v>
      </c>
      <c r="AP30" s="63">
        <f t="shared" si="14"/>
        <v>-1.8746818360655615E-2</v>
      </c>
      <c r="AQ30" s="63">
        <f t="shared" si="15"/>
        <v>2.5369742340546342E-3</v>
      </c>
      <c r="AR30" s="63">
        <f t="shared" si="16"/>
        <v>7.4840851013613374E-5</v>
      </c>
      <c r="AS30" s="63">
        <f t="shared" si="17"/>
        <v>1.625107751383803E-3</v>
      </c>
      <c r="AT30" s="63">
        <f t="shared" si="26"/>
        <v>-1.4868786545005452E-2</v>
      </c>
      <c r="AU30" s="66"/>
      <c r="AV30" s="59">
        <v>-4082</v>
      </c>
      <c r="AW30" s="59">
        <v>-6052</v>
      </c>
      <c r="AX30" s="59">
        <v>555.65120791301854</v>
      </c>
      <c r="AY30" s="59">
        <v>-9935</v>
      </c>
      <c r="AZ30" s="59">
        <v>9000</v>
      </c>
      <c r="BA30" s="59">
        <v>0</v>
      </c>
      <c r="BB30" s="59">
        <v>0</v>
      </c>
      <c r="BC30" s="59"/>
      <c r="BD30" s="62"/>
      <c r="BE30" s="62">
        <f t="shared" si="18"/>
        <v>-379.34879208698112</v>
      </c>
    </row>
    <row r="31" spans="1:57">
      <c r="A31" s="20" t="s">
        <v>15</v>
      </c>
      <c r="B31" s="20" t="s">
        <v>70</v>
      </c>
      <c r="C31" s="60">
        <v>3336048.2967892406</v>
      </c>
      <c r="D31" s="68">
        <v>4637</v>
      </c>
      <c r="E31" s="59">
        <v>6592</v>
      </c>
      <c r="F31" s="59">
        <v>-8906.138315885526</v>
      </c>
      <c r="G31" s="173">
        <v>117.80106720230206</v>
      </c>
      <c r="H31" s="173">
        <v>51316.349167515356</v>
      </c>
      <c r="I31" s="173">
        <v>45394.806153735823</v>
      </c>
      <c r="J31" s="173">
        <v>2515.4780575488662</v>
      </c>
      <c r="K31" s="60">
        <f t="shared" si="2"/>
        <v>99344.434446002357</v>
      </c>
      <c r="L31" s="60">
        <f t="shared" si="3"/>
        <v>-12969</v>
      </c>
      <c r="M31" s="174">
        <v>3406874.7063430916</v>
      </c>
      <c r="N31" s="61">
        <f t="shared" si="4"/>
        <v>-17871.886576266028</v>
      </c>
      <c r="O31" s="61"/>
      <c r="P31" s="62">
        <f t="shared" si="19"/>
        <v>3340685.2967892406</v>
      </c>
      <c r="Q31" s="62">
        <f t="shared" si="20"/>
        <v>3347277.2967892406</v>
      </c>
      <c r="R31" s="62">
        <f t="shared" si="21"/>
        <v>3338371.1584733552</v>
      </c>
      <c r="S31" s="62">
        <f t="shared" si="22"/>
        <v>3437715.5929193576</v>
      </c>
      <c r="T31" s="66">
        <f t="shared" si="23"/>
        <v>3424746.5929193576</v>
      </c>
      <c r="U31" s="62">
        <f t="shared" si="24"/>
        <v>3406874.7063430916</v>
      </c>
      <c r="V31" s="66"/>
      <c r="W31" s="63">
        <v>3.5748899049988826E-2</v>
      </c>
      <c r="X31" s="61">
        <f t="shared" si="28"/>
        <v>3266593.2108769864</v>
      </c>
      <c r="Y31" s="61">
        <f t="shared" si="28"/>
        <v>3269917.8942375346</v>
      </c>
      <c r="Z31" s="61">
        <f t="shared" si="28"/>
        <v>3277067.7455453305</v>
      </c>
      <c r="AA31" s="61">
        <f t="shared" si="28"/>
        <v>3263773.791038929</v>
      </c>
      <c r="AB31" s="61">
        <f t="shared" si="28"/>
        <v>3363919.6718752133</v>
      </c>
      <c r="AC31" s="61">
        <f t="shared" si="28"/>
        <v>3350775.6596681094</v>
      </c>
      <c r="AD31" s="61">
        <v>3345069.1846085377</v>
      </c>
      <c r="AE31" s="66"/>
      <c r="AF31" s="63">
        <f t="shared" si="25"/>
        <v>2.1262239106168757E-2</v>
      </c>
      <c r="AG31" s="63">
        <f t="shared" si="6"/>
        <v>2.1641950911494456E-2</v>
      </c>
      <c r="AH31" s="63">
        <f t="shared" si="7"/>
        <v>2.1424504067500294E-2</v>
      </c>
      <c r="AI31" s="63">
        <f t="shared" si="8"/>
        <v>2.2856169639955404E-2</v>
      </c>
      <c r="AJ31" s="63">
        <f t="shared" si="9"/>
        <v>2.1937480154812006E-2</v>
      </c>
      <c r="AK31" s="63">
        <f t="shared" si="10"/>
        <v>2.2075764170548684E-2</v>
      </c>
      <c r="AL31" s="63">
        <f t="shared" si="11"/>
        <v>1.8476604914163142E-2</v>
      </c>
      <c r="AM31" s="66"/>
      <c r="AN31" s="63">
        <f t="shared" si="12"/>
        <v>3.7971180532569981E-4</v>
      </c>
      <c r="AO31" s="63">
        <f t="shared" si="13"/>
        <v>-2.1744684399416236E-4</v>
      </c>
      <c r="AP31" s="63">
        <f t="shared" si="14"/>
        <v>1.4316655724551097E-3</v>
      </c>
      <c r="AQ31" s="63">
        <f t="shared" si="15"/>
        <v>-9.1868948514339799E-4</v>
      </c>
      <c r="AR31" s="63">
        <f t="shared" si="16"/>
        <v>1.3828401573667826E-4</v>
      </c>
      <c r="AS31" s="63">
        <f t="shared" si="17"/>
        <v>-3.5991592563855423E-3</v>
      </c>
      <c r="AT31" s="63">
        <f t="shared" si="26"/>
        <v>-2.7856341920056149E-3</v>
      </c>
      <c r="AU31" s="66"/>
      <c r="AV31" s="59">
        <v>-5223</v>
      </c>
      <c r="AW31" s="59">
        <v>-7746</v>
      </c>
      <c r="AX31" s="59">
        <v>229.11342373390428</v>
      </c>
      <c r="AY31" s="59">
        <v>-13541</v>
      </c>
      <c r="AZ31" s="59">
        <v>0</v>
      </c>
      <c r="BA31" s="59">
        <v>0</v>
      </c>
      <c r="BB31" s="59">
        <v>0</v>
      </c>
      <c r="BC31" s="59">
        <v>-4662</v>
      </c>
      <c r="BD31" s="62"/>
      <c r="BE31" s="62">
        <f t="shared" si="18"/>
        <v>-17973.886576266093</v>
      </c>
    </row>
    <row r="32" spans="1:57">
      <c r="A32" s="20" t="s">
        <v>28</v>
      </c>
      <c r="B32" s="20" t="s">
        <v>71</v>
      </c>
      <c r="C32" s="60">
        <v>3714045.9985181619</v>
      </c>
      <c r="D32" s="68">
        <v>4695</v>
      </c>
      <c r="E32" s="59">
        <v>7022</v>
      </c>
      <c r="F32" s="59">
        <v>-11290.230380992267</v>
      </c>
      <c r="G32" s="173">
        <v>125.48529943788914</v>
      </c>
      <c r="H32" s="173">
        <v>59621.046836393449</v>
      </c>
      <c r="I32" s="173">
        <v>50535.875430211483</v>
      </c>
      <c r="J32" s="173">
        <v>2997.7524932427236</v>
      </c>
      <c r="K32" s="60">
        <f t="shared" si="2"/>
        <v>113280.16005928554</v>
      </c>
      <c r="L32" s="60">
        <f t="shared" si="3"/>
        <v>-14440</v>
      </c>
      <c r="M32" s="174">
        <v>3803925.9412092082</v>
      </c>
      <c r="N32" s="61">
        <f t="shared" si="4"/>
        <v>-9386.9869872466661</v>
      </c>
      <c r="O32" s="61"/>
      <c r="P32" s="62">
        <f t="shared" si="19"/>
        <v>3718740.9985181619</v>
      </c>
      <c r="Q32" s="62">
        <f t="shared" si="20"/>
        <v>3725762.9985181619</v>
      </c>
      <c r="R32" s="62">
        <f t="shared" si="21"/>
        <v>3714472.7681371695</v>
      </c>
      <c r="S32" s="62">
        <f t="shared" si="22"/>
        <v>3827752.9281964549</v>
      </c>
      <c r="T32" s="66">
        <f t="shared" si="23"/>
        <v>3813312.9281964549</v>
      </c>
      <c r="U32" s="62">
        <f t="shared" si="24"/>
        <v>3803925.9412092082</v>
      </c>
      <c r="V32" s="66"/>
      <c r="W32" s="63">
        <v>4.0504102292038754E-2</v>
      </c>
      <c r="X32" s="61">
        <f t="shared" si="28"/>
        <v>3701104.9032538566</v>
      </c>
      <c r="Y32" s="61">
        <f t="shared" si="28"/>
        <v>3704871.8252711184</v>
      </c>
      <c r="Z32" s="61">
        <f t="shared" si="28"/>
        <v>3712972.7267377307</v>
      </c>
      <c r="AA32" s="61">
        <f t="shared" si="28"/>
        <v>3697910.4532830981</v>
      </c>
      <c r="AB32" s="61">
        <f t="shared" si="28"/>
        <v>3811377.4161634683</v>
      </c>
      <c r="AC32" s="61">
        <f t="shared" si="28"/>
        <v>3796485.0298491404</v>
      </c>
      <c r="AD32" s="61">
        <v>3790019.4978836202</v>
      </c>
      <c r="AE32" s="66"/>
      <c r="AF32" s="63">
        <f t="shared" si="25"/>
        <v>3.4965491664200599E-3</v>
      </c>
      <c r="AG32" s="63">
        <f t="shared" si="6"/>
        <v>3.7434961048965487E-3</v>
      </c>
      <c r="AH32" s="63">
        <f t="shared" si="7"/>
        <v>3.4447524185476919E-3</v>
      </c>
      <c r="AI32" s="63">
        <f t="shared" si="8"/>
        <v>4.4788306973109204E-3</v>
      </c>
      <c r="AJ32" s="63">
        <f t="shared" si="9"/>
        <v>4.2964813622341502E-3</v>
      </c>
      <c r="AK32" s="63">
        <f t="shared" si="10"/>
        <v>4.4324943243574388E-3</v>
      </c>
      <c r="AL32" s="63">
        <f t="shared" si="11"/>
        <v>3.6692273834879607E-3</v>
      </c>
      <c r="AM32" s="66"/>
      <c r="AN32" s="63">
        <f t="shared" si="12"/>
        <v>2.4694693847648885E-4</v>
      </c>
      <c r="AO32" s="63">
        <f t="shared" si="13"/>
        <v>-2.9874368634885684E-4</v>
      </c>
      <c r="AP32" s="63">
        <f t="shared" si="14"/>
        <v>1.0340782787632286E-3</v>
      </c>
      <c r="AQ32" s="63">
        <f t="shared" si="15"/>
        <v>-1.823493350767702E-4</v>
      </c>
      <c r="AR32" s="63">
        <f t="shared" si="16"/>
        <v>1.3601296212328862E-4</v>
      </c>
      <c r="AS32" s="63">
        <f t="shared" si="17"/>
        <v>-7.6326694086947811E-4</v>
      </c>
      <c r="AT32" s="63">
        <f t="shared" si="26"/>
        <v>1.7267821706790087E-4</v>
      </c>
      <c r="AU32" s="66"/>
      <c r="AV32" s="59">
        <v>-5816</v>
      </c>
      <c r="AW32" s="59">
        <v>-8624</v>
      </c>
      <c r="AX32" s="59">
        <v>643.01301275340938</v>
      </c>
      <c r="AY32" s="59">
        <v>-14590</v>
      </c>
      <c r="AZ32" s="59">
        <v>0</v>
      </c>
      <c r="BA32" s="59">
        <v>0</v>
      </c>
      <c r="BB32" s="59">
        <v>0</v>
      </c>
      <c r="BC32" s="59">
        <v>4662</v>
      </c>
      <c r="BD32" s="62"/>
      <c r="BE32" s="62">
        <f t="shared" si="18"/>
        <v>-9284.9869872465897</v>
      </c>
    </row>
    <row r="33" spans="1:57">
      <c r="A33" s="20" t="s">
        <v>12</v>
      </c>
      <c r="B33" s="20" t="s">
        <v>72</v>
      </c>
      <c r="C33" s="60">
        <v>3282484.6098773037</v>
      </c>
      <c r="D33" s="68">
        <v>3864</v>
      </c>
      <c r="E33" s="59">
        <v>5860</v>
      </c>
      <c r="F33" s="59">
        <v>-83763.206471844256</v>
      </c>
      <c r="G33" s="173">
        <v>104.72000209427947</v>
      </c>
      <c r="H33" s="173">
        <v>55923.517769626007</v>
      </c>
      <c r="I33" s="173">
        <v>44652.069628671969</v>
      </c>
      <c r="J33" s="173">
        <v>3022.3234476957609</v>
      </c>
      <c r="K33" s="60">
        <f t="shared" si="2"/>
        <v>103702.63084808801</v>
      </c>
      <c r="L33" s="60">
        <f t="shared" si="3"/>
        <v>-12760</v>
      </c>
      <c r="M33" s="174">
        <v>3287410.1819306924</v>
      </c>
      <c r="N33" s="61">
        <f t="shared" si="4"/>
        <v>-11977.852322855033</v>
      </c>
      <c r="O33" s="61"/>
      <c r="P33" s="62">
        <f t="shared" si="19"/>
        <v>3286348.6098773037</v>
      </c>
      <c r="Q33" s="62">
        <f t="shared" si="20"/>
        <v>3292208.6098773037</v>
      </c>
      <c r="R33" s="62">
        <f t="shared" si="21"/>
        <v>3208445.4034054596</v>
      </c>
      <c r="S33" s="62">
        <f t="shared" si="22"/>
        <v>3312148.0342535474</v>
      </c>
      <c r="T33" s="66">
        <f t="shared" si="23"/>
        <v>3299388.0342535474</v>
      </c>
      <c r="U33" s="62">
        <f t="shared" si="24"/>
        <v>3287410.1819306924</v>
      </c>
      <c r="V33" s="66"/>
      <c r="W33" s="63">
        <v>3.2476249088562885E-2</v>
      </c>
      <c r="X33" s="61">
        <f t="shared" si="28"/>
        <v>2967551.3821867639</v>
      </c>
      <c r="Y33" s="61">
        <f t="shared" si="28"/>
        <v>2970571.7058282495</v>
      </c>
      <c r="Z33" s="61">
        <f t="shared" si="28"/>
        <v>2977067.0205984605</v>
      </c>
      <c r="AA33" s="61">
        <f t="shared" si="28"/>
        <v>2964990.0674783597</v>
      </c>
      <c r="AB33" s="61">
        <f t="shared" si="28"/>
        <v>3055968.0460361</v>
      </c>
      <c r="AC33" s="61">
        <f t="shared" si="28"/>
        <v>3044027.3086762135</v>
      </c>
      <c r="AD33" s="61">
        <v>3038843.2355892863</v>
      </c>
      <c r="AE33" s="66"/>
      <c r="AF33" s="63">
        <f t="shared" si="25"/>
        <v>0.10612561911513319</v>
      </c>
      <c r="AG33" s="63">
        <f t="shared" si="6"/>
        <v>0.10630172751915112</v>
      </c>
      <c r="AH33" s="63">
        <f t="shared" si="7"/>
        <v>0.10585639728577312</v>
      </c>
      <c r="AI33" s="63">
        <f t="shared" si="8"/>
        <v>8.2110000501334435E-2</v>
      </c>
      <c r="AJ33" s="63">
        <f t="shared" si="9"/>
        <v>8.3829406707880638E-2</v>
      </c>
      <c r="AK33" s="63">
        <f t="shared" si="10"/>
        <v>8.3889104690189287E-2</v>
      </c>
      <c r="AL33" s="63">
        <f t="shared" si="11"/>
        <v>8.179656766440746E-2</v>
      </c>
      <c r="AM33" s="66"/>
      <c r="AN33" s="63">
        <f t="shared" si="12"/>
        <v>1.7610840401793837E-4</v>
      </c>
      <c r="AO33" s="63">
        <f t="shared" si="13"/>
        <v>-4.4533023337800515E-4</v>
      </c>
      <c r="AP33" s="63">
        <f t="shared" si="14"/>
        <v>-2.3746396784438684E-2</v>
      </c>
      <c r="AQ33" s="63">
        <f t="shared" si="15"/>
        <v>1.7194062065462035E-3</v>
      </c>
      <c r="AR33" s="63">
        <f t="shared" si="16"/>
        <v>5.9697982308648534E-5</v>
      </c>
      <c r="AS33" s="63">
        <f t="shared" si="17"/>
        <v>-2.0925370257818265E-3</v>
      </c>
      <c r="AT33" s="63">
        <f t="shared" si="26"/>
        <v>-2.4329051450725725E-2</v>
      </c>
      <c r="AU33" s="66"/>
      <c r="AV33" s="59">
        <v>-5139</v>
      </c>
      <c r="AW33" s="59">
        <v>-7621</v>
      </c>
      <c r="AX33" s="59">
        <v>56.147677144736001</v>
      </c>
      <c r="AY33" s="59">
        <v>-12034</v>
      </c>
      <c r="AZ33" s="59">
        <v>0</v>
      </c>
      <c r="BA33" s="59">
        <v>0</v>
      </c>
      <c r="BB33" s="59">
        <v>0</v>
      </c>
      <c r="BC33" s="59"/>
      <c r="BD33" s="62"/>
      <c r="BE33" s="62">
        <f t="shared" si="18"/>
        <v>-11977.852322855264</v>
      </c>
    </row>
    <row r="34" spans="1:57">
      <c r="A34" s="20" t="s">
        <v>37</v>
      </c>
      <c r="B34" s="20" t="s">
        <v>73</v>
      </c>
      <c r="C34" s="60">
        <v>2408850.9927615528</v>
      </c>
      <c r="D34" s="68">
        <v>3126</v>
      </c>
      <c r="E34" s="59">
        <v>4318</v>
      </c>
      <c r="F34" s="59">
        <v>-6696.4435557178331</v>
      </c>
      <c r="G34" s="173">
        <v>77.163987891313766</v>
      </c>
      <c r="H34" s="173">
        <v>37834.831715339271</v>
      </c>
      <c r="I34" s="173">
        <v>32772.171925886745</v>
      </c>
      <c r="J34" s="173">
        <v>1788.8167244376018</v>
      </c>
      <c r="K34" s="60">
        <f t="shared" si="2"/>
        <v>72472.98435355493</v>
      </c>
      <c r="L34" s="60">
        <f t="shared" si="3"/>
        <v>-9364</v>
      </c>
      <c r="M34" s="174">
        <v>2462938.5335593899</v>
      </c>
      <c r="N34" s="61">
        <f t="shared" si="4"/>
        <v>-9769</v>
      </c>
      <c r="O34" s="61"/>
      <c r="P34" s="62">
        <f t="shared" si="19"/>
        <v>2411976.9927615528</v>
      </c>
      <c r="Q34" s="62">
        <f t="shared" si="20"/>
        <v>2416294.9927615528</v>
      </c>
      <c r="R34" s="62">
        <f t="shared" si="21"/>
        <v>2409598.549205835</v>
      </c>
      <c r="S34" s="62">
        <f t="shared" si="22"/>
        <v>2482071.5335593899</v>
      </c>
      <c r="T34" s="66">
        <f t="shared" si="23"/>
        <v>2472707.5335593899</v>
      </c>
      <c r="U34" s="62">
        <f t="shared" si="24"/>
        <v>2462938.5335593899</v>
      </c>
      <c r="V34" s="66"/>
      <c r="W34" s="63">
        <v>2.4919375265902821E-2</v>
      </c>
      <c r="X34" s="61">
        <f t="shared" si="28"/>
        <v>2277034.0968841529</v>
      </c>
      <c r="Y34" s="61">
        <f t="shared" si="28"/>
        <v>2279351.6237032572</v>
      </c>
      <c r="Z34" s="61">
        <f t="shared" si="28"/>
        <v>2284335.5485951882</v>
      </c>
      <c r="AA34" s="61">
        <f t="shared" si="28"/>
        <v>2275068.7725568651</v>
      </c>
      <c r="AB34" s="61">
        <f t="shared" si="28"/>
        <v>2344877.1541353893</v>
      </c>
      <c r="AC34" s="61">
        <f t="shared" si="28"/>
        <v>2335714.897915123</v>
      </c>
      <c r="AD34" s="61">
        <v>2331737.1028715293</v>
      </c>
      <c r="AE34" s="66"/>
      <c r="AF34" s="63">
        <f t="shared" si="25"/>
        <v>5.7889732989846454E-2</v>
      </c>
      <c r="AG34" s="63">
        <f t="shared" si="6"/>
        <v>5.8185568070809213E-2</v>
      </c>
      <c r="AH34" s="63">
        <f t="shared" si="7"/>
        <v>5.7767101793568143E-2</v>
      </c>
      <c r="AI34" s="63">
        <f t="shared" si="8"/>
        <v>5.9132180209997331E-2</v>
      </c>
      <c r="AJ34" s="63">
        <f t="shared" si="9"/>
        <v>5.8508130876727016E-2</v>
      </c>
      <c r="AK34" s="63">
        <f t="shared" si="10"/>
        <v>5.8651265942837316E-2</v>
      </c>
      <c r="AL34" s="63">
        <f t="shared" si="11"/>
        <v>5.6267677229258073E-2</v>
      </c>
      <c r="AM34" s="66"/>
      <c r="AN34" s="63">
        <f t="shared" si="12"/>
        <v>2.9583508096275857E-4</v>
      </c>
      <c r="AO34" s="63">
        <f t="shared" si="13"/>
        <v>-4.1846627724106966E-4</v>
      </c>
      <c r="AP34" s="63">
        <f t="shared" si="14"/>
        <v>1.3650784164291885E-3</v>
      </c>
      <c r="AQ34" s="63">
        <f t="shared" si="15"/>
        <v>-6.2404933327031564E-4</v>
      </c>
      <c r="AR34" s="63">
        <f t="shared" si="16"/>
        <v>1.4313506611030036E-4</v>
      </c>
      <c r="AS34" s="63">
        <f t="shared" si="17"/>
        <v>-2.3835887135792433E-3</v>
      </c>
      <c r="AT34" s="63">
        <f t="shared" si="26"/>
        <v>-1.6220557605883812E-3</v>
      </c>
      <c r="AU34" s="66"/>
      <c r="AV34" s="59">
        <v>-3771</v>
      </c>
      <c r="AW34" s="59">
        <v>-5593</v>
      </c>
      <c r="AX34" s="59">
        <v>0</v>
      </c>
      <c r="AY34" s="59">
        <v>-9769</v>
      </c>
      <c r="AZ34" s="59">
        <v>0</v>
      </c>
      <c r="BA34" s="59">
        <v>0</v>
      </c>
      <c r="BB34" s="59">
        <v>0</v>
      </c>
      <c r="BC34" s="59"/>
      <c r="BD34" s="62"/>
      <c r="BE34" s="62">
        <f t="shared" si="18"/>
        <v>-9769</v>
      </c>
    </row>
    <row r="35" spans="1:57">
      <c r="A35" s="20" t="s">
        <v>32</v>
      </c>
      <c r="B35" s="20" t="s">
        <v>74</v>
      </c>
      <c r="C35" s="60">
        <v>2498912.1011374881</v>
      </c>
      <c r="D35" s="68">
        <v>2895</v>
      </c>
      <c r="E35" s="59">
        <v>4589</v>
      </c>
      <c r="F35" s="59">
        <v>-15488.221093397799</v>
      </c>
      <c r="G35" s="173">
        <v>82.006841230486089</v>
      </c>
      <c r="H35" s="173">
        <v>37295.341877474384</v>
      </c>
      <c r="I35" s="173">
        <v>34007.594728774588</v>
      </c>
      <c r="J35" s="173">
        <v>1891.7645009457549</v>
      </c>
      <c r="K35" s="60">
        <f t="shared" si="2"/>
        <v>73276.707948425203</v>
      </c>
      <c r="L35" s="60">
        <f t="shared" si="3"/>
        <v>-9718</v>
      </c>
      <c r="M35" s="174">
        <v>2551653.660485703</v>
      </c>
      <c r="N35" s="61">
        <f t="shared" si="4"/>
        <v>-2812.9275068128482</v>
      </c>
      <c r="O35" s="61"/>
      <c r="P35" s="62">
        <f t="shared" si="19"/>
        <v>2501807.1011374881</v>
      </c>
      <c r="Q35" s="62">
        <f t="shared" si="20"/>
        <v>2506396.1011374881</v>
      </c>
      <c r="R35" s="62">
        <f t="shared" si="21"/>
        <v>2490907.8800440906</v>
      </c>
      <c r="S35" s="62">
        <f t="shared" si="22"/>
        <v>2564184.5879925159</v>
      </c>
      <c r="T35" s="66">
        <f t="shared" si="23"/>
        <v>2554466.5879925159</v>
      </c>
      <c r="U35" s="62">
        <f t="shared" si="24"/>
        <v>2551653.660485703</v>
      </c>
      <c r="V35" s="66"/>
      <c r="W35" s="63">
        <v>2.8140818957117696E-2</v>
      </c>
      <c r="X35" s="61">
        <f t="shared" si="28"/>
        <v>2571396.8988331067</v>
      </c>
      <c r="Y35" s="61">
        <f t="shared" si="28"/>
        <v>2574014.0231369375</v>
      </c>
      <c r="Z35" s="61">
        <f t="shared" si="28"/>
        <v>2579642.2432099991</v>
      </c>
      <c r="AA35" s="61">
        <f t="shared" si="28"/>
        <v>2569177.5078774318</v>
      </c>
      <c r="AB35" s="61">
        <f t="shared" si="28"/>
        <v>2648010.3440432167</v>
      </c>
      <c r="AC35" s="61">
        <f t="shared" si="28"/>
        <v>2637663.6402923395</v>
      </c>
      <c r="AD35" s="61">
        <v>2633171.6171586993</v>
      </c>
      <c r="AE35" s="66"/>
      <c r="AF35" s="63">
        <f t="shared" si="25"/>
        <v>-2.81888796430112E-2</v>
      </c>
      <c r="AG35" s="63">
        <f t="shared" si="6"/>
        <v>-2.8052264420630912E-2</v>
      </c>
      <c r="AH35" s="63">
        <f t="shared" si="7"/>
        <v>-2.8393914801676745E-2</v>
      </c>
      <c r="AI35" s="63">
        <f t="shared" si="8"/>
        <v>-3.0464857952927082E-2</v>
      </c>
      <c r="AJ35" s="63">
        <f t="shared" si="9"/>
        <v>-3.1656128624750091E-2</v>
      </c>
      <c r="AK35" s="63">
        <f t="shared" si="10"/>
        <v>-3.1541949105611811E-2</v>
      </c>
      <c r="AL35" s="63">
        <f t="shared" si="11"/>
        <v>-3.0958087251812927E-2</v>
      </c>
      <c r="AM35" s="66"/>
      <c r="AN35" s="63">
        <f t="shared" si="12"/>
        <v>1.3661522238028745E-4</v>
      </c>
      <c r="AO35" s="63">
        <f t="shared" si="13"/>
        <v>-3.4165038104583267E-4</v>
      </c>
      <c r="AP35" s="63">
        <f t="shared" si="14"/>
        <v>-2.0709431512503373E-3</v>
      </c>
      <c r="AQ35" s="63">
        <f t="shared" si="15"/>
        <v>-1.1912706718230082E-3</v>
      </c>
      <c r="AR35" s="63">
        <f t="shared" si="16"/>
        <v>1.1417951913827995E-4</v>
      </c>
      <c r="AS35" s="63">
        <f t="shared" si="17"/>
        <v>5.8386185379888378E-4</v>
      </c>
      <c r="AT35" s="63">
        <f t="shared" si="26"/>
        <v>-2.769207608801727E-3</v>
      </c>
      <c r="AU35" s="66"/>
      <c r="AV35" s="59">
        <v>-3914</v>
      </c>
      <c r="AW35" s="59">
        <v>-5804</v>
      </c>
      <c r="AX35" s="59">
        <v>1173.0724931871225</v>
      </c>
      <c r="AY35" s="59">
        <v>-3986</v>
      </c>
      <c r="AZ35" s="59">
        <v>0</v>
      </c>
      <c r="BA35" s="59">
        <v>0</v>
      </c>
      <c r="BB35" s="59">
        <v>0</v>
      </c>
      <c r="BC35" s="59"/>
      <c r="BD35" s="62"/>
      <c r="BE35" s="62">
        <f t="shared" si="18"/>
        <v>-2812.9275068128773</v>
      </c>
    </row>
    <row r="36" spans="1:57">
      <c r="A36" s="20" t="s">
        <v>19</v>
      </c>
      <c r="B36" s="20" t="s">
        <v>75</v>
      </c>
      <c r="C36" s="60">
        <v>1115004.3499918845</v>
      </c>
      <c r="D36" s="68">
        <v>1357</v>
      </c>
      <c r="E36" s="59">
        <v>1996</v>
      </c>
      <c r="F36" s="59">
        <v>578.20597031373381</v>
      </c>
      <c r="G36" s="173">
        <v>35.669133819143646</v>
      </c>
      <c r="H36" s="173">
        <v>16632.907383621918</v>
      </c>
      <c r="I36" s="173">
        <v>15168.035852411131</v>
      </c>
      <c r="J36" s="173">
        <v>629.99208277865387</v>
      </c>
      <c r="K36" s="60">
        <f t="shared" si="2"/>
        <v>32466.604452630847</v>
      </c>
      <c r="L36" s="60">
        <f t="shared" si="3"/>
        <v>-4334</v>
      </c>
      <c r="M36" s="174">
        <v>1142803.1604148289</v>
      </c>
      <c r="N36" s="61">
        <f t="shared" si="4"/>
        <v>-4265</v>
      </c>
      <c r="O36" s="61"/>
      <c r="P36" s="62">
        <f t="shared" si="19"/>
        <v>1116361.3499918845</v>
      </c>
      <c r="Q36" s="62">
        <f t="shared" si="20"/>
        <v>1118357.3499918845</v>
      </c>
      <c r="R36" s="62">
        <f t="shared" si="21"/>
        <v>1118935.5559621982</v>
      </c>
      <c r="S36" s="62">
        <f t="shared" si="22"/>
        <v>1151402.1604148289</v>
      </c>
      <c r="T36" s="66">
        <f t="shared" si="23"/>
        <v>1147068.1604148289</v>
      </c>
      <c r="U36" s="62">
        <f t="shared" si="24"/>
        <v>1142803.1604148289</v>
      </c>
      <c r="V36" s="66"/>
      <c r="W36" s="63">
        <v>1.1804901484135454E-2</v>
      </c>
      <c r="X36" s="61">
        <f t="shared" ref="X36:AC47" si="29">$W36*X$4</f>
        <v>1078685.2761318977</v>
      </c>
      <c r="Y36" s="61">
        <f t="shared" si="29"/>
        <v>1079783.1437748238</v>
      </c>
      <c r="Z36" s="61">
        <f t="shared" si="29"/>
        <v>1082144.147681454</v>
      </c>
      <c r="AA36" s="61">
        <f t="shared" si="29"/>
        <v>1077754.2551965637</v>
      </c>
      <c r="AB36" s="61">
        <f t="shared" si="29"/>
        <v>1110824.1479409856</v>
      </c>
      <c r="AC36" s="61">
        <f t="shared" si="29"/>
        <v>1106483.7689829047</v>
      </c>
      <c r="AD36" s="61">
        <v>1104599.3927450317</v>
      </c>
      <c r="AE36" s="66"/>
      <c r="AF36" s="63">
        <f t="shared" si="25"/>
        <v>3.3669759533776933E-2</v>
      </c>
      <c r="AG36" s="63">
        <f t="shared" si="6"/>
        <v>3.3875511419067639E-2</v>
      </c>
      <c r="AH36" s="63">
        <f t="shared" si="7"/>
        <v>3.3464305460616517E-2</v>
      </c>
      <c r="AI36" s="63">
        <f t="shared" si="8"/>
        <v>3.821028826105044E-2</v>
      </c>
      <c r="AJ36" s="63">
        <f t="shared" si="9"/>
        <v>3.6529645623079476E-2</v>
      </c>
      <c r="AK36" s="63">
        <f t="shared" si="10"/>
        <v>3.6678704712704402E-2</v>
      </c>
      <c r="AL36" s="63">
        <f t="shared" si="11"/>
        <v>3.4586084258888983E-2</v>
      </c>
      <c r="AM36" s="66"/>
      <c r="AN36" s="63">
        <f t="shared" si="12"/>
        <v>2.0575188529070587E-4</v>
      </c>
      <c r="AO36" s="63">
        <f t="shared" si="13"/>
        <v>-4.1120595845112184E-4</v>
      </c>
      <c r="AP36" s="63">
        <f t="shared" si="14"/>
        <v>4.7459828004339233E-3</v>
      </c>
      <c r="AQ36" s="63">
        <f t="shared" si="15"/>
        <v>-1.6806426379709638E-3</v>
      </c>
      <c r="AR36" s="63">
        <f t="shared" si="16"/>
        <v>1.4905908962492553E-4</v>
      </c>
      <c r="AS36" s="63">
        <f t="shared" si="17"/>
        <v>-2.0926204538154192E-3</v>
      </c>
      <c r="AT36" s="63">
        <f t="shared" si="26"/>
        <v>9.1632472511204988E-4</v>
      </c>
      <c r="AU36" s="66"/>
      <c r="AV36" s="59">
        <v>-1746</v>
      </c>
      <c r="AW36" s="59">
        <v>-2588</v>
      </c>
      <c r="AX36" s="59">
        <v>0</v>
      </c>
      <c r="AY36" s="59">
        <v>-4265</v>
      </c>
      <c r="AZ36" s="59">
        <v>0</v>
      </c>
      <c r="BA36" s="59">
        <v>0</v>
      </c>
      <c r="BB36" s="59">
        <v>0</v>
      </c>
      <c r="BC36" s="59"/>
      <c r="BD36" s="62"/>
      <c r="BE36" s="62">
        <f t="shared" si="18"/>
        <v>-4265</v>
      </c>
    </row>
    <row r="37" spans="1:57">
      <c r="A37" s="20" t="s">
        <v>27</v>
      </c>
      <c r="B37" s="20" t="s">
        <v>76</v>
      </c>
      <c r="C37" s="60">
        <v>2902595.3731977423</v>
      </c>
      <c r="D37" s="68">
        <v>2614</v>
      </c>
      <c r="E37" s="59">
        <v>5382</v>
      </c>
      <c r="F37" s="59">
        <v>2622.4698386321043</v>
      </c>
      <c r="G37" s="173">
        <v>96.177995097510575</v>
      </c>
      <c r="H37" s="173">
        <v>43299.899159491892</v>
      </c>
      <c r="I37" s="173">
        <v>39470.38349839978</v>
      </c>
      <c r="J37" s="173">
        <v>2136.0418595180454</v>
      </c>
      <c r="K37" s="60">
        <f t="shared" si="2"/>
        <v>85002.502512507228</v>
      </c>
      <c r="L37" s="60">
        <f t="shared" si="3"/>
        <v>-11283</v>
      </c>
      <c r="M37" s="174">
        <v>2979904.3455488821</v>
      </c>
      <c r="N37" s="61">
        <f t="shared" si="4"/>
        <v>-7028.9999999995343</v>
      </c>
      <c r="O37" s="61"/>
      <c r="P37" s="62">
        <f t="shared" si="19"/>
        <v>2905209.3731977423</v>
      </c>
      <c r="Q37" s="62">
        <f t="shared" si="20"/>
        <v>2910591.3731977423</v>
      </c>
      <c r="R37" s="62">
        <f t="shared" si="21"/>
        <v>2913213.8430363745</v>
      </c>
      <c r="S37" s="62">
        <f t="shared" si="22"/>
        <v>2998216.3455488817</v>
      </c>
      <c r="T37" s="66">
        <f t="shared" si="23"/>
        <v>2986933.3455488817</v>
      </c>
      <c r="U37" s="62">
        <f t="shared" si="24"/>
        <v>2979904.3455488821</v>
      </c>
      <c r="V37" s="66"/>
      <c r="W37" s="63">
        <v>3.076540125630119E-2</v>
      </c>
      <c r="X37" s="61">
        <f t="shared" si="29"/>
        <v>2811220.8639826961</v>
      </c>
      <c r="Y37" s="61">
        <f t="shared" si="29"/>
        <v>2814082.0770649337</v>
      </c>
      <c r="Z37" s="61">
        <f t="shared" si="29"/>
        <v>2820235.2188469963</v>
      </c>
      <c r="AA37" s="61">
        <f t="shared" si="29"/>
        <v>2808794.4792566514</v>
      </c>
      <c r="AB37" s="61">
        <f t="shared" si="29"/>
        <v>2894979.7406205246</v>
      </c>
      <c r="AC37" s="61">
        <f t="shared" si="29"/>
        <v>2883668.0409482126</v>
      </c>
      <c r="AD37" s="61">
        <v>2878757.0646767113</v>
      </c>
      <c r="AE37" s="66"/>
      <c r="AF37" s="63">
        <f t="shared" si="25"/>
        <v>3.2503497105380363E-2</v>
      </c>
      <c r="AG37" s="63">
        <f t="shared" si="6"/>
        <v>3.2382600662399064E-2</v>
      </c>
      <c r="AH37" s="63">
        <f t="shared" si="7"/>
        <v>3.2038517123293975E-2</v>
      </c>
      <c r="AI37" s="63">
        <f t="shared" si="8"/>
        <v>3.7175864788568491E-2</v>
      </c>
      <c r="AJ37" s="63">
        <f t="shared" si="9"/>
        <v>3.5660562137899143E-2</v>
      </c>
      <c r="AK37" s="63">
        <f t="shared" si="10"/>
        <v>3.5810399510032731E-2</v>
      </c>
      <c r="AL37" s="63">
        <f t="shared" si="11"/>
        <v>3.513574733807201E-2</v>
      </c>
      <c r="AM37" s="66"/>
      <c r="AN37" s="63">
        <f t="shared" si="12"/>
        <v>-1.2089644298129976E-4</v>
      </c>
      <c r="AO37" s="63">
        <f t="shared" si="13"/>
        <v>-3.4408353910508893E-4</v>
      </c>
      <c r="AP37" s="63">
        <f t="shared" si="14"/>
        <v>5.1373476652745165E-3</v>
      </c>
      <c r="AQ37" s="63">
        <f t="shared" si="15"/>
        <v>-1.5153026506693479E-3</v>
      </c>
      <c r="AR37" s="63">
        <f t="shared" si="16"/>
        <v>1.4983737213358772E-4</v>
      </c>
      <c r="AS37" s="63">
        <f t="shared" si="17"/>
        <v>-6.7465217196072125E-4</v>
      </c>
      <c r="AT37" s="63">
        <f t="shared" si="26"/>
        <v>2.6322502326916464E-3</v>
      </c>
      <c r="AU37" s="66"/>
      <c r="AV37" s="59">
        <v>-4544</v>
      </c>
      <c r="AW37" s="59">
        <v>-6739</v>
      </c>
      <c r="AX37" s="59">
        <v>0</v>
      </c>
      <c r="AY37" s="59">
        <v>-7029</v>
      </c>
      <c r="AZ37" s="59">
        <v>0</v>
      </c>
      <c r="BA37" s="59">
        <v>0</v>
      </c>
      <c r="BB37" s="59">
        <v>0</v>
      </c>
      <c r="BC37" s="59"/>
      <c r="BD37" s="62"/>
      <c r="BE37" s="62">
        <f t="shared" si="18"/>
        <v>-7029</v>
      </c>
    </row>
    <row r="38" spans="1:57">
      <c r="A38" s="20" t="s">
        <v>13</v>
      </c>
      <c r="B38" s="20" t="s">
        <v>77</v>
      </c>
      <c r="C38" s="60">
        <v>3000891.1007192456</v>
      </c>
      <c r="D38" s="68">
        <v>2929</v>
      </c>
      <c r="E38" s="59">
        <v>5944</v>
      </c>
      <c r="F38" s="59">
        <v>102.0978750716622</v>
      </c>
      <c r="G38" s="173">
        <v>106.22110792634761</v>
      </c>
      <c r="H38" s="173">
        <v>44766.313440437567</v>
      </c>
      <c r="I38" s="173">
        <v>40810.783204382322</v>
      </c>
      <c r="J38" s="173">
        <v>1848.5565333133222</v>
      </c>
      <c r="K38" s="60">
        <f t="shared" si="2"/>
        <v>87531.874286059567</v>
      </c>
      <c r="L38" s="60">
        <f t="shared" si="3"/>
        <v>-11665</v>
      </c>
      <c r="M38" s="174">
        <v>3083682.0728803766</v>
      </c>
      <c r="N38" s="61">
        <f t="shared" si="4"/>
        <v>-2051.0000000004657</v>
      </c>
      <c r="O38" s="61"/>
      <c r="P38" s="62">
        <f t="shared" si="19"/>
        <v>3003820.1007192456</v>
      </c>
      <c r="Q38" s="62">
        <f t="shared" si="20"/>
        <v>3009764.1007192456</v>
      </c>
      <c r="R38" s="62">
        <f t="shared" si="21"/>
        <v>3009866.1985943173</v>
      </c>
      <c r="S38" s="62">
        <f t="shared" si="22"/>
        <v>3097398.0728803771</v>
      </c>
      <c r="T38" s="66">
        <f t="shared" si="23"/>
        <v>3085733.0728803771</v>
      </c>
      <c r="U38" s="62">
        <f t="shared" si="24"/>
        <v>3083682.0728803766</v>
      </c>
      <c r="V38" s="66"/>
      <c r="W38" s="63">
        <v>3.1687501680529612E-2</v>
      </c>
      <c r="X38" s="61">
        <f t="shared" si="29"/>
        <v>2895478.7590669449</v>
      </c>
      <c r="Y38" s="61">
        <f t="shared" si="29"/>
        <v>2898425.7284107357</v>
      </c>
      <c r="Z38" s="61">
        <f t="shared" si="29"/>
        <v>2904763.2921218448</v>
      </c>
      <c r="AA38" s="61">
        <f t="shared" si="29"/>
        <v>2892979.6507522622</v>
      </c>
      <c r="AB38" s="61">
        <f t="shared" si="29"/>
        <v>2981748.0562592531</v>
      </c>
      <c r="AC38" s="61">
        <f t="shared" si="29"/>
        <v>2970097.3223913624</v>
      </c>
      <c r="AD38" s="61">
        <v>2965039.1543681393</v>
      </c>
      <c r="AE38" s="66"/>
      <c r="AF38" s="63">
        <f t="shared" si="25"/>
        <v>3.640584180499018E-2</v>
      </c>
      <c r="AG38" s="63">
        <f t="shared" si="6"/>
        <v>3.6362626537371989E-2</v>
      </c>
      <c r="AH38" s="63">
        <f t="shared" si="7"/>
        <v>3.6147802088445147E-2</v>
      </c>
      <c r="AI38" s="63">
        <f t="shared" si="8"/>
        <v>4.0403515389975553E-2</v>
      </c>
      <c r="AJ38" s="63">
        <f t="shared" si="9"/>
        <v>3.8785978707474245E-2</v>
      </c>
      <c r="AK38" s="63">
        <f t="shared" si="10"/>
        <v>3.8933320338442989E-2</v>
      </c>
      <c r="AL38" s="63">
        <f t="shared" si="11"/>
        <v>4.0013946641294984E-2</v>
      </c>
      <c r="AM38" s="66"/>
      <c r="AN38" s="63">
        <f t="shared" si="12"/>
        <v>-4.3215267618190722E-5</v>
      </c>
      <c r="AO38" s="63">
        <f t="shared" si="13"/>
        <v>-2.1482444892684249E-4</v>
      </c>
      <c r="AP38" s="63">
        <f t="shared" si="14"/>
        <v>4.2557133015304061E-3</v>
      </c>
      <c r="AQ38" s="63">
        <f t="shared" si="15"/>
        <v>-1.6175366825013082E-3</v>
      </c>
      <c r="AR38" s="63">
        <f t="shared" si="16"/>
        <v>1.4734163096874475E-4</v>
      </c>
      <c r="AS38" s="63">
        <f t="shared" si="17"/>
        <v>1.0806263028519947E-3</v>
      </c>
      <c r="AT38" s="63">
        <f t="shared" si="26"/>
        <v>3.6081048363048041E-3</v>
      </c>
      <c r="AU38" s="66"/>
      <c r="AV38" s="59">
        <v>-4698</v>
      </c>
      <c r="AW38" s="59">
        <v>-6967</v>
      </c>
      <c r="AX38" s="59">
        <v>0</v>
      </c>
      <c r="AY38" s="59">
        <v>-2051</v>
      </c>
      <c r="AZ38" s="59">
        <v>0</v>
      </c>
      <c r="BA38" s="59">
        <v>0</v>
      </c>
      <c r="BB38" s="59">
        <v>0</v>
      </c>
      <c r="BC38" s="59"/>
      <c r="BD38" s="62"/>
      <c r="BE38" s="62">
        <f t="shared" si="18"/>
        <v>-2051</v>
      </c>
    </row>
    <row r="39" spans="1:57">
      <c r="A39" s="20" t="s">
        <v>40</v>
      </c>
      <c r="B39" s="20" t="s">
        <v>78</v>
      </c>
      <c r="C39" s="60">
        <v>1651805.9313834885</v>
      </c>
      <c r="D39" s="68">
        <v>1738</v>
      </c>
      <c r="E39" s="59">
        <v>2463</v>
      </c>
      <c r="F39" s="59">
        <v>8253.0315103211306</v>
      </c>
      <c r="G39" s="173">
        <v>44.014567433141693</v>
      </c>
      <c r="H39" s="173">
        <v>24647.236935800858</v>
      </c>
      <c r="I39" s="173">
        <v>22471.144642296225</v>
      </c>
      <c r="J39" s="173">
        <v>1219.2504103029351</v>
      </c>
      <c r="K39" s="60">
        <f t="shared" si="2"/>
        <v>48381.646555833162</v>
      </c>
      <c r="L39" s="60">
        <f t="shared" si="3"/>
        <v>-6422</v>
      </c>
      <c r="M39" s="174">
        <v>1705455.6781228187</v>
      </c>
      <c r="N39" s="61">
        <f t="shared" si="4"/>
        <v>-763.93132682400756</v>
      </c>
      <c r="O39" s="61"/>
      <c r="P39" s="62">
        <f t="shared" si="19"/>
        <v>1653543.9313834885</v>
      </c>
      <c r="Q39" s="62">
        <f t="shared" si="20"/>
        <v>1656006.9313834885</v>
      </c>
      <c r="R39" s="62">
        <f t="shared" si="21"/>
        <v>1664259.9628938097</v>
      </c>
      <c r="S39" s="62">
        <f t="shared" si="22"/>
        <v>1712641.6094496427</v>
      </c>
      <c r="T39" s="66">
        <f t="shared" si="23"/>
        <v>1706219.6094496427</v>
      </c>
      <c r="U39" s="62">
        <f t="shared" si="24"/>
        <v>1705455.6781228187</v>
      </c>
      <c r="V39" s="66"/>
      <c r="W39" s="63">
        <v>1.6742343694548582E-2</v>
      </c>
      <c r="X39" s="61">
        <f t="shared" si="29"/>
        <v>1529849.2457154037</v>
      </c>
      <c r="Y39" s="61">
        <f t="shared" si="29"/>
        <v>1531406.3004213404</v>
      </c>
      <c r="Z39" s="61">
        <f t="shared" si="29"/>
        <v>1534754.8026449375</v>
      </c>
      <c r="AA39" s="61">
        <f t="shared" si="29"/>
        <v>1528528.8219484512</v>
      </c>
      <c r="AB39" s="61">
        <f t="shared" si="29"/>
        <v>1575430.3154520646</v>
      </c>
      <c r="AC39" s="61">
        <f t="shared" si="29"/>
        <v>1569274.5574918278</v>
      </c>
      <c r="AD39" s="61">
        <v>1566602.0341618611</v>
      </c>
      <c r="AE39" s="66"/>
      <c r="AF39" s="63">
        <f t="shared" si="25"/>
        <v>7.9718106872062489E-2</v>
      </c>
      <c r="AG39" s="63">
        <f t="shared" si="6"/>
        <v>7.9755209919499581E-2</v>
      </c>
      <c r="AH39" s="63">
        <f t="shared" si="7"/>
        <v>7.9004234767397152E-2</v>
      </c>
      <c r="AI39" s="63">
        <f t="shared" si="8"/>
        <v>8.8798548641260577E-2</v>
      </c>
      <c r="AJ39" s="63">
        <f t="shared" si="9"/>
        <v>8.7094486282121464E-2</v>
      </c>
      <c r="AK39" s="63">
        <f t="shared" si="10"/>
        <v>8.7266470551013331E-2</v>
      </c>
      <c r="AL39" s="63">
        <f t="shared" si="11"/>
        <v>8.8633642069311458E-2</v>
      </c>
      <c r="AM39" s="66"/>
      <c r="AN39" s="63">
        <f t="shared" si="12"/>
        <v>3.7103047437092584E-5</v>
      </c>
      <c r="AO39" s="63">
        <f t="shared" si="13"/>
        <v>-7.5097515210242882E-4</v>
      </c>
      <c r="AP39" s="63">
        <f t="shared" si="14"/>
        <v>9.794313873863425E-3</v>
      </c>
      <c r="AQ39" s="63">
        <f t="shared" si="15"/>
        <v>-1.7040623591391135E-3</v>
      </c>
      <c r="AR39" s="63">
        <f t="shared" si="16"/>
        <v>1.7198426889186713E-4</v>
      </c>
      <c r="AS39" s="63">
        <f t="shared" si="17"/>
        <v>1.367171518298127E-3</v>
      </c>
      <c r="AT39" s="63">
        <f t="shared" si="26"/>
        <v>8.9155351972489694E-3</v>
      </c>
      <c r="AU39" s="66"/>
      <c r="AV39" s="59">
        <v>-2587</v>
      </c>
      <c r="AW39" s="59">
        <v>-3835</v>
      </c>
      <c r="AX39" s="59">
        <v>385.0686731757778</v>
      </c>
      <c r="AY39" s="59">
        <v>-1149</v>
      </c>
      <c r="AZ39" s="59">
        <v>0</v>
      </c>
      <c r="BA39" s="59">
        <v>0</v>
      </c>
      <c r="BB39" s="59">
        <v>0</v>
      </c>
      <c r="BC39" s="59"/>
      <c r="BD39" s="62"/>
      <c r="BE39" s="62">
        <f t="shared" si="18"/>
        <v>-763.9313268242222</v>
      </c>
    </row>
    <row r="40" spans="1:57">
      <c r="A40" s="20" t="s">
        <v>20</v>
      </c>
      <c r="B40" s="20" t="s">
        <v>79</v>
      </c>
      <c r="C40" s="60">
        <v>2919957.0204363177</v>
      </c>
      <c r="D40" s="68">
        <v>2341</v>
      </c>
      <c r="E40" s="59">
        <v>5121</v>
      </c>
      <c r="F40" s="59">
        <v>-2151.2778184028325</v>
      </c>
      <c r="G40" s="173">
        <v>91.5138448335845</v>
      </c>
      <c r="H40" s="173">
        <v>43558.435645166042</v>
      </c>
      <c r="I40" s="173">
        <v>39701.664749458614</v>
      </c>
      <c r="J40" s="173">
        <v>1801.6029582303897</v>
      </c>
      <c r="K40" s="60">
        <f t="shared" si="2"/>
        <v>85153.217197688631</v>
      </c>
      <c r="L40" s="60">
        <f t="shared" si="3"/>
        <v>-11350</v>
      </c>
      <c r="M40" s="174">
        <v>2997265.9598156032</v>
      </c>
      <c r="N40" s="61">
        <f t="shared" si="4"/>
        <v>-1805.0000000004657</v>
      </c>
      <c r="O40" s="61"/>
      <c r="P40" s="62">
        <f t="shared" si="19"/>
        <v>2922298.0204363177</v>
      </c>
      <c r="Q40" s="62">
        <f t="shared" si="20"/>
        <v>2927419.0204363177</v>
      </c>
      <c r="R40" s="62">
        <f t="shared" si="21"/>
        <v>2925267.7426179149</v>
      </c>
      <c r="S40" s="62">
        <f t="shared" si="22"/>
        <v>3010420.9598156037</v>
      </c>
      <c r="T40" s="66">
        <f t="shared" si="23"/>
        <v>2999070.9598156037</v>
      </c>
      <c r="U40" s="62">
        <f t="shared" si="24"/>
        <v>2997265.9598156032</v>
      </c>
      <c r="V40" s="66"/>
      <c r="W40" s="63">
        <v>2.9780554588137855E-2</v>
      </c>
      <c r="X40" s="61">
        <f t="shared" si="29"/>
        <v>2721229.4649334946</v>
      </c>
      <c r="Y40" s="61">
        <f t="shared" si="29"/>
        <v>2723999.086290746</v>
      </c>
      <c r="Z40" s="61">
        <f t="shared" si="29"/>
        <v>2729955.256769483</v>
      </c>
      <c r="AA40" s="61">
        <f t="shared" si="29"/>
        <v>2718880.752424146</v>
      </c>
      <c r="AB40" s="61">
        <f t="shared" si="29"/>
        <v>2802307.094221462</v>
      </c>
      <c r="AC40" s="61">
        <f t="shared" si="29"/>
        <v>2791357.4990327135</v>
      </c>
      <c r="AD40" s="61">
        <v>2786603.7304822532</v>
      </c>
      <c r="AE40" s="66"/>
      <c r="AF40" s="63">
        <f t="shared" si="25"/>
        <v>7.3028591694923373E-2</v>
      </c>
      <c r="AG40" s="63">
        <f t="shared" si="6"/>
        <v>7.2796989963603176E-2</v>
      </c>
      <c r="AH40" s="63">
        <f t="shared" si="7"/>
        <v>7.2332234448598598E-2</v>
      </c>
      <c r="AI40" s="63">
        <f t="shared" si="8"/>
        <v>7.5908805492758358E-2</v>
      </c>
      <c r="AJ40" s="63">
        <f t="shared" si="9"/>
        <v>7.4265188859310216E-2</v>
      </c>
      <c r="AK40" s="63">
        <f t="shared" si="10"/>
        <v>7.4413062767799909E-2</v>
      </c>
      <c r="AL40" s="63">
        <f t="shared" si="11"/>
        <v>7.5598201146774624E-2</v>
      </c>
      <c r="AM40" s="66"/>
      <c r="AN40" s="63">
        <f t="shared" si="12"/>
        <v>-2.3160173132019679E-4</v>
      </c>
      <c r="AO40" s="63">
        <f t="shared" si="13"/>
        <v>-4.647555150045779E-4</v>
      </c>
      <c r="AP40" s="63">
        <f t="shared" si="14"/>
        <v>3.5765710441597598E-3</v>
      </c>
      <c r="AQ40" s="63">
        <f t="shared" si="15"/>
        <v>-1.6436166334481417E-3</v>
      </c>
      <c r="AR40" s="63">
        <f t="shared" si="16"/>
        <v>1.4787390848969295E-4</v>
      </c>
      <c r="AS40" s="63">
        <f t="shared" si="17"/>
        <v>1.185138378974715E-3</v>
      </c>
      <c r="AT40" s="63">
        <f t="shared" si="26"/>
        <v>2.5696094518512513E-3</v>
      </c>
      <c r="AU40" s="66"/>
      <c r="AV40" s="59">
        <v>-4572</v>
      </c>
      <c r="AW40" s="59">
        <v>-6778</v>
      </c>
      <c r="AX40" s="59">
        <v>0</v>
      </c>
      <c r="AY40" s="59">
        <v>-1805</v>
      </c>
      <c r="AZ40" s="59">
        <v>0</v>
      </c>
      <c r="BA40" s="59">
        <v>0</v>
      </c>
      <c r="BB40" s="59">
        <v>0</v>
      </c>
      <c r="BC40" s="59"/>
      <c r="BD40" s="62"/>
      <c r="BE40" s="62">
        <f t="shared" si="18"/>
        <v>-1805</v>
      </c>
    </row>
    <row r="41" spans="1:57">
      <c r="A41" s="20" t="s">
        <v>24</v>
      </c>
      <c r="B41" s="20" t="s">
        <v>80</v>
      </c>
      <c r="C41" s="60">
        <v>1375295.029829785</v>
      </c>
      <c r="D41" s="68">
        <v>1369</v>
      </c>
      <c r="E41" s="59">
        <v>2357</v>
      </c>
      <c r="F41" s="59">
        <v>-403.96004665369401</v>
      </c>
      <c r="G41" s="173">
        <v>42.120314835531858</v>
      </c>
      <c r="H41" s="173">
        <v>19669.026482648114</v>
      </c>
      <c r="I41" s="173">
        <v>18699.597222813325</v>
      </c>
      <c r="J41" s="173">
        <v>848.71089000130814</v>
      </c>
      <c r="K41" s="60">
        <f t="shared" si="2"/>
        <v>39259.454910298286</v>
      </c>
      <c r="L41" s="60">
        <f t="shared" si="3"/>
        <v>-5345</v>
      </c>
      <c r="M41" s="174">
        <v>1410868.8425735636</v>
      </c>
      <c r="N41" s="61">
        <f t="shared" si="4"/>
        <v>-1662.6821198661346</v>
      </c>
      <c r="O41" s="61"/>
      <c r="P41" s="62">
        <f t="shared" si="19"/>
        <v>1376664.029829785</v>
      </c>
      <c r="Q41" s="62">
        <f t="shared" si="20"/>
        <v>1379021.029829785</v>
      </c>
      <c r="R41" s="62">
        <f t="shared" si="21"/>
        <v>1378617.0697831314</v>
      </c>
      <c r="S41" s="62">
        <f t="shared" si="22"/>
        <v>1417876.5246934297</v>
      </c>
      <c r="T41" s="66">
        <f t="shared" si="23"/>
        <v>1412531.5246934297</v>
      </c>
      <c r="U41" s="62">
        <f t="shared" si="24"/>
        <v>1410868.8425735636</v>
      </c>
      <c r="V41" s="66"/>
      <c r="W41" s="63">
        <v>1.5150014457669593E-2</v>
      </c>
      <c r="X41" s="61">
        <f t="shared" si="29"/>
        <v>1384348.4886879937</v>
      </c>
      <c r="Y41" s="61">
        <f t="shared" si="29"/>
        <v>1385757.4551825714</v>
      </c>
      <c r="Z41" s="61">
        <f t="shared" si="29"/>
        <v>1388787.4883741343</v>
      </c>
      <c r="AA41" s="61">
        <f t="shared" si="29"/>
        <v>1383153.6476594885</v>
      </c>
      <c r="AB41" s="61">
        <f t="shared" si="29"/>
        <v>1425594.4383653561</v>
      </c>
      <c r="AC41" s="61">
        <f t="shared" si="29"/>
        <v>1420024.141649618</v>
      </c>
      <c r="AD41" s="61">
        <v>1417605.7964151548</v>
      </c>
      <c r="AE41" s="66"/>
      <c r="AF41" s="63">
        <f t="shared" si="25"/>
        <v>-6.5398697887040225E-3</v>
      </c>
      <c r="AG41" s="63">
        <f t="shared" si="6"/>
        <v>-6.5620612891369445E-3</v>
      </c>
      <c r="AH41" s="63">
        <f t="shared" si="7"/>
        <v>-7.0323635733375855E-3</v>
      </c>
      <c r="AI41" s="63">
        <f t="shared" si="8"/>
        <v>-3.2798799208126894E-3</v>
      </c>
      <c r="AJ41" s="63">
        <f t="shared" si="9"/>
        <v>-5.4138213956390624E-3</v>
      </c>
      <c r="AK41" s="63">
        <f t="shared" si="10"/>
        <v>-5.2764011092686358E-3</v>
      </c>
      <c r="AL41" s="63">
        <f t="shared" si="11"/>
        <v>-4.7523464270727844E-3</v>
      </c>
      <c r="AM41" s="66"/>
      <c r="AN41" s="63">
        <f t="shared" si="12"/>
        <v>-2.2191500432922062E-5</v>
      </c>
      <c r="AO41" s="63">
        <f t="shared" si="13"/>
        <v>-4.7030228420064102E-4</v>
      </c>
      <c r="AP41" s="63">
        <f t="shared" si="14"/>
        <v>3.7524836525248961E-3</v>
      </c>
      <c r="AQ41" s="63">
        <f t="shared" si="15"/>
        <v>-2.133941474826373E-3</v>
      </c>
      <c r="AR41" s="63">
        <f t="shared" si="16"/>
        <v>1.3742028637042658E-4</v>
      </c>
      <c r="AS41" s="63">
        <f t="shared" si="17"/>
        <v>5.2405468219585138E-4</v>
      </c>
      <c r="AT41" s="63">
        <f t="shared" si="26"/>
        <v>1.787523361631238E-3</v>
      </c>
      <c r="AU41" s="66"/>
      <c r="AV41" s="59">
        <v>-2153</v>
      </c>
      <c r="AW41" s="59">
        <v>-3192</v>
      </c>
      <c r="AX41" s="59">
        <v>-312.6821198664465</v>
      </c>
      <c r="AY41" s="59">
        <v>-1350</v>
      </c>
      <c r="AZ41" s="59">
        <v>0</v>
      </c>
      <c r="BA41" s="59">
        <v>0</v>
      </c>
      <c r="BB41" s="59">
        <v>0</v>
      </c>
      <c r="BC41" s="59"/>
      <c r="BD41" s="62"/>
      <c r="BE41" s="62">
        <f t="shared" si="18"/>
        <v>-1662.6821198664466</v>
      </c>
    </row>
    <row r="42" spans="1:57">
      <c r="A42" s="20" t="s">
        <v>35</v>
      </c>
      <c r="B42" s="20" t="s">
        <v>81</v>
      </c>
      <c r="C42" s="60">
        <v>1546624.9289590949</v>
      </c>
      <c r="D42" s="68">
        <v>1600</v>
      </c>
      <c r="E42" s="59">
        <v>3206</v>
      </c>
      <c r="F42" s="59">
        <v>-21295.019486859139</v>
      </c>
      <c r="G42" s="173">
        <v>57.292205923935143</v>
      </c>
      <c r="H42" s="173">
        <v>26238.23538880362</v>
      </c>
      <c r="I42" s="173">
        <v>20992.582504904727</v>
      </c>
      <c r="J42" s="173">
        <v>1317.3826601642911</v>
      </c>
      <c r="K42" s="60">
        <f t="shared" si="2"/>
        <v>48605.492759796572</v>
      </c>
      <c r="L42" s="60">
        <f t="shared" si="3"/>
        <v>-6000</v>
      </c>
      <c r="M42" s="174">
        <v>1564153.0892699566</v>
      </c>
      <c r="N42" s="61">
        <f t="shared" si="4"/>
        <v>-8588.3129620756954</v>
      </c>
      <c r="O42" s="61"/>
      <c r="P42" s="62">
        <f t="shared" si="19"/>
        <v>1548224.9289590949</v>
      </c>
      <c r="Q42" s="62">
        <f t="shared" si="20"/>
        <v>1551430.9289590949</v>
      </c>
      <c r="R42" s="62">
        <f t="shared" si="21"/>
        <v>1530135.9094722357</v>
      </c>
      <c r="S42" s="62">
        <f t="shared" si="22"/>
        <v>1578741.4022320323</v>
      </c>
      <c r="T42" s="66">
        <f t="shared" si="23"/>
        <v>1572741.4022320323</v>
      </c>
      <c r="U42" s="62">
        <f t="shared" si="24"/>
        <v>1564153.0892699566</v>
      </c>
      <c r="V42" s="66"/>
      <c r="W42" s="63">
        <v>1.6995443591407349E-2</v>
      </c>
      <c r="X42" s="61">
        <f t="shared" si="29"/>
        <v>1552976.5147145528</v>
      </c>
      <c r="Y42" s="61">
        <f t="shared" si="29"/>
        <v>1554557.1079639972</v>
      </c>
      <c r="Z42" s="61">
        <f t="shared" si="29"/>
        <v>1557956.230673166</v>
      </c>
      <c r="AA42" s="61">
        <f t="shared" si="29"/>
        <v>1551636.1296372053</v>
      </c>
      <c r="AB42" s="61">
        <f t="shared" si="29"/>
        <v>1599246.6495104155</v>
      </c>
      <c r="AC42" s="61">
        <f t="shared" si="29"/>
        <v>1592997.8327925012</v>
      </c>
      <c r="AD42" s="61">
        <v>1590284.9079875972</v>
      </c>
      <c r="AE42" s="66"/>
      <c r="AF42" s="63">
        <f t="shared" si="25"/>
        <v>-4.0899432124543722E-3</v>
      </c>
      <c r="AG42" s="63">
        <f t="shared" si="6"/>
        <v>-4.0733009887269356E-3</v>
      </c>
      <c r="AH42" s="63">
        <f t="shared" si="7"/>
        <v>-4.1883729373138889E-3</v>
      </c>
      <c r="AI42" s="63">
        <f t="shared" si="8"/>
        <v>-1.3856483330274449E-2</v>
      </c>
      <c r="AJ42" s="63">
        <f t="shared" si="9"/>
        <v>-1.2821816625134486E-2</v>
      </c>
      <c r="AK42" s="63">
        <f t="shared" si="10"/>
        <v>-1.2715918467358978E-2</v>
      </c>
      <c r="AL42" s="63">
        <f t="shared" si="11"/>
        <v>-1.6432161675173473E-2</v>
      </c>
      <c r="AM42" s="66"/>
      <c r="AN42" s="63">
        <f t="shared" si="12"/>
        <v>1.6642223727436622E-5</v>
      </c>
      <c r="AO42" s="63">
        <f t="shared" si="13"/>
        <v>-1.1507194858695335E-4</v>
      </c>
      <c r="AP42" s="63">
        <f t="shared" si="14"/>
        <v>-9.6681103929605605E-3</v>
      </c>
      <c r="AQ42" s="63">
        <f t="shared" si="15"/>
        <v>1.0346667051399638E-3</v>
      </c>
      <c r="AR42" s="63">
        <f t="shared" si="16"/>
        <v>1.0589815777550804E-4</v>
      </c>
      <c r="AS42" s="63">
        <f t="shared" si="17"/>
        <v>-3.7162432078144958E-3</v>
      </c>
      <c r="AT42" s="63">
        <f t="shared" si="26"/>
        <v>-1.2342218462719101E-2</v>
      </c>
      <c r="AU42" s="66"/>
      <c r="AV42" s="59">
        <v>-2417</v>
      </c>
      <c r="AW42" s="59">
        <v>-3583</v>
      </c>
      <c r="AX42" s="59">
        <v>-3116.3129620757468</v>
      </c>
      <c r="AY42" s="59">
        <v>-5472</v>
      </c>
      <c r="AZ42" s="59">
        <v>0</v>
      </c>
      <c r="BA42" s="59">
        <v>0</v>
      </c>
      <c r="BB42" s="59">
        <v>0</v>
      </c>
      <c r="BC42" s="59"/>
      <c r="BD42" s="62"/>
      <c r="BE42" s="62">
        <f t="shared" si="18"/>
        <v>-8588.3129620757463</v>
      </c>
    </row>
    <row r="43" spans="1:57">
      <c r="A43" s="20" t="s">
        <v>31</v>
      </c>
      <c r="B43" s="20" t="s">
        <v>82</v>
      </c>
      <c r="C43" s="60">
        <v>987625.81872275623</v>
      </c>
      <c r="D43" s="68">
        <v>708</v>
      </c>
      <c r="E43" s="59">
        <v>1686</v>
      </c>
      <c r="F43" s="59">
        <v>7854.7005983793742</v>
      </c>
      <c r="G43" s="173">
        <v>30.12933848651112</v>
      </c>
      <c r="H43" s="173">
        <v>13659.765526281821</v>
      </c>
      <c r="I43" s="173">
        <v>13432.100526794977</v>
      </c>
      <c r="J43" s="173">
        <v>566.3574163870552</v>
      </c>
      <c r="K43" s="60">
        <f t="shared" si="2"/>
        <v>27688.352807950363</v>
      </c>
      <c r="L43" s="60">
        <f t="shared" si="3"/>
        <v>-3841</v>
      </c>
      <c r="M43" s="174">
        <v>1021570.1982399328</v>
      </c>
      <c r="N43" s="61">
        <f t="shared" si="4"/>
        <v>-151.67388915317133</v>
      </c>
      <c r="O43" s="61"/>
      <c r="P43" s="62">
        <f t="shared" si="19"/>
        <v>988333.81872275623</v>
      </c>
      <c r="Q43" s="62">
        <f t="shared" si="20"/>
        <v>990019.81872275623</v>
      </c>
      <c r="R43" s="62">
        <f t="shared" si="21"/>
        <v>997874.51932113559</v>
      </c>
      <c r="S43" s="62">
        <f t="shared" si="22"/>
        <v>1025562.8721290859</v>
      </c>
      <c r="T43" s="66">
        <f t="shared" si="23"/>
        <v>1021721.8721290859</v>
      </c>
      <c r="U43" s="62">
        <f t="shared" si="24"/>
        <v>1021570.1982399328</v>
      </c>
      <c r="V43" s="66"/>
      <c r="W43" s="63">
        <v>1.0664968813417903E-2</v>
      </c>
      <c r="X43" s="61">
        <f t="shared" si="29"/>
        <v>974522.73065557808</v>
      </c>
      <c r="Y43" s="61">
        <f t="shared" si="29"/>
        <v>975514.5834201948</v>
      </c>
      <c r="Z43" s="61">
        <f t="shared" si="29"/>
        <v>977647.59851281601</v>
      </c>
      <c r="AA43" s="61">
        <f t="shared" si="29"/>
        <v>973681.61315423157</v>
      </c>
      <c r="AB43" s="61">
        <f t="shared" si="29"/>
        <v>1003558.1331113286</v>
      </c>
      <c r="AC43" s="61">
        <f t="shared" si="29"/>
        <v>999636.88003788632</v>
      </c>
      <c r="AD43" s="61">
        <v>997934.46737170103</v>
      </c>
      <c r="AE43" s="66"/>
      <c r="AF43" s="63">
        <f t="shared" si="25"/>
        <v>1.3445646422596491E-2</v>
      </c>
      <c r="AG43" s="63">
        <f t="shared" si="6"/>
        <v>1.3140998115698688E-2</v>
      </c>
      <c r="AH43" s="63">
        <f t="shared" si="7"/>
        <v>1.2655091905059423E-2</v>
      </c>
      <c r="AI43" s="63">
        <f t="shared" si="8"/>
        <v>2.4846834776443449E-2</v>
      </c>
      <c r="AJ43" s="63">
        <f t="shared" si="9"/>
        <v>2.1926720826362267E-2</v>
      </c>
      <c r="AK43" s="63">
        <f t="shared" si="10"/>
        <v>2.2093014505790043E-2</v>
      </c>
      <c r="AL43" s="63">
        <f t="shared" si="11"/>
        <v>2.3684652290327346E-2</v>
      </c>
      <c r="AM43" s="66"/>
      <c r="AN43" s="63">
        <f t="shared" si="12"/>
        <v>-3.0464830689780342E-4</v>
      </c>
      <c r="AO43" s="63">
        <f t="shared" si="13"/>
        <v>-4.859062106392642E-4</v>
      </c>
      <c r="AP43" s="63">
        <f t="shared" si="14"/>
        <v>1.2191742871384026E-2</v>
      </c>
      <c r="AQ43" s="63">
        <f t="shared" si="15"/>
        <v>-2.9201139500811824E-3</v>
      </c>
      <c r="AR43" s="63">
        <f t="shared" si="16"/>
        <v>1.6629367942777584E-4</v>
      </c>
      <c r="AS43" s="63">
        <f t="shared" si="17"/>
        <v>1.5916377845373031E-3</v>
      </c>
      <c r="AT43" s="63">
        <f t="shared" si="26"/>
        <v>1.0239005867730855E-2</v>
      </c>
      <c r="AU43" s="66"/>
      <c r="AV43" s="59">
        <v>-1547</v>
      </c>
      <c r="AW43" s="59">
        <v>-2294</v>
      </c>
      <c r="AX43" s="59">
        <v>373.3261108468069</v>
      </c>
      <c r="AY43" s="59">
        <v>-525</v>
      </c>
      <c r="AZ43" s="59">
        <v>0</v>
      </c>
      <c r="BA43" s="59">
        <v>0</v>
      </c>
      <c r="BB43" s="59">
        <v>0</v>
      </c>
      <c r="BC43" s="59"/>
      <c r="BD43" s="62"/>
      <c r="BE43" s="62">
        <f t="shared" si="18"/>
        <v>-151.6738891531931</v>
      </c>
    </row>
    <row r="44" spans="1:57">
      <c r="A44" s="20" t="s">
        <v>9</v>
      </c>
      <c r="B44" s="20" t="s">
        <v>83</v>
      </c>
      <c r="C44" s="60">
        <v>2065209.9699740019</v>
      </c>
      <c r="D44" s="68">
        <v>1458</v>
      </c>
      <c r="E44" s="59">
        <v>3725</v>
      </c>
      <c r="F44" s="59">
        <v>-17180.577511559619</v>
      </c>
      <c r="G44" s="173">
        <v>66.566895529213483</v>
      </c>
      <c r="H44" s="173">
        <v>29843.467796856163</v>
      </c>
      <c r="I44" s="173">
        <v>27998.785032473366</v>
      </c>
      <c r="J44" s="173">
        <v>1518.7725787256486</v>
      </c>
      <c r="K44" s="60">
        <f t="shared" si="2"/>
        <v>59427.592303584388</v>
      </c>
      <c r="L44" s="60">
        <f t="shared" si="3"/>
        <v>-8005.0000000000009</v>
      </c>
      <c r="M44" s="174">
        <v>2098070.7621726939</v>
      </c>
      <c r="N44" s="61">
        <f t="shared" si="4"/>
        <v>-6564.2225933326408</v>
      </c>
      <c r="O44" s="61"/>
      <c r="P44" s="62">
        <f t="shared" si="19"/>
        <v>2066667.9699740019</v>
      </c>
      <c r="Q44" s="62">
        <f t="shared" si="20"/>
        <v>2070392.9699740019</v>
      </c>
      <c r="R44" s="62">
        <f t="shared" si="21"/>
        <v>2053212.3924624422</v>
      </c>
      <c r="S44" s="62">
        <f t="shared" si="22"/>
        <v>2112639.9847660265</v>
      </c>
      <c r="T44" s="66">
        <f t="shared" si="23"/>
        <v>2104634.9847660265</v>
      </c>
      <c r="U44" s="62">
        <f t="shared" si="24"/>
        <v>2098070.7621726939</v>
      </c>
      <c r="V44" s="66"/>
      <c r="W44" s="63">
        <v>2.1182545345782733E-2</v>
      </c>
      <c r="X44" s="61">
        <f t="shared" si="29"/>
        <v>1935577.3367697434</v>
      </c>
      <c r="Y44" s="61">
        <f t="shared" si="29"/>
        <v>1937547.3346694466</v>
      </c>
      <c r="Z44" s="61">
        <f t="shared" si="29"/>
        <v>1941783.8861036939</v>
      </c>
      <c r="AA44" s="61">
        <f t="shared" si="29"/>
        <v>1933906.726201151</v>
      </c>
      <c r="AB44" s="61">
        <f t="shared" si="29"/>
        <v>1993246.8658524896</v>
      </c>
      <c r="AC44" s="61">
        <f t="shared" si="29"/>
        <v>1985458.5523099336</v>
      </c>
      <c r="AD44" s="61">
        <v>1982077.2547056375</v>
      </c>
      <c r="AE44" s="66"/>
      <c r="AF44" s="63">
        <f t="shared" si="25"/>
        <v>6.6973626287958332E-2</v>
      </c>
      <c r="AG44" s="63">
        <f t="shared" si="6"/>
        <v>6.6641280444683426E-2</v>
      </c>
      <c r="AH44" s="63">
        <f t="shared" si="7"/>
        <v>6.6232439557612155E-2</v>
      </c>
      <c r="AI44" s="63">
        <f t="shared" si="8"/>
        <v>6.1691530747011836E-2</v>
      </c>
      <c r="AJ44" s="63">
        <f t="shared" si="9"/>
        <v>5.9898811812491459E-2</v>
      </c>
      <c r="AK44" s="63">
        <f t="shared" si="10"/>
        <v>6.0024638800663999E-2</v>
      </c>
      <c r="AL44" s="63">
        <f t="shared" si="11"/>
        <v>5.8521183869940874E-2</v>
      </c>
      <c r="AM44" s="66"/>
      <c r="AN44" s="63">
        <f t="shared" si="12"/>
        <v>-3.3234584327490602E-4</v>
      </c>
      <c r="AO44" s="63">
        <f t="shared" si="13"/>
        <v>-4.088408870712712E-4</v>
      </c>
      <c r="AP44" s="63">
        <f t="shared" si="14"/>
        <v>-4.5409088106003193E-3</v>
      </c>
      <c r="AQ44" s="63">
        <f t="shared" si="15"/>
        <v>-1.7927189345203765E-3</v>
      </c>
      <c r="AR44" s="63">
        <f t="shared" si="16"/>
        <v>1.2582698817253934E-4</v>
      </c>
      <c r="AS44" s="63">
        <f t="shared" si="17"/>
        <v>-1.5034549307231249E-3</v>
      </c>
      <c r="AT44" s="63">
        <f t="shared" si="26"/>
        <v>-8.4524424180174584E-3</v>
      </c>
      <c r="AU44" s="66"/>
      <c r="AV44" s="59">
        <v>-3224</v>
      </c>
      <c r="AW44" s="59">
        <v>-4781.0000000000009</v>
      </c>
      <c r="AX44" s="59">
        <v>-5734.2225933325235</v>
      </c>
      <c r="AY44" s="59">
        <v>-830</v>
      </c>
      <c r="AZ44" s="59">
        <v>0</v>
      </c>
      <c r="BA44" s="59">
        <v>0</v>
      </c>
      <c r="BB44" s="59">
        <v>0</v>
      </c>
      <c r="BC44" s="59"/>
      <c r="BD44" s="62"/>
      <c r="BE44" s="62">
        <f t="shared" si="18"/>
        <v>-6564.2225933325235</v>
      </c>
    </row>
    <row r="45" spans="1:57">
      <c r="A45" s="20" t="s">
        <v>36</v>
      </c>
      <c r="B45" s="20" t="s">
        <v>84</v>
      </c>
      <c r="C45" s="60">
        <v>1332440.517255187</v>
      </c>
      <c r="D45" s="68">
        <v>1050</v>
      </c>
      <c r="E45" s="59">
        <v>2128</v>
      </c>
      <c r="F45" s="59">
        <v>-17237.926454662374</v>
      </c>
      <c r="G45" s="173">
        <v>38.028014412393631</v>
      </c>
      <c r="H45" s="173">
        <v>20329.698164460646</v>
      </c>
      <c r="I45" s="173">
        <v>18116.438491286091</v>
      </c>
      <c r="J45" s="173">
        <v>993.9864601062493</v>
      </c>
      <c r="K45" s="60">
        <f t="shared" si="2"/>
        <v>39478.151130265382</v>
      </c>
      <c r="L45" s="60">
        <f t="shared" si="3"/>
        <v>-5179</v>
      </c>
      <c r="M45" s="174">
        <v>1352679.74193079</v>
      </c>
      <c r="N45" s="61">
        <f t="shared" si="4"/>
        <v>0</v>
      </c>
      <c r="O45" s="61"/>
      <c r="P45" s="62">
        <f t="shared" si="19"/>
        <v>1333490.517255187</v>
      </c>
      <c r="Q45" s="62">
        <f t="shared" si="20"/>
        <v>1335618.517255187</v>
      </c>
      <c r="R45" s="62">
        <f t="shared" si="21"/>
        <v>1318380.5908005247</v>
      </c>
      <c r="S45" s="62">
        <f t="shared" si="22"/>
        <v>1357858.74193079</v>
      </c>
      <c r="T45" s="66">
        <f t="shared" si="23"/>
        <v>1352679.74193079</v>
      </c>
      <c r="U45" s="62">
        <f t="shared" si="24"/>
        <v>1352679.74193079</v>
      </c>
      <c r="V45" s="66"/>
      <c r="W45" s="63">
        <v>1.4013537006747616E-2</v>
      </c>
      <c r="X45" s="61">
        <f t="shared" si="29"/>
        <v>1280501.6675507794</v>
      </c>
      <c r="Y45" s="61">
        <f t="shared" si="29"/>
        <v>1281804.940505944</v>
      </c>
      <c r="Z45" s="61">
        <f t="shared" si="29"/>
        <v>1284607.6759343676</v>
      </c>
      <c r="AA45" s="61">
        <f t="shared" si="29"/>
        <v>1279396.4574523389</v>
      </c>
      <c r="AB45" s="61">
        <f t="shared" si="29"/>
        <v>1318653.5547187524</v>
      </c>
      <c r="AC45" s="61">
        <f t="shared" si="29"/>
        <v>1313501.1134862595</v>
      </c>
      <c r="AD45" s="61">
        <v>1311264.1802785103</v>
      </c>
      <c r="AE45" s="66"/>
      <c r="AF45" s="63">
        <f t="shared" si="25"/>
        <v>4.0561329220094811E-2</v>
      </c>
      <c r="AG45" s="63">
        <f t="shared" si="6"/>
        <v>4.0322497687395487E-2</v>
      </c>
      <c r="AH45" s="63">
        <f t="shared" si="7"/>
        <v>3.9709276440152319E-2</v>
      </c>
      <c r="AI45" s="63">
        <f t="shared" si="8"/>
        <v>3.0470721660285749E-2</v>
      </c>
      <c r="AJ45" s="63">
        <f t="shared" si="9"/>
        <v>2.9731226273757239E-2</v>
      </c>
      <c r="AK45" s="63">
        <f t="shared" si="10"/>
        <v>2.9827632456697062E-2</v>
      </c>
      <c r="AL45" s="63">
        <f t="shared" si="11"/>
        <v>3.1584452831986187E-2</v>
      </c>
      <c r="AM45" s="66"/>
      <c r="AN45" s="63">
        <f t="shared" si="12"/>
        <v>-2.38831532699324E-4</v>
      </c>
      <c r="AO45" s="63">
        <f t="shared" si="13"/>
        <v>-6.1322124724316751E-4</v>
      </c>
      <c r="AP45" s="63">
        <f t="shared" si="14"/>
        <v>-9.2385547798665701E-3</v>
      </c>
      <c r="AQ45" s="63">
        <f t="shared" si="15"/>
        <v>-7.3949538652851032E-4</v>
      </c>
      <c r="AR45" s="63">
        <f t="shared" si="16"/>
        <v>9.6406182939823282E-5</v>
      </c>
      <c r="AS45" s="63">
        <f t="shared" si="17"/>
        <v>1.7568203752891254E-3</v>
      </c>
      <c r="AT45" s="63">
        <f t="shared" si="26"/>
        <v>-8.9768763881086233E-3</v>
      </c>
      <c r="AU45" s="66"/>
      <c r="AV45" s="59">
        <v>-2086</v>
      </c>
      <c r="AW45" s="59">
        <v>-3093</v>
      </c>
      <c r="AX45" s="59">
        <v>0</v>
      </c>
      <c r="AY45" s="59">
        <v>0</v>
      </c>
      <c r="AZ45" s="59">
        <v>0</v>
      </c>
      <c r="BA45" s="59">
        <v>0</v>
      </c>
      <c r="BB45" s="59">
        <v>0</v>
      </c>
      <c r="BC45" s="59"/>
      <c r="BD45" s="62"/>
      <c r="BE45" s="62">
        <f t="shared" si="18"/>
        <v>0</v>
      </c>
    </row>
    <row r="46" spans="1:57">
      <c r="A46" s="20" t="s">
        <v>26</v>
      </c>
      <c r="B46" s="20" t="s">
        <v>85</v>
      </c>
      <c r="C46" s="60">
        <v>962835.13164570287</v>
      </c>
      <c r="D46" s="184">
        <v>822</v>
      </c>
      <c r="E46" s="185">
        <v>1896</v>
      </c>
      <c r="F46" s="185">
        <v>-333.47835978742842</v>
      </c>
      <c r="G46" s="186">
        <v>33.882103066681545</v>
      </c>
      <c r="H46" s="186">
        <v>14242.152084121839</v>
      </c>
      <c r="I46" s="186">
        <v>13092.172036154319</v>
      </c>
      <c r="J46" s="186">
        <v>613.46877693929696</v>
      </c>
      <c r="K46" s="60">
        <f t="shared" si="2"/>
        <v>27981.675000282139</v>
      </c>
      <c r="L46" s="60">
        <f t="shared" si="3"/>
        <v>-3743</v>
      </c>
      <c r="M46" s="174">
        <v>985759.32828619762</v>
      </c>
      <c r="N46" s="61">
        <f t="shared" si="4"/>
        <v>-3699</v>
      </c>
      <c r="O46" s="61"/>
      <c r="P46" s="62">
        <f t="shared" si="19"/>
        <v>963657.13164570287</v>
      </c>
      <c r="Q46" s="62">
        <f t="shared" si="20"/>
        <v>965553.13164570287</v>
      </c>
      <c r="R46" s="62">
        <f t="shared" si="21"/>
        <v>965219.6532859155</v>
      </c>
      <c r="S46" s="62">
        <f t="shared" si="22"/>
        <v>993201.32828619762</v>
      </c>
      <c r="T46" s="66">
        <f t="shared" si="23"/>
        <v>989458.32828619762</v>
      </c>
      <c r="U46" s="62">
        <f t="shared" si="24"/>
        <v>985759.32828619762</v>
      </c>
      <c r="V46" s="66"/>
      <c r="W46" s="63">
        <v>1.0374527524445901E-2</v>
      </c>
      <c r="X46" s="61">
        <f t="shared" si="29"/>
        <v>947983.35271871823</v>
      </c>
      <c r="Y46" s="61">
        <f t="shared" si="29"/>
        <v>948948.19415301923</v>
      </c>
      <c r="Z46" s="61">
        <f t="shared" si="29"/>
        <v>951023.12040696351</v>
      </c>
      <c r="AA46" s="61">
        <f t="shared" si="29"/>
        <v>947165.14154326369</v>
      </c>
      <c r="AB46" s="61">
        <f t="shared" si="29"/>
        <v>976228.02808819176</v>
      </c>
      <c r="AC46" s="61">
        <f t="shared" si="29"/>
        <v>972413.56330611359</v>
      </c>
      <c r="AD46" s="61">
        <v>970757.51279417169</v>
      </c>
      <c r="AE46" s="66"/>
      <c r="AF46" s="63">
        <f t="shared" si="25"/>
        <v>1.5666708581317579E-2</v>
      </c>
      <c r="AG46" s="63">
        <f t="shared" si="6"/>
        <v>1.5500253420906773E-2</v>
      </c>
      <c r="AH46" s="63">
        <f t="shared" si="7"/>
        <v>1.5278294425188799E-2</v>
      </c>
      <c r="AI46" s="63">
        <f t="shared" si="8"/>
        <v>1.9061630280475361E-2</v>
      </c>
      <c r="AJ46" s="63">
        <f t="shared" si="9"/>
        <v>1.7386614304903514E-2</v>
      </c>
      <c r="AK46" s="63">
        <f t="shared" si="10"/>
        <v>1.7528308554370042E-2</v>
      </c>
      <c r="AL46" s="63">
        <f t="shared" si="11"/>
        <v>1.5453720722537145E-2</v>
      </c>
      <c r="AM46" s="66"/>
      <c r="AN46" s="63">
        <f t="shared" si="12"/>
        <v>-1.6645516041080555E-4</v>
      </c>
      <c r="AO46" s="63">
        <f t="shared" si="13"/>
        <v>-2.2195899571797462E-4</v>
      </c>
      <c r="AP46" s="63">
        <f t="shared" si="14"/>
        <v>3.7833358552865626E-3</v>
      </c>
      <c r="AQ46" s="63">
        <f t="shared" si="15"/>
        <v>-1.6750159755718474E-3</v>
      </c>
      <c r="AR46" s="63">
        <f t="shared" si="16"/>
        <v>1.4169424946652853E-4</v>
      </c>
      <c r="AS46" s="63">
        <f t="shared" si="17"/>
        <v>-2.074587831832897E-3</v>
      </c>
      <c r="AT46" s="63">
        <f t="shared" si="26"/>
        <v>-2.1298785878043347E-4</v>
      </c>
      <c r="AU46" s="66"/>
      <c r="AV46" s="185">
        <v>-1507</v>
      </c>
      <c r="AW46" s="185">
        <v>-2236</v>
      </c>
      <c r="AX46" s="185">
        <v>0</v>
      </c>
      <c r="AY46" s="185">
        <v>-3699</v>
      </c>
      <c r="AZ46" s="185">
        <v>0</v>
      </c>
      <c r="BA46" s="185">
        <v>0</v>
      </c>
      <c r="BB46" s="185">
        <v>0</v>
      </c>
      <c r="BC46" s="185"/>
      <c r="BD46" s="62"/>
      <c r="BE46" s="62">
        <f t="shared" si="18"/>
        <v>-3699</v>
      </c>
    </row>
    <row r="47" spans="1:57">
      <c r="A47" s="57" t="s">
        <v>29</v>
      </c>
      <c r="B47" s="57" t="s">
        <v>86</v>
      </c>
      <c r="C47" s="60">
        <v>956606.08554711123</v>
      </c>
      <c r="D47" s="60">
        <v>754</v>
      </c>
      <c r="E47" s="60">
        <v>1475</v>
      </c>
      <c r="F47" s="60">
        <v>-149.12328305672054</v>
      </c>
      <c r="G47" s="187">
        <v>26.358703598816078</v>
      </c>
      <c r="H47" s="187">
        <v>14235.564165742431</v>
      </c>
      <c r="I47" s="187">
        <v>13009.065244602822</v>
      </c>
      <c r="J47" s="187">
        <v>568.42796039769155</v>
      </c>
      <c r="K47" s="60">
        <f t="shared" si="2"/>
        <v>27839.41607434176</v>
      </c>
      <c r="L47" s="60">
        <f t="shared" si="3"/>
        <v>-3719</v>
      </c>
      <c r="M47" s="174">
        <v>979697.62428546452</v>
      </c>
      <c r="N47" s="61">
        <f t="shared" si="4"/>
        <v>-3108.7540529316757</v>
      </c>
      <c r="O47" s="61"/>
      <c r="P47" s="188">
        <f t="shared" si="19"/>
        <v>957360.08554711123</v>
      </c>
      <c r="Q47" s="188">
        <f t="shared" si="20"/>
        <v>958835.08554711123</v>
      </c>
      <c r="R47" s="188">
        <f t="shared" si="21"/>
        <v>958685.96226405445</v>
      </c>
      <c r="S47" s="188">
        <f t="shared" si="22"/>
        <v>986525.3783383962</v>
      </c>
      <c r="T47" s="189">
        <f t="shared" si="23"/>
        <v>982806.3783383962</v>
      </c>
      <c r="U47" s="188">
        <f t="shared" si="24"/>
        <v>979697.62428546452</v>
      </c>
      <c r="V47" s="189"/>
      <c r="W47" s="190">
        <v>1.0165618708520945E-2</v>
      </c>
      <c r="X47" s="61">
        <f t="shared" si="29"/>
        <v>928894.09017000138</v>
      </c>
      <c r="Y47" s="61">
        <f t="shared" si="29"/>
        <v>929839.50287551247</v>
      </c>
      <c r="Z47" s="61">
        <f t="shared" si="29"/>
        <v>931872.64694845409</v>
      </c>
      <c r="AA47" s="61">
        <f t="shared" si="29"/>
        <v>928092.35507284896</v>
      </c>
      <c r="AB47" s="61">
        <f t="shared" si="29"/>
        <v>956570.01080112963</v>
      </c>
      <c r="AC47" s="61">
        <f t="shared" si="29"/>
        <v>952832.35677685542</v>
      </c>
      <c r="AD47" s="61">
        <v>951209.65366803599</v>
      </c>
      <c r="AE47" s="189"/>
      <c r="AF47" s="190">
        <f t="shared" si="25"/>
        <v>2.9833320795525919E-2</v>
      </c>
      <c r="AG47" s="190">
        <f t="shared" si="6"/>
        <v>2.9597132178716734E-2</v>
      </c>
      <c r="AH47" s="190">
        <f t="shared" si="7"/>
        <v>2.8933608778999309E-2</v>
      </c>
      <c r="AI47" s="190">
        <f t="shared" si="8"/>
        <v>3.2963968536088295E-2</v>
      </c>
      <c r="AJ47" s="190">
        <f t="shared" si="9"/>
        <v>3.1315394794970475E-2</v>
      </c>
      <c r="AK47" s="190">
        <f t="shared" si="10"/>
        <v>3.1457812435058186E-2</v>
      </c>
      <c r="AL47" s="190">
        <f t="shared" si="11"/>
        <v>2.9949202583861245E-2</v>
      </c>
      <c r="AM47" s="189"/>
      <c r="AN47" s="190">
        <f t="shared" si="12"/>
        <v>-2.3618861680918535E-4</v>
      </c>
      <c r="AO47" s="190">
        <f t="shared" si="13"/>
        <v>-6.6352339971742502E-4</v>
      </c>
      <c r="AP47" s="190">
        <f t="shared" si="14"/>
        <v>4.030359757088986E-3</v>
      </c>
      <c r="AQ47" s="190">
        <f t="shared" si="15"/>
        <v>-1.6485737411178203E-3</v>
      </c>
      <c r="AR47" s="190">
        <f t="shared" si="16"/>
        <v>1.4241764008771085E-4</v>
      </c>
      <c r="AS47" s="190">
        <f t="shared" si="17"/>
        <v>-1.5086098511969404E-3</v>
      </c>
      <c r="AT47" s="190">
        <f t="shared" si="26"/>
        <v>1.1588178833532581E-4</v>
      </c>
      <c r="AU47" s="189"/>
      <c r="AV47" s="60">
        <v>-1498</v>
      </c>
      <c r="AW47" s="60">
        <v>-2221</v>
      </c>
      <c r="AX47" s="60">
        <v>193.24594706816609</v>
      </c>
      <c r="AY47" s="60">
        <v>-3302</v>
      </c>
      <c r="AZ47" s="60">
        <v>0</v>
      </c>
      <c r="BA47" s="60">
        <v>0</v>
      </c>
      <c r="BB47" s="60">
        <v>0</v>
      </c>
      <c r="BC47" s="60"/>
      <c r="BD47" s="188"/>
      <c r="BE47" s="188">
        <f t="shared" si="18"/>
        <v>-3108.7540529318339</v>
      </c>
    </row>
  </sheetData>
  <conditionalFormatting sqref="AS6:AS47">
    <cfRule type="colorScale" priority="1">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8767-C4FE-4407-88C2-5FE1D1002FE6}">
  <sheetPr>
    <tabColor rgb="FF7B2451"/>
  </sheetPr>
  <dimension ref="A3:IL50"/>
  <sheetViews>
    <sheetView workbookViewId="0">
      <selection activeCell="H53" sqref="H53"/>
    </sheetView>
  </sheetViews>
  <sheetFormatPr defaultRowHeight="12.75"/>
  <cols>
    <col min="1" max="1" width="12.85546875" style="207" bestFit="1" customWidth="1"/>
    <col min="2" max="2" width="12.140625" style="207" bestFit="1" customWidth="1"/>
    <col min="3" max="3" width="55.5703125" style="207" bestFit="1" customWidth="1"/>
    <col min="4" max="4" width="15.7109375" style="207" bestFit="1" customWidth="1"/>
    <col min="5" max="13" width="9.140625" style="207" bestFit="1" customWidth="1"/>
    <col min="14" max="14" width="14.85546875" style="207" bestFit="1" customWidth="1"/>
    <col min="15" max="23" width="7.28515625" style="207" bestFit="1" customWidth="1"/>
    <col min="24" max="26" width="7.28515625" style="207" customWidth="1"/>
    <col min="27" max="27" width="17.5703125" style="207" bestFit="1" customWidth="1"/>
    <col min="28" max="28" width="19.5703125" style="207" bestFit="1" customWidth="1"/>
    <col min="29" max="29" width="9.140625" style="207"/>
    <col min="30" max="30" width="12.85546875" style="207" bestFit="1" customWidth="1"/>
    <col min="31" max="31" width="12.140625" style="207" bestFit="1" customWidth="1"/>
    <col min="32" max="32" width="55.5703125" style="207" bestFit="1" customWidth="1"/>
    <col min="33" max="34" width="10.5703125" style="207" customWidth="1"/>
    <col min="35" max="35" width="9.5703125" style="207" customWidth="1"/>
    <col min="36" max="36" width="8.28515625" style="207" bestFit="1" customWidth="1"/>
    <col min="37" max="37" width="17.5703125" style="207" bestFit="1" customWidth="1"/>
    <col min="38" max="38" width="19.5703125" style="207" bestFit="1" customWidth="1"/>
    <col min="39" max="39" width="13.42578125" style="207" customWidth="1"/>
    <col min="40" max="40" width="12.85546875" style="207" bestFit="1" customWidth="1"/>
    <col min="41" max="41" width="12.140625" style="207" bestFit="1" customWidth="1"/>
    <col min="42" max="42" width="55.5703125" style="207" bestFit="1" customWidth="1"/>
    <col min="43" max="43" width="15.7109375" style="207" bestFit="1" customWidth="1"/>
    <col min="44" max="44" width="10.140625" style="207" bestFit="1" customWidth="1"/>
    <col min="45" max="45" width="14.85546875" style="207" bestFit="1" customWidth="1"/>
    <col min="46" max="46" width="8.28515625" style="207" bestFit="1" customWidth="1"/>
    <col min="47" max="206" width="9" style="207" customWidth="1"/>
    <col min="207" max="207" width="53.7109375" style="207" bestFit="1" customWidth="1"/>
    <col min="208" max="208" width="50" style="207" bestFit="1" customWidth="1"/>
    <col min="209" max="209" width="52.7109375" style="207" bestFit="1" customWidth="1"/>
    <col min="210" max="210" width="59" style="207" bestFit="1" customWidth="1"/>
    <col min="211" max="211" width="50.5703125" style="207" bestFit="1" customWidth="1"/>
    <col min="212" max="212" width="53.7109375" style="207" bestFit="1" customWidth="1"/>
    <col min="213" max="213" width="53.28515625" style="207" bestFit="1" customWidth="1"/>
    <col min="214" max="214" width="33.28515625" style="207" bestFit="1" customWidth="1"/>
    <col min="215" max="215" width="34.28515625" style="207" bestFit="1" customWidth="1"/>
    <col min="216" max="216" width="29.85546875" style="207" bestFit="1" customWidth="1"/>
    <col min="217" max="217" width="51.7109375" style="207" bestFit="1" customWidth="1"/>
    <col min="218" max="218" width="68.85546875" style="207" bestFit="1" customWidth="1"/>
    <col min="219" max="219" width="44" style="207" bestFit="1" customWidth="1"/>
    <col min="220" max="220" width="22.7109375" style="207" bestFit="1" customWidth="1"/>
    <col min="221" max="221" width="31.28515625" style="207" bestFit="1" customWidth="1"/>
    <col min="222" max="222" width="31.42578125" style="207" bestFit="1" customWidth="1"/>
    <col min="223" max="223" width="36" style="207" bestFit="1" customWidth="1"/>
    <col min="224" max="224" width="36.85546875" style="207" bestFit="1" customWidth="1"/>
    <col min="225" max="225" width="37.42578125" style="207" bestFit="1" customWidth="1"/>
    <col min="226" max="226" width="35.7109375" style="207" bestFit="1" customWidth="1"/>
    <col min="227" max="227" width="55.85546875" style="207" bestFit="1" customWidth="1"/>
    <col min="228" max="228" width="57.42578125" style="207" bestFit="1" customWidth="1"/>
    <col min="229" max="229" width="58.140625" style="207" bestFit="1" customWidth="1"/>
    <col min="230" max="230" width="70.7109375" style="207" bestFit="1" customWidth="1"/>
    <col min="231" max="231" width="61.7109375" style="207" bestFit="1" customWidth="1"/>
    <col min="232" max="232" width="55.42578125" style="207" bestFit="1" customWidth="1"/>
    <col min="233" max="233" width="60.7109375" style="207" bestFit="1" customWidth="1"/>
    <col min="234" max="234" width="55" style="207" bestFit="1" customWidth="1"/>
    <col min="235" max="235" width="51" style="207" bestFit="1" customWidth="1"/>
    <col min="236" max="236" width="30.140625" style="207" bestFit="1" customWidth="1"/>
    <col min="237" max="237" width="36.7109375" style="207" bestFit="1" customWidth="1"/>
    <col min="238" max="238" width="32.7109375" style="207" bestFit="1" customWidth="1"/>
    <col min="239" max="239" width="32.28515625" style="207" bestFit="1" customWidth="1"/>
    <col min="240" max="240" width="36.7109375" style="207" bestFit="1" customWidth="1"/>
    <col min="241" max="241" width="36.42578125" style="207" bestFit="1" customWidth="1"/>
    <col min="242" max="242" width="33" style="207" bestFit="1" customWidth="1"/>
    <col min="243" max="243" width="51.42578125" style="207" bestFit="1" customWidth="1"/>
    <col min="244" max="244" width="37.28515625" style="207" bestFit="1" customWidth="1"/>
    <col min="245" max="245" width="17.5703125" style="207" bestFit="1" customWidth="1"/>
    <col min="246" max="246" width="19.5703125" style="207" bestFit="1" customWidth="1"/>
    <col min="247" max="16384" width="9.140625" style="207"/>
  </cols>
  <sheetData>
    <row r="3" spans="1:246">
      <c r="D3" s="207" t="s">
        <v>300</v>
      </c>
      <c r="N3" s="207" t="s">
        <v>299</v>
      </c>
      <c r="AG3" s="207" t="s">
        <v>300</v>
      </c>
      <c r="AI3" s="207" t="s">
        <v>299</v>
      </c>
    </row>
    <row r="4" spans="1:246">
      <c r="AA4" s="207" t="s">
        <v>306</v>
      </c>
      <c r="AB4" s="207" t="s">
        <v>305</v>
      </c>
      <c r="AK4" s="207" t="s">
        <v>306</v>
      </c>
      <c r="AL4" s="207" t="s">
        <v>305</v>
      </c>
      <c r="AQ4" s="207" t="s">
        <v>304</v>
      </c>
    </row>
    <row r="5" spans="1:246">
      <c r="A5" s="207" t="s">
        <v>298</v>
      </c>
      <c r="B5" s="207" t="s">
        <v>297</v>
      </c>
      <c r="C5" s="207" t="s">
        <v>296</v>
      </c>
      <c r="D5" s="207">
        <v>1</v>
      </c>
      <c r="E5" s="207">
        <v>2</v>
      </c>
      <c r="F5" s="207">
        <v>3</v>
      </c>
      <c r="G5" s="207">
        <v>4</v>
      </c>
      <c r="H5" s="207">
        <v>5</v>
      </c>
      <c r="I5" s="207">
        <v>6</v>
      </c>
      <c r="J5" s="207">
        <v>7</v>
      </c>
      <c r="K5" s="207">
        <v>8</v>
      </c>
      <c r="L5" s="207">
        <v>9</v>
      </c>
      <c r="M5" s="207">
        <v>10</v>
      </c>
      <c r="N5" s="207">
        <v>1</v>
      </c>
      <c r="O5" s="207">
        <v>2</v>
      </c>
      <c r="P5" s="207">
        <v>3</v>
      </c>
      <c r="Q5" s="207">
        <v>4</v>
      </c>
      <c r="R5" s="207">
        <v>5</v>
      </c>
      <c r="S5" s="207">
        <v>6</v>
      </c>
      <c r="T5" s="207">
        <v>7</v>
      </c>
      <c r="U5" s="207">
        <v>8</v>
      </c>
      <c r="V5" s="207">
        <v>9</v>
      </c>
      <c r="W5" s="207">
        <v>10</v>
      </c>
      <c r="Y5" s="218" t="s">
        <v>295</v>
      </c>
      <c r="Z5" s="207" t="s">
        <v>303</v>
      </c>
      <c r="AD5" s="207" t="s">
        <v>298</v>
      </c>
      <c r="AE5" s="207" t="s">
        <v>297</v>
      </c>
      <c r="AF5" s="207" t="s">
        <v>296</v>
      </c>
      <c r="AG5" s="207" t="s">
        <v>302</v>
      </c>
      <c r="AH5" s="207" t="s">
        <v>301</v>
      </c>
      <c r="AI5" s="207" t="s">
        <v>302</v>
      </c>
      <c r="AJ5" s="207" t="s">
        <v>301</v>
      </c>
      <c r="AQ5" s="207" t="s">
        <v>300</v>
      </c>
      <c r="AS5" s="207" t="s">
        <v>299</v>
      </c>
    </row>
    <row r="6" spans="1:246">
      <c r="A6" s="207" t="s">
        <v>202</v>
      </c>
      <c r="B6" s="207" t="s">
        <v>41</v>
      </c>
      <c r="C6" s="207" t="s">
        <v>49</v>
      </c>
      <c r="D6" s="207">
        <v>581026</v>
      </c>
      <c r="E6" s="207">
        <v>291138</v>
      </c>
      <c r="F6" s="207">
        <v>210487</v>
      </c>
      <c r="G6" s="207">
        <v>189637</v>
      </c>
      <c r="H6" s="207">
        <v>187066</v>
      </c>
      <c r="I6" s="207">
        <v>175364</v>
      </c>
      <c r="J6" s="207">
        <v>201776</v>
      </c>
      <c r="K6" s="207">
        <v>228612</v>
      </c>
      <c r="L6" s="207">
        <v>205508</v>
      </c>
      <c r="M6" s="207">
        <v>225943</v>
      </c>
      <c r="N6" s="213">
        <v>0.23273091701891846</v>
      </c>
      <c r="O6" s="213">
        <v>0.11661580328428311</v>
      </c>
      <c r="P6" s="213">
        <v>8.4310912989368963E-2</v>
      </c>
      <c r="Q6" s="213">
        <v>7.5959411301244076E-2</v>
      </c>
      <c r="R6" s="213">
        <v>7.4929593035528527E-2</v>
      </c>
      <c r="S6" s="213">
        <v>7.0242337747545916E-2</v>
      </c>
      <c r="T6" s="213">
        <v>8.0821707655783545E-2</v>
      </c>
      <c r="U6" s="213">
        <v>9.1570911459261689E-2</v>
      </c>
      <c r="V6" s="213">
        <v>8.2316566375211939E-2</v>
      </c>
      <c r="W6" s="213">
        <v>9.050183913285377E-2</v>
      </c>
      <c r="X6" s="213"/>
      <c r="Y6" s="216">
        <v>7.8109572503251484E-2</v>
      </c>
      <c r="Z6" s="213">
        <v>0.53733762137215368</v>
      </c>
      <c r="AA6" s="207">
        <v>2496557</v>
      </c>
      <c r="AB6" s="207">
        <v>1</v>
      </c>
      <c r="AD6" s="207" t="s">
        <v>202</v>
      </c>
      <c r="AE6" s="207" t="s">
        <v>41</v>
      </c>
      <c r="AF6" s="207" t="s">
        <v>49</v>
      </c>
      <c r="AG6" s="207">
        <v>1341494</v>
      </c>
      <c r="AH6" s="207">
        <v>1155063</v>
      </c>
      <c r="AI6" s="213">
        <v>0.53733762137215368</v>
      </c>
      <c r="AJ6" s="213">
        <v>0.46266237862784626</v>
      </c>
      <c r="AK6" s="207">
        <v>2496557</v>
      </c>
      <c r="AL6" s="207">
        <v>1</v>
      </c>
      <c r="AN6" s="207" t="s">
        <v>298</v>
      </c>
      <c r="AO6" s="207" t="s">
        <v>297</v>
      </c>
      <c r="AP6" s="207" t="s">
        <v>296</v>
      </c>
      <c r="AQ6" s="207" t="s">
        <v>295</v>
      </c>
      <c r="AR6" s="207" t="s">
        <v>294</v>
      </c>
      <c r="AS6" s="207" t="s">
        <v>295</v>
      </c>
      <c r="AT6" s="207" t="s">
        <v>294</v>
      </c>
      <c r="AU6" s="217"/>
      <c r="AV6" s="217"/>
      <c r="AW6" s="217"/>
      <c r="AX6" s="217"/>
      <c r="AY6" s="217"/>
      <c r="AZ6" s="217"/>
      <c r="BA6" s="217"/>
      <c r="BB6" s="217"/>
      <c r="BC6" s="217"/>
      <c r="BD6" s="217"/>
      <c r="BE6" s="217"/>
      <c r="BF6" s="217"/>
      <c r="BG6" s="217"/>
      <c r="BH6" s="217"/>
      <c r="BI6" s="217"/>
      <c r="BJ6" s="217"/>
      <c r="BK6" s="217"/>
      <c r="BL6" s="217"/>
      <c r="BM6" s="217"/>
      <c r="BN6" s="217"/>
      <c r="BO6" s="217"/>
      <c r="BP6" s="217"/>
      <c r="BQ6" s="217"/>
      <c r="BR6" s="217"/>
      <c r="BS6" s="217"/>
      <c r="BT6" s="217"/>
      <c r="BU6" s="217"/>
      <c r="BV6" s="217"/>
      <c r="BW6" s="217"/>
      <c r="BX6" s="217"/>
      <c r="BY6" s="217"/>
      <c r="BZ6" s="217"/>
      <c r="CA6" s="217"/>
      <c r="CB6" s="217"/>
      <c r="CC6" s="217"/>
      <c r="CD6" s="217"/>
      <c r="CE6" s="217"/>
      <c r="CF6" s="217"/>
      <c r="CG6" s="217"/>
      <c r="CH6" s="217"/>
      <c r="CI6" s="217"/>
      <c r="CJ6" s="217"/>
      <c r="CK6" s="217"/>
      <c r="CL6" s="217"/>
      <c r="CM6" s="217"/>
      <c r="CN6" s="217"/>
      <c r="CO6" s="217"/>
      <c r="CP6" s="217"/>
      <c r="CQ6" s="217"/>
      <c r="CR6" s="217"/>
      <c r="CS6" s="217"/>
      <c r="CT6" s="217"/>
      <c r="CU6" s="217"/>
      <c r="CV6" s="217"/>
      <c r="CW6" s="217"/>
      <c r="CX6" s="217"/>
      <c r="CY6" s="217"/>
      <c r="CZ6" s="217"/>
      <c r="DA6" s="217"/>
      <c r="DB6" s="217"/>
      <c r="DC6" s="217"/>
      <c r="DD6" s="217"/>
      <c r="DE6" s="217"/>
      <c r="DF6" s="217"/>
      <c r="DG6" s="217"/>
      <c r="DH6" s="217"/>
      <c r="DI6" s="217"/>
      <c r="DJ6" s="217"/>
      <c r="DK6" s="217"/>
      <c r="DL6" s="217"/>
      <c r="DM6" s="217"/>
      <c r="DN6" s="217"/>
      <c r="DO6" s="217"/>
      <c r="DP6" s="217"/>
      <c r="DQ6" s="217"/>
      <c r="DR6" s="217"/>
      <c r="DS6" s="217"/>
      <c r="DT6" s="217"/>
      <c r="DU6" s="217"/>
      <c r="DV6" s="217"/>
      <c r="DW6" s="217"/>
      <c r="DX6" s="217"/>
      <c r="DY6" s="217"/>
      <c r="DZ6" s="217"/>
      <c r="EA6" s="217"/>
      <c r="EB6" s="217"/>
      <c r="EC6" s="217"/>
      <c r="ED6" s="217"/>
      <c r="EE6" s="217"/>
      <c r="EF6" s="217"/>
      <c r="EG6" s="217"/>
      <c r="EH6" s="217"/>
      <c r="EI6" s="217"/>
      <c r="EJ6" s="217"/>
      <c r="EK6" s="217"/>
      <c r="EL6" s="217"/>
      <c r="EM6" s="217"/>
      <c r="EN6" s="217"/>
      <c r="EO6" s="217"/>
      <c r="EP6" s="217"/>
      <c r="EQ6" s="217"/>
      <c r="ER6" s="217"/>
      <c r="ES6" s="217"/>
      <c r="ET6" s="217"/>
      <c r="EU6" s="217"/>
      <c r="EV6" s="217"/>
      <c r="EW6" s="217"/>
      <c r="EX6" s="217"/>
      <c r="EY6" s="217"/>
      <c r="EZ6" s="217"/>
      <c r="FA6" s="217"/>
      <c r="FB6" s="217"/>
      <c r="FC6" s="217"/>
      <c r="FD6" s="217"/>
      <c r="FE6" s="217"/>
      <c r="FF6" s="217"/>
      <c r="FG6" s="217"/>
      <c r="FH6" s="217"/>
      <c r="FI6" s="217"/>
      <c r="FJ6" s="217"/>
      <c r="FK6" s="217"/>
      <c r="FL6" s="217"/>
      <c r="FM6" s="217"/>
      <c r="FN6" s="217"/>
      <c r="FO6" s="217"/>
      <c r="FP6" s="217"/>
      <c r="FQ6" s="217"/>
      <c r="FR6" s="217"/>
      <c r="FS6" s="217"/>
      <c r="FT6" s="217"/>
      <c r="FU6" s="217"/>
      <c r="FV6" s="217"/>
      <c r="FW6" s="217"/>
      <c r="FX6" s="217"/>
      <c r="FY6" s="217"/>
      <c r="FZ6" s="217"/>
      <c r="GA6" s="217"/>
      <c r="GB6" s="217"/>
      <c r="GC6" s="217"/>
      <c r="GD6" s="217"/>
      <c r="GE6" s="217"/>
      <c r="GF6" s="217"/>
      <c r="GG6" s="217"/>
      <c r="GH6" s="217"/>
      <c r="GI6" s="217"/>
      <c r="GJ6" s="217"/>
      <c r="GK6" s="217"/>
      <c r="GL6" s="217"/>
      <c r="GM6" s="217"/>
      <c r="GN6" s="217"/>
      <c r="GO6" s="217"/>
      <c r="GP6" s="217"/>
      <c r="GQ6" s="217"/>
      <c r="GR6" s="217"/>
      <c r="GS6" s="217"/>
      <c r="GT6" s="217"/>
      <c r="GU6" s="217"/>
      <c r="GV6" s="217"/>
      <c r="GW6" s="217"/>
      <c r="GX6" s="217"/>
      <c r="GY6" s="217"/>
      <c r="GZ6" s="217"/>
      <c r="HA6" s="217"/>
      <c r="HB6" s="217"/>
      <c r="HC6" s="217"/>
      <c r="HD6" s="217"/>
      <c r="HE6" s="217"/>
      <c r="HF6" s="217"/>
      <c r="HG6" s="217"/>
      <c r="HH6" s="217"/>
      <c r="HI6" s="217"/>
      <c r="HJ6" s="217"/>
      <c r="HK6" s="217"/>
      <c r="HL6" s="217"/>
      <c r="HM6" s="217"/>
      <c r="HN6" s="217"/>
      <c r="HO6" s="217"/>
      <c r="HP6" s="217"/>
      <c r="HQ6" s="217"/>
      <c r="HR6" s="217"/>
      <c r="HS6" s="217"/>
      <c r="HT6" s="217"/>
      <c r="HU6" s="217"/>
      <c r="HV6" s="217"/>
      <c r="HW6" s="217"/>
      <c r="HX6" s="217"/>
      <c r="HY6" s="217"/>
      <c r="HZ6" s="217"/>
      <c r="IA6" s="217"/>
      <c r="IB6" s="217"/>
      <c r="IC6" s="217"/>
      <c r="ID6" s="217"/>
      <c r="IE6" s="217"/>
      <c r="IF6" s="217"/>
      <c r="IG6" s="217"/>
      <c r="IH6" s="217"/>
      <c r="II6" s="217"/>
      <c r="IJ6" s="217"/>
      <c r="IK6" s="217"/>
      <c r="IL6" s="217"/>
    </row>
    <row r="7" spans="1:246">
      <c r="A7" s="207" t="s">
        <v>218</v>
      </c>
      <c r="B7" s="207" t="s">
        <v>18</v>
      </c>
      <c r="C7" s="207" t="s">
        <v>62</v>
      </c>
      <c r="D7" s="207">
        <v>100428</v>
      </c>
      <c r="E7" s="207">
        <v>115816</v>
      </c>
      <c r="F7" s="207">
        <v>110010</v>
      </c>
      <c r="G7" s="207">
        <v>101025</v>
      </c>
      <c r="H7" s="207">
        <v>96180</v>
      </c>
      <c r="I7" s="207">
        <v>132187</v>
      </c>
      <c r="J7" s="207">
        <v>123911</v>
      </c>
      <c r="K7" s="207">
        <v>131788</v>
      </c>
      <c r="L7" s="207">
        <v>132501</v>
      </c>
      <c r="M7" s="207">
        <v>92089</v>
      </c>
      <c r="N7" s="213">
        <v>8.8409988247566976E-2</v>
      </c>
      <c r="O7" s="213">
        <v>0.10195653800613591</v>
      </c>
      <c r="P7" s="213">
        <v>9.6845330058498061E-2</v>
      </c>
      <c r="Q7" s="213">
        <v>8.8935546488135328E-2</v>
      </c>
      <c r="R7" s="213">
        <v>8.4670337651362088E-2</v>
      </c>
      <c r="S7" s="213">
        <v>0.11636845418091704</v>
      </c>
      <c r="T7" s="213">
        <v>0.10908282604198304</v>
      </c>
      <c r="U7" s="213">
        <v>0.11601720168847689</v>
      </c>
      <c r="V7" s="213">
        <v>0.11664487844815065</v>
      </c>
      <c r="W7" s="213">
        <v>8.106889918877401E-2</v>
      </c>
      <c r="X7" s="213"/>
      <c r="Y7" s="216">
        <v>0.18770264143634979</v>
      </c>
      <c r="Z7" s="213">
        <v>0</v>
      </c>
      <c r="AA7" s="207">
        <v>1135935</v>
      </c>
      <c r="AB7" s="207">
        <v>1</v>
      </c>
      <c r="AD7" s="207" t="s">
        <v>218</v>
      </c>
      <c r="AE7" s="207" t="s">
        <v>18</v>
      </c>
      <c r="AF7" s="207" t="s">
        <v>62</v>
      </c>
      <c r="AH7" s="207">
        <v>1135935</v>
      </c>
      <c r="AI7" s="213">
        <v>0</v>
      </c>
      <c r="AJ7" s="213">
        <v>1</v>
      </c>
      <c r="AK7" s="207">
        <v>1135935</v>
      </c>
      <c r="AL7" s="207">
        <v>1</v>
      </c>
      <c r="AN7" s="207" t="s">
        <v>202</v>
      </c>
      <c r="AO7" s="207" t="s">
        <v>41</v>
      </c>
      <c r="AP7" s="207" t="s">
        <v>49</v>
      </c>
      <c r="AQ7" s="207">
        <v>195005</v>
      </c>
      <c r="AR7" s="207">
        <v>2301552</v>
      </c>
      <c r="AS7" s="207">
        <v>7.8109572503251484E-2</v>
      </c>
      <c r="AT7" s="207">
        <v>0.92189042749674854</v>
      </c>
    </row>
    <row r="8" spans="1:246">
      <c r="A8" s="207" t="s">
        <v>223</v>
      </c>
      <c r="B8" s="207" t="s">
        <v>21</v>
      </c>
      <c r="C8" s="207" t="s">
        <v>61</v>
      </c>
      <c r="D8" s="207">
        <v>31722</v>
      </c>
      <c r="E8" s="207">
        <v>28057</v>
      </c>
      <c r="F8" s="207">
        <v>30567</v>
      </c>
      <c r="G8" s="207">
        <v>86789</v>
      </c>
      <c r="H8" s="207">
        <v>73242</v>
      </c>
      <c r="I8" s="207">
        <v>68450</v>
      </c>
      <c r="J8" s="207">
        <v>68082</v>
      </c>
      <c r="K8" s="207">
        <v>53710</v>
      </c>
      <c r="L8" s="207">
        <v>32679</v>
      </c>
      <c r="M8" s="207">
        <v>29692</v>
      </c>
      <c r="N8" s="213">
        <v>6.3066860176146641E-2</v>
      </c>
      <c r="O8" s="213">
        <v>5.5780433010596632E-2</v>
      </c>
      <c r="P8" s="213">
        <v>6.0770591860673177E-2</v>
      </c>
      <c r="Q8" s="213">
        <v>0.17254617388019641</v>
      </c>
      <c r="R8" s="213">
        <v>0.14561323286745265</v>
      </c>
      <c r="S8" s="213">
        <v>0.13608620449710729</v>
      </c>
      <c r="T8" s="213">
        <v>0.13535457961390882</v>
      </c>
      <c r="U8" s="213">
        <v>0.10678144694725542</v>
      </c>
      <c r="V8" s="213">
        <v>6.4969482494681804E-2</v>
      </c>
      <c r="W8" s="213">
        <v>5.9030994651981153E-2</v>
      </c>
      <c r="X8" s="213"/>
      <c r="Y8" s="216">
        <v>0.38721246943279192</v>
      </c>
      <c r="Z8" s="213">
        <v>0</v>
      </c>
      <c r="AA8" s="207">
        <v>502990</v>
      </c>
      <c r="AB8" s="207">
        <v>1</v>
      </c>
      <c r="AD8" s="207" t="s">
        <v>223</v>
      </c>
      <c r="AE8" s="207" t="s">
        <v>21</v>
      </c>
      <c r="AF8" s="207" t="s">
        <v>61</v>
      </c>
      <c r="AH8" s="207">
        <v>502990</v>
      </c>
      <c r="AI8" s="213">
        <v>0</v>
      </c>
      <c r="AJ8" s="213">
        <v>1</v>
      </c>
      <c r="AK8" s="207">
        <v>502990</v>
      </c>
      <c r="AL8" s="207">
        <v>1</v>
      </c>
      <c r="AN8" s="207" t="s">
        <v>218</v>
      </c>
      <c r="AO8" s="207" t="s">
        <v>18</v>
      </c>
      <c r="AP8" s="207" t="s">
        <v>62</v>
      </c>
      <c r="AQ8" s="207">
        <v>213218</v>
      </c>
      <c r="AR8" s="207">
        <v>922717</v>
      </c>
      <c r="AS8" s="207">
        <v>0.18770264143634979</v>
      </c>
      <c r="AT8" s="207">
        <v>0.81229735856365026</v>
      </c>
    </row>
    <row r="9" spans="1:246">
      <c r="A9" s="207" t="s">
        <v>212</v>
      </c>
      <c r="B9" s="207" t="s">
        <v>10</v>
      </c>
      <c r="C9" s="207" t="s">
        <v>58</v>
      </c>
      <c r="D9" s="207">
        <v>50635</v>
      </c>
      <c r="E9" s="207">
        <v>59025</v>
      </c>
      <c r="F9" s="207">
        <v>78211</v>
      </c>
      <c r="G9" s="207">
        <v>101118</v>
      </c>
      <c r="H9" s="207">
        <v>69632</v>
      </c>
      <c r="I9" s="207">
        <v>95347</v>
      </c>
      <c r="J9" s="207">
        <v>87508</v>
      </c>
      <c r="K9" s="207">
        <v>76164</v>
      </c>
      <c r="L9" s="207">
        <v>92773</v>
      </c>
      <c r="M9" s="207">
        <v>50811</v>
      </c>
      <c r="N9" s="213">
        <v>6.6517871217933219E-2</v>
      </c>
      <c r="O9" s="213">
        <v>7.7539594127352784E-2</v>
      </c>
      <c r="P9" s="213">
        <v>0.10274373903082404</v>
      </c>
      <c r="Q9" s="213">
        <v>0.13283606402320472</v>
      </c>
      <c r="R9" s="213">
        <v>9.1473731779344841E-2</v>
      </c>
      <c r="S9" s="213">
        <v>0.12525485271089717</v>
      </c>
      <c r="T9" s="213">
        <v>0.11495696404737633</v>
      </c>
      <c r="U9" s="213">
        <v>0.10005464882872847</v>
      </c>
      <c r="V9" s="213">
        <v>0.12187345643332317</v>
      </c>
      <c r="W9" s="213">
        <v>6.6749077801015202E-2</v>
      </c>
      <c r="X9" s="213"/>
      <c r="Y9" s="216">
        <v>0.46259839416518661</v>
      </c>
      <c r="Z9" s="213">
        <v>0.12322391306632476</v>
      </c>
      <c r="AA9" s="207">
        <v>761224</v>
      </c>
      <c r="AB9" s="207">
        <v>1</v>
      </c>
      <c r="AD9" s="207" t="s">
        <v>212</v>
      </c>
      <c r="AE9" s="207" t="s">
        <v>10</v>
      </c>
      <c r="AF9" s="207" t="s">
        <v>58</v>
      </c>
      <c r="AG9" s="207">
        <v>93801</v>
      </c>
      <c r="AH9" s="207">
        <v>667423</v>
      </c>
      <c r="AI9" s="213">
        <v>0.12322391306632476</v>
      </c>
      <c r="AJ9" s="213">
        <v>0.87677608693367526</v>
      </c>
      <c r="AK9" s="207">
        <v>761224</v>
      </c>
      <c r="AL9" s="207">
        <v>1</v>
      </c>
      <c r="AN9" s="207" t="s">
        <v>223</v>
      </c>
      <c r="AO9" s="207" t="s">
        <v>21</v>
      </c>
      <c r="AP9" s="207" t="s">
        <v>61</v>
      </c>
      <c r="AQ9" s="207">
        <v>194764</v>
      </c>
      <c r="AR9" s="207">
        <v>308226</v>
      </c>
      <c r="AS9" s="207">
        <v>0.38721246943279192</v>
      </c>
      <c r="AT9" s="207">
        <v>0.61278753056720814</v>
      </c>
    </row>
    <row r="10" spans="1:246">
      <c r="A10" s="207" t="s">
        <v>204</v>
      </c>
      <c r="B10" s="207" t="s">
        <v>11</v>
      </c>
      <c r="C10" s="207" t="s">
        <v>57</v>
      </c>
      <c r="D10" s="207">
        <v>74992</v>
      </c>
      <c r="E10" s="207">
        <v>59804</v>
      </c>
      <c r="F10" s="207">
        <v>118328</v>
      </c>
      <c r="G10" s="207">
        <v>89856</v>
      </c>
      <c r="H10" s="207">
        <v>94962</v>
      </c>
      <c r="I10" s="207">
        <v>92536</v>
      </c>
      <c r="J10" s="207">
        <v>122100</v>
      </c>
      <c r="K10" s="207">
        <v>155236</v>
      </c>
      <c r="L10" s="207">
        <v>142202</v>
      </c>
      <c r="M10" s="207">
        <v>150290</v>
      </c>
      <c r="N10" s="213">
        <v>6.8155585809765648E-2</v>
      </c>
      <c r="O10" s="213">
        <v>5.4352152946543962E-2</v>
      </c>
      <c r="P10" s="213">
        <v>0.10754099314190779</v>
      </c>
      <c r="Q10" s="213">
        <v>8.166455513284486E-2</v>
      </c>
      <c r="R10" s="213">
        <v>8.6305082404349337E-2</v>
      </c>
      <c r="S10" s="213">
        <v>8.4100241205628257E-2</v>
      </c>
      <c r="T10" s="213">
        <v>0.11096913040554172</v>
      </c>
      <c r="U10" s="213">
        <v>0.14108438925171726</v>
      </c>
      <c r="V10" s="213">
        <v>0.12923859362759088</v>
      </c>
      <c r="W10" s="213">
        <v>0.13658927607411028</v>
      </c>
      <c r="X10" s="213"/>
      <c r="Y10" s="216">
        <v>0.2194662212148257</v>
      </c>
      <c r="Z10" s="213">
        <v>0</v>
      </c>
      <c r="AA10" s="207">
        <v>1100306</v>
      </c>
      <c r="AB10" s="207">
        <v>1</v>
      </c>
      <c r="AD10" s="207" t="s">
        <v>204</v>
      </c>
      <c r="AE10" s="207" t="s">
        <v>11</v>
      </c>
      <c r="AF10" s="207" t="s">
        <v>57</v>
      </c>
      <c r="AH10" s="207">
        <v>1100306</v>
      </c>
      <c r="AI10" s="213">
        <v>0</v>
      </c>
      <c r="AJ10" s="213">
        <v>1</v>
      </c>
      <c r="AK10" s="207">
        <v>1100306</v>
      </c>
      <c r="AL10" s="207">
        <v>1</v>
      </c>
      <c r="AN10" s="207" t="s">
        <v>212</v>
      </c>
      <c r="AO10" s="207" t="s">
        <v>10</v>
      </c>
      <c r="AP10" s="207" t="s">
        <v>58</v>
      </c>
      <c r="AQ10" s="207">
        <v>352141</v>
      </c>
      <c r="AR10" s="207">
        <v>409083</v>
      </c>
      <c r="AS10" s="207">
        <v>0.46259839416518661</v>
      </c>
      <c r="AT10" s="207">
        <v>0.53740160583481345</v>
      </c>
    </row>
    <row r="11" spans="1:246">
      <c r="A11" s="207" t="s">
        <v>178</v>
      </c>
      <c r="B11" s="207" t="s">
        <v>39</v>
      </c>
      <c r="C11" s="207" t="s">
        <v>54</v>
      </c>
      <c r="D11" s="207">
        <v>66703</v>
      </c>
      <c r="E11" s="207">
        <v>68018</v>
      </c>
      <c r="F11" s="207">
        <v>99014</v>
      </c>
      <c r="G11" s="207">
        <v>94686</v>
      </c>
      <c r="H11" s="207">
        <v>99791</v>
      </c>
      <c r="I11" s="207">
        <v>117415</v>
      </c>
      <c r="J11" s="207">
        <v>113142</v>
      </c>
      <c r="K11" s="207">
        <v>118102</v>
      </c>
      <c r="L11" s="207">
        <v>91659</v>
      </c>
      <c r="M11" s="207">
        <v>80924</v>
      </c>
      <c r="N11" s="213">
        <v>7.0254061808155008E-2</v>
      </c>
      <c r="O11" s="213">
        <v>7.1639068348756232E-2</v>
      </c>
      <c r="P11" s="213">
        <v>0.10428519970425107</v>
      </c>
      <c r="Q11" s="213">
        <v>9.9726790344766572E-2</v>
      </c>
      <c r="R11" s="213">
        <v>0.10510356478565576</v>
      </c>
      <c r="S11" s="213">
        <v>0.12366581214045125</v>
      </c>
      <c r="T11" s="213">
        <v>0.11916533081118201</v>
      </c>
      <c r="U11" s="213">
        <v>0.1243893858996855</v>
      </c>
      <c r="V11" s="213">
        <v>9.653864220910123E-2</v>
      </c>
      <c r="W11" s="213">
        <v>8.5232143947995373E-2</v>
      </c>
      <c r="X11" s="213"/>
      <c r="Y11" s="216">
        <v>0.20095760300130391</v>
      </c>
      <c r="Z11" s="213">
        <v>0</v>
      </c>
      <c r="AA11" s="207">
        <v>949454</v>
      </c>
      <c r="AB11" s="207">
        <v>1</v>
      </c>
      <c r="AD11" s="207" t="s">
        <v>178</v>
      </c>
      <c r="AE11" s="207" t="s">
        <v>39</v>
      </c>
      <c r="AF11" s="207" t="s">
        <v>54</v>
      </c>
      <c r="AH11" s="207">
        <v>949454</v>
      </c>
      <c r="AI11" s="213">
        <v>0</v>
      </c>
      <c r="AJ11" s="213">
        <v>1</v>
      </c>
      <c r="AK11" s="207">
        <v>949454</v>
      </c>
      <c r="AL11" s="207">
        <v>1</v>
      </c>
      <c r="AN11" s="207" t="s">
        <v>204</v>
      </c>
      <c r="AO11" s="207" t="s">
        <v>11</v>
      </c>
      <c r="AP11" s="207" t="s">
        <v>57</v>
      </c>
      <c r="AQ11" s="207">
        <v>241480</v>
      </c>
      <c r="AR11" s="207">
        <v>858826</v>
      </c>
      <c r="AS11" s="207">
        <v>0.2194662212148257</v>
      </c>
      <c r="AT11" s="207">
        <v>0.78053377878517427</v>
      </c>
    </row>
    <row r="12" spans="1:246">
      <c r="A12" s="207" t="s">
        <v>210</v>
      </c>
      <c r="B12" s="207" t="s">
        <v>2</v>
      </c>
      <c r="C12" s="207" t="s">
        <v>56</v>
      </c>
      <c r="D12" s="207">
        <v>29796</v>
      </c>
      <c r="E12" s="207">
        <v>60883</v>
      </c>
      <c r="F12" s="207">
        <v>56996</v>
      </c>
      <c r="G12" s="207">
        <v>66837</v>
      </c>
      <c r="H12" s="207">
        <v>139446</v>
      </c>
      <c r="I12" s="207">
        <v>91167</v>
      </c>
      <c r="J12" s="207">
        <v>89049</v>
      </c>
      <c r="K12" s="207">
        <v>99705</v>
      </c>
      <c r="L12" s="207">
        <v>84353</v>
      </c>
      <c r="M12" s="207">
        <v>70355</v>
      </c>
      <c r="N12" s="213">
        <v>3.7784036510873246E-2</v>
      </c>
      <c r="O12" s="213">
        <v>7.7205178376006711E-2</v>
      </c>
      <c r="P12" s="213">
        <v>7.2276109040600472E-2</v>
      </c>
      <c r="Q12" s="213">
        <v>8.475539160549185E-2</v>
      </c>
      <c r="R12" s="213">
        <v>0.17683020389633611</v>
      </c>
      <c r="S12" s="213">
        <v>0.11560804324697212</v>
      </c>
      <c r="T12" s="213">
        <v>0.11292222671689997</v>
      </c>
      <c r="U12" s="213">
        <v>0.12643500336678135</v>
      </c>
      <c r="V12" s="213">
        <v>0.10696727184191472</v>
      </c>
      <c r="W12" s="213">
        <v>8.9216535398123478E-2</v>
      </c>
      <c r="X12" s="213"/>
      <c r="Y12" s="216">
        <v>0.32869042984477298</v>
      </c>
      <c r="Z12" s="213">
        <v>0</v>
      </c>
      <c r="AA12" s="207">
        <v>788587</v>
      </c>
      <c r="AB12" s="207">
        <v>1</v>
      </c>
      <c r="AD12" s="207" t="s">
        <v>210</v>
      </c>
      <c r="AE12" s="207" t="s">
        <v>2</v>
      </c>
      <c r="AF12" s="207" t="s">
        <v>56</v>
      </c>
      <c r="AH12" s="207">
        <v>788587</v>
      </c>
      <c r="AI12" s="213">
        <v>0</v>
      </c>
      <c r="AJ12" s="213">
        <v>1</v>
      </c>
      <c r="AK12" s="207">
        <v>788587</v>
      </c>
      <c r="AL12" s="207">
        <v>1</v>
      </c>
      <c r="AN12" s="207" t="s">
        <v>178</v>
      </c>
      <c r="AO12" s="207" t="s">
        <v>39</v>
      </c>
      <c r="AP12" s="207" t="s">
        <v>54</v>
      </c>
      <c r="AQ12" s="207">
        <v>190800</v>
      </c>
      <c r="AR12" s="207">
        <v>758654</v>
      </c>
      <c r="AS12" s="207">
        <v>0.20095760300130391</v>
      </c>
      <c r="AT12" s="207">
        <v>0.79904239699869606</v>
      </c>
    </row>
    <row r="13" spans="1:246">
      <c r="A13" s="207" t="s">
        <v>196</v>
      </c>
      <c r="B13" s="207" t="s">
        <v>17</v>
      </c>
      <c r="C13" s="207" t="s">
        <v>67</v>
      </c>
      <c r="D13" s="207">
        <v>84774</v>
      </c>
      <c r="E13" s="207">
        <v>78072</v>
      </c>
      <c r="F13" s="207">
        <v>89638</v>
      </c>
      <c r="G13" s="207">
        <v>141710</v>
      </c>
      <c r="H13" s="207">
        <v>164886</v>
      </c>
      <c r="I13" s="207">
        <v>152372</v>
      </c>
      <c r="J13" s="207">
        <v>96755</v>
      </c>
      <c r="K13" s="207">
        <v>89999</v>
      </c>
      <c r="L13" s="207">
        <v>72355</v>
      </c>
      <c r="M13" s="207">
        <v>55632</v>
      </c>
      <c r="N13" s="213">
        <v>8.2610191260318475E-2</v>
      </c>
      <c r="O13" s="213">
        <v>7.6079256046377247E-2</v>
      </c>
      <c r="P13" s="213">
        <v>8.7350040392012024E-2</v>
      </c>
      <c r="Q13" s="213">
        <v>0.13809293183640894</v>
      </c>
      <c r="R13" s="213">
        <v>0.16067737745238955</v>
      </c>
      <c r="S13" s="213">
        <v>0.14848279027434411</v>
      </c>
      <c r="T13" s="213">
        <v>9.4285382964023334E-2</v>
      </c>
      <c r="U13" s="213">
        <v>8.7701826069754907E-2</v>
      </c>
      <c r="V13" s="213">
        <v>7.0508179260626413E-2</v>
      </c>
      <c r="W13" s="213">
        <v>5.421202444374499E-2</v>
      </c>
      <c r="X13" s="213"/>
      <c r="Y13" s="216">
        <v>0.46420507643299069</v>
      </c>
      <c r="Z13" s="213">
        <v>0.26870286583517916</v>
      </c>
      <c r="AA13" s="207">
        <v>1026193</v>
      </c>
      <c r="AB13" s="207">
        <v>1</v>
      </c>
      <c r="AD13" s="207" t="s">
        <v>196</v>
      </c>
      <c r="AE13" s="207" t="s">
        <v>17</v>
      </c>
      <c r="AF13" s="207" t="s">
        <v>67</v>
      </c>
      <c r="AG13" s="207">
        <v>275741</v>
      </c>
      <c r="AH13" s="207">
        <v>750452</v>
      </c>
      <c r="AI13" s="213">
        <v>0.26870286583517916</v>
      </c>
      <c r="AJ13" s="213">
        <v>0.73129713416482089</v>
      </c>
      <c r="AK13" s="207">
        <v>1026193</v>
      </c>
      <c r="AL13" s="207">
        <v>1</v>
      </c>
      <c r="AN13" s="207" t="s">
        <v>210</v>
      </c>
      <c r="AO13" s="207" t="s">
        <v>2</v>
      </c>
      <c r="AP13" s="207" t="s">
        <v>56</v>
      </c>
      <c r="AQ13" s="207">
        <v>259201</v>
      </c>
      <c r="AR13" s="207">
        <v>529386</v>
      </c>
      <c r="AS13" s="207">
        <v>0.32869042984477298</v>
      </c>
      <c r="AT13" s="207">
        <v>0.67130957015522696</v>
      </c>
    </row>
    <row r="14" spans="1:246">
      <c r="A14" s="207" t="s">
        <v>192</v>
      </c>
      <c r="B14" s="207" t="s">
        <v>8</v>
      </c>
      <c r="C14" s="207" t="s">
        <v>68</v>
      </c>
      <c r="D14" s="207">
        <v>47807</v>
      </c>
      <c r="E14" s="207">
        <v>69067</v>
      </c>
      <c r="F14" s="207">
        <v>79610</v>
      </c>
      <c r="G14" s="207">
        <v>92984</v>
      </c>
      <c r="H14" s="207">
        <v>119466</v>
      </c>
      <c r="I14" s="207">
        <v>180886</v>
      </c>
      <c r="J14" s="207">
        <v>117823</v>
      </c>
      <c r="K14" s="207">
        <v>100567</v>
      </c>
      <c r="L14" s="207">
        <v>104779</v>
      </c>
      <c r="M14" s="207">
        <v>71195</v>
      </c>
      <c r="N14" s="213">
        <v>4.8575266413597461E-2</v>
      </c>
      <c r="O14" s="213">
        <v>7.017691813725889E-2</v>
      </c>
      <c r="P14" s="213">
        <v>8.0889345894670103E-2</v>
      </c>
      <c r="Q14" s="213">
        <v>9.4478268291295117E-2</v>
      </c>
      <c r="R14" s="213">
        <v>0.12138583842045797</v>
      </c>
      <c r="S14" s="213">
        <v>0.18379286800029263</v>
      </c>
      <c r="T14" s="213">
        <v>0.11971643513814489</v>
      </c>
      <c r="U14" s="213">
        <v>0.1021831283581119</v>
      </c>
      <c r="V14" s="213">
        <v>0.10646281589621454</v>
      </c>
      <c r="W14" s="213">
        <v>7.2339115449956512E-2</v>
      </c>
      <c r="X14" s="213"/>
      <c r="Y14" s="216">
        <v>0.3824518585955472</v>
      </c>
      <c r="Z14" s="213">
        <v>0.38777606626403194</v>
      </c>
      <c r="AA14" s="207">
        <v>984184</v>
      </c>
      <c r="AB14" s="207">
        <v>1</v>
      </c>
      <c r="AD14" s="207" t="s">
        <v>192</v>
      </c>
      <c r="AE14" s="207" t="s">
        <v>8</v>
      </c>
      <c r="AF14" s="207" t="s">
        <v>68</v>
      </c>
      <c r="AG14" s="207">
        <v>381643</v>
      </c>
      <c r="AH14" s="207">
        <v>602541</v>
      </c>
      <c r="AI14" s="213">
        <v>0.38777606626403194</v>
      </c>
      <c r="AJ14" s="213">
        <v>0.61222393373596806</v>
      </c>
      <c r="AK14" s="207">
        <v>984184</v>
      </c>
      <c r="AL14" s="207">
        <v>1</v>
      </c>
      <c r="AN14" s="207" t="s">
        <v>196</v>
      </c>
      <c r="AO14" s="207" t="s">
        <v>17</v>
      </c>
      <c r="AP14" s="207" t="s">
        <v>67</v>
      </c>
      <c r="AQ14" s="207">
        <v>476364</v>
      </c>
      <c r="AR14" s="207">
        <v>549829</v>
      </c>
      <c r="AS14" s="207">
        <v>0.46420507643299069</v>
      </c>
      <c r="AT14" s="207">
        <v>0.53579492356700931</v>
      </c>
    </row>
    <row r="15" spans="1:246">
      <c r="A15" s="207" t="s">
        <v>189</v>
      </c>
      <c r="B15" s="207" t="s">
        <v>4</v>
      </c>
      <c r="C15" s="207" t="s">
        <v>63</v>
      </c>
      <c r="D15" s="207">
        <v>28719</v>
      </c>
      <c r="E15" s="207">
        <v>96399</v>
      </c>
      <c r="F15" s="207">
        <v>87192</v>
      </c>
      <c r="G15" s="207">
        <v>91807</v>
      </c>
      <c r="H15" s="207">
        <v>101121</v>
      </c>
      <c r="I15" s="207">
        <v>80496</v>
      </c>
      <c r="J15" s="207">
        <v>116752</v>
      </c>
      <c r="K15" s="207">
        <v>129600</v>
      </c>
      <c r="L15" s="207">
        <v>134972</v>
      </c>
      <c r="M15" s="207">
        <v>83816</v>
      </c>
      <c r="N15" s="213">
        <v>3.0202739795177909E-2</v>
      </c>
      <c r="O15" s="213">
        <v>0.10137936256538721</v>
      </c>
      <c r="P15" s="213">
        <v>9.1696691675237724E-2</v>
      </c>
      <c r="Q15" s="213">
        <v>9.655012125686474E-2</v>
      </c>
      <c r="R15" s="213">
        <v>0.10634532020015271</v>
      </c>
      <c r="S15" s="213">
        <v>8.4654749209674474E-2</v>
      </c>
      <c r="T15" s="213">
        <v>0.12278388093480314</v>
      </c>
      <c r="U15" s="213">
        <v>0.13629566062380505</v>
      </c>
      <c r="V15" s="213">
        <v>0.1419451998897856</v>
      </c>
      <c r="W15" s="213">
        <v>8.8146273849111445E-2</v>
      </c>
      <c r="X15" s="213"/>
      <c r="Y15" s="216">
        <v>0.20269562528789303</v>
      </c>
      <c r="Z15" s="213">
        <v>0</v>
      </c>
      <c r="AA15" s="207">
        <v>950874</v>
      </c>
      <c r="AB15" s="207">
        <v>1</v>
      </c>
      <c r="AD15" s="207" t="s">
        <v>189</v>
      </c>
      <c r="AE15" s="207" t="s">
        <v>4</v>
      </c>
      <c r="AF15" s="207" t="s">
        <v>63</v>
      </c>
      <c r="AH15" s="207">
        <v>950874</v>
      </c>
      <c r="AI15" s="213">
        <v>0</v>
      </c>
      <c r="AJ15" s="213">
        <v>1</v>
      </c>
      <c r="AK15" s="207">
        <v>950874</v>
      </c>
      <c r="AL15" s="207">
        <v>1</v>
      </c>
      <c r="AN15" s="207" t="s">
        <v>192</v>
      </c>
      <c r="AO15" s="207" t="s">
        <v>8</v>
      </c>
      <c r="AP15" s="207" t="s">
        <v>68</v>
      </c>
      <c r="AQ15" s="207">
        <v>376403</v>
      </c>
      <c r="AR15" s="207">
        <v>607781</v>
      </c>
      <c r="AS15" s="207">
        <v>0.3824518585955472</v>
      </c>
      <c r="AT15" s="207">
        <v>0.6175481414044528</v>
      </c>
    </row>
    <row r="16" spans="1:246">
      <c r="A16" s="207" t="s">
        <v>185</v>
      </c>
      <c r="B16" s="207" t="s">
        <v>14</v>
      </c>
      <c r="C16" s="207" t="s">
        <v>65</v>
      </c>
      <c r="D16" s="207">
        <v>1621</v>
      </c>
      <c r="E16" s="207">
        <v>26110</v>
      </c>
      <c r="F16" s="207">
        <v>82077</v>
      </c>
      <c r="G16" s="207">
        <v>143650</v>
      </c>
      <c r="H16" s="207">
        <v>172659</v>
      </c>
      <c r="I16" s="207">
        <v>189767</v>
      </c>
      <c r="J16" s="207">
        <v>158572</v>
      </c>
      <c r="K16" s="207">
        <v>174234</v>
      </c>
      <c r="L16" s="207">
        <v>217048</v>
      </c>
      <c r="M16" s="207">
        <v>314049</v>
      </c>
      <c r="N16" s="213">
        <v>1.0954279230727124E-3</v>
      </c>
      <c r="O16" s="213">
        <v>1.7644431259363678E-2</v>
      </c>
      <c r="P16" s="213">
        <v>5.5465414954990147E-2</v>
      </c>
      <c r="Q16" s="213">
        <v>9.7074781708448576E-2</v>
      </c>
      <c r="R16" s="213">
        <v>0.11667827869821805</v>
      </c>
      <c r="S16" s="213">
        <v>0.12823940202204775</v>
      </c>
      <c r="T16" s="213">
        <v>0.10715866540252077</v>
      </c>
      <c r="U16" s="213">
        <v>0.11774262106641023</v>
      </c>
      <c r="V16" s="213">
        <v>0.14667516338500067</v>
      </c>
      <c r="W16" s="213">
        <v>0.21222581357992737</v>
      </c>
      <c r="X16" s="213"/>
      <c r="Y16" s="216">
        <v>0.16118603555782016</v>
      </c>
      <c r="Z16" s="213">
        <v>0</v>
      </c>
      <c r="AA16" s="207">
        <v>1479787</v>
      </c>
      <c r="AB16" s="207">
        <v>1</v>
      </c>
      <c r="AD16" s="207" t="s">
        <v>185</v>
      </c>
      <c r="AE16" s="207" t="s">
        <v>14</v>
      </c>
      <c r="AF16" s="207" t="s">
        <v>65</v>
      </c>
      <c r="AH16" s="207">
        <v>1479787</v>
      </c>
      <c r="AI16" s="213">
        <v>0</v>
      </c>
      <c r="AJ16" s="213">
        <v>1</v>
      </c>
      <c r="AK16" s="207">
        <v>1479787</v>
      </c>
      <c r="AL16" s="207">
        <v>1</v>
      </c>
      <c r="AN16" s="207" t="s">
        <v>189</v>
      </c>
      <c r="AO16" s="207" t="s">
        <v>4</v>
      </c>
      <c r="AP16" s="207" t="s">
        <v>63</v>
      </c>
      <c r="AQ16" s="207">
        <v>192738</v>
      </c>
      <c r="AR16" s="207">
        <v>758136</v>
      </c>
      <c r="AS16" s="207">
        <v>0.20269562528789303</v>
      </c>
      <c r="AT16" s="207">
        <v>0.79730437471210691</v>
      </c>
    </row>
    <row r="17" spans="1:46">
      <c r="A17" s="207" t="s">
        <v>194</v>
      </c>
      <c r="B17" s="207" t="s">
        <v>3</v>
      </c>
      <c r="C17" s="207" t="s">
        <v>66</v>
      </c>
      <c r="D17" s="207">
        <v>46271</v>
      </c>
      <c r="E17" s="207">
        <v>74569</v>
      </c>
      <c r="F17" s="207">
        <v>116343</v>
      </c>
      <c r="G17" s="207">
        <v>115058</v>
      </c>
      <c r="H17" s="207">
        <v>135851</v>
      </c>
      <c r="I17" s="207">
        <v>104870</v>
      </c>
      <c r="J17" s="207">
        <v>138709</v>
      </c>
      <c r="K17" s="207">
        <v>147429</v>
      </c>
      <c r="L17" s="207">
        <v>154060</v>
      </c>
      <c r="M17" s="207">
        <v>162188</v>
      </c>
      <c r="N17" s="213">
        <v>3.8709229446152918E-2</v>
      </c>
      <c r="O17" s="213">
        <v>6.2382670151286485E-2</v>
      </c>
      <c r="P17" s="213">
        <v>9.7329815250454255E-2</v>
      </c>
      <c r="Q17" s="213">
        <v>9.6254814497535451E-2</v>
      </c>
      <c r="R17" s="213">
        <v>0.11364974885974628</v>
      </c>
      <c r="S17" s="213">
        <v>8.7731773508635147E-2</v>
      </c>
      <c r="T17" s="213">
        <v>0.11604068438647155</v>
      </c>
      <c r="U17" s="213">
        <v>0.12333563113001401</v>
      </c>
      <c r="V17" s="213">
        <v>0.12888296964565968</v>
      </c>
      <c r="W17" s="213">
        <v>0.1356826631240442</v>
      </c>
      <c r="X17" s="213"/>
      <c r="Y17" s="216">
        <v>0.1552175600745557</v>
      </c>
      <c r="Z17" s="213">
        <v>0.4264415049006649</v>
      </c>
      <c r="AA17" s="207">
        <v>1195348</v>
      </c>
      <c r="AB17" s="207">
        <v>1</v>
      </c>
      <c r="AD17" s="207" t="s">
        <v>194</v>
      </c>
      <c r="AE17" s="207" t="s">
        <v>3</v>
      </c>
      <c r="AF17" s="207" t="s">
        <v>66</v>
      </c>
      <c r="AG17" s="207">
        <v>509746</v>
      </c>
      <c r="AH17" s="207">
        <v>685602</v>
      </c>
      <c r="AI17" s="213">
        <v>0.4264415049006649</v>
      </c>
      <c r="AJ17" s="213">
        <v>0.5735584950993351</v>
      </c>
      <c r="AK17" s="207">
        <v>1195348</v>
      </c>
      <c r="AL17" s="207">
        <v>1</v>
      </c>
      <c r="AN17" s="207" t="s">
        <v>185</v>
      </c>
      <c r="AO17" s="207" t="s">
        <v>14</v>
      </c>
      <c r="AP17" s="207" t="s">
        <v>65</v>
      </c>
      <c r="AQ17" s="207">
        <v>238521</v>
      </c>
      <c r="AR17" s="207">
        <v>1241266</v>
      </c>
      <c r="AS17" s="207">
        <v>0.16118603555782016</v>
      </c>
      <c r="AT17" s="207">
        <v>0.83881396444217982</v>
      </c>
    </row>
    <row r="18" spans="1:46">
      <c r="A18" s="207" t="s">
        <v>193</v>
      </c>
      <c r="B18" s="207" t="s">
        <v>28</v>
      </c>
      <c r="C18" s="207" t="s">
        <v>71</v>
      </c>
      <c r="D18" s="207">
        <v>45258</v>
      </c>
      <c r="E18" s="207">
        <v>213252</v>
      </c>
      <c r="F18" s="207">
        <v>302807</v>
      </c>
      <c r="G18" s="207">
        <v>350054</v>
      </c>
      <c r="H18" s="207">
        <v>320577</v>
      </c>
      <c r="I18" s="207">
        <v>281535</v>
      </c>
      <c r="J18" s="207">
        <v>204389</v>
      </c>
      <c r="K18" s="207">
        <v>213882</v>
      </c>
      <c r="L18" s="207">
        <v>129126</v>
      </c>
      <c r="M18" s="207">
        <v>42839</v>
      </c>
      <c r="N18" s="213">
        <v>2.1513329489347199E-2</v>
      </c>
      <c r="O18" s="213">
        <v>0.10136905166517012</v>
      </c>
      <c r="P18" s="213">
        <v>0.14393890058510667</v>
      </c>
      <c r="Q18" s="213">
        <v>0.16639769855194539</v>
      </c>
      <c r="R18" s="213">
        <v>0.15238584620854781</v>
      </c>
      <c r="S18" s="213">
        <v>0.13382728396710777</v>
      </c>
      <c r="T18" s="213">
        <v>9.7156036523889364E-2</v>
      </c>
      <c r="U18" s="213">
        <v>0.10166852131867421</v>
      </c>
      <c r="V18" s="213">
        <v>6.1379870600588769E-2</v>
      </c>
      <c r="W18" s="213">
        <v>2.0363461089622711E-2</v>
      </c>
      <c r="X18" s="213"/>
      <c r="Y18" s="216">
        <v>3.6582832593136248E-3</v>
      </c>
      <c r="Z18" s="213">
        <v>0</v>
      </c>
      <c r="AA18" s="207">
        <v>2103719</v>
      </c>
      <c r="AB18" s="207">
        <v>1</v>
      </c>
      <c r="AD18" s="207" t="s">
        <v>193</v>
      </c>
      <c r="AE18" s="207" t="s">
        <v>28</v>
      </c>
      <c r="AF18" s="207" t="s">
        <v>71</v>
      </c>
      <c r="AH18" s="207">
        <v>2103719</v>
      </c>
      <c r="AI18" s="213">
        <v>0</v>
      </c>
      <c r="AJ18" s="213">
        <v>1</v>
      </c>
      <c r="AK18" s="207">
        <v>2103719</v>
      </c>
      <c r="AL18" s="207">
        <v>1</v>
      </c>
      <c r="AN18" s="207" t="s">
        <v>194</v>
      </c>
      <c r="AO18" s="207" t="s">
        <v>3</v>
      </c>
      <c r="AP18" s="207" t="s">
        <v>66</v>
      </c>
      <c r="AQ18" s="207">
        <v>185539</v>
      </c>
      <c r="AR18" s="207">
        <v>1009809</v>
      </c>
      <c r="AS18" s="207">
        <v>0.1552175600745557</v>
      </c>
      <c r="AT18" s="207">
        <v>0.84478243992544433</v>
      </c>
    </row>
    <row r="19" spans="1:46">
      <c r="A19" s="207" t="s">
        <v>206</v>
      </c>
      <c r="B19" s="207" t="s">
        <v>16</v>
      </c>
      <c r="C19" s="207" t="s">
        <v>69</v>
      </c>
      <c r="D19" s="207">
        <v>56028</v>
      </c>
      <c r="E19" s="207">
        <v>253373</v>
      </c>
      <c r="F19" s="207">
        <v>266582</v>
      </c>
      <c r="G19" s="207">
        <v>198444</v>
      </c>
      <c r="H19" s="207">
        <v>148413</v>
      </c>
      <c r="I19" s="207">
        <v>182774</v>
      </c>
      <c r="J19" s="207">
        <v>132906</v>
      </c>
      <c r="K19" s="207">
        <v>135831</v>
      </c>
      <c r="L19" s="207">
        <v>105658</v>
      </c>
      <c r="M19" s="207">
        <v>30797</v>
      </c>
      <c r="N19" s="213">
        <v>3.7084840806827613E-2</v>
      </c>
      <c r="O19" s="213">
        <v>0.16770717087435449</v>
      </c>
      <c r="P19" s="213">
        <v>0.17645018619200611</v>
      </c>
      <c r="Q19" s="213">
        <v>0.13134975635521701</v>
      </c>
      <c r="R19" s="213">
        <v>9.8234319959015257E-2</v>
      </c>
      <c r="S19" s="213">
        <v>0.12097780919588617</v>
      </c>
      <c r="T19" s="213">
        <v>8.7970262230888677E-2</v>
      </c>
      <c r="U19" s="213">
        <v>8.9906314907407039E-2</v>
      </c>
      <c r="V19" s="213">
        <v>6.9934855964299852E-2</v>
      </c>
      <c r="W19" s="213">
        <v>2.0384483514097773E-2</v>
      </c>
      <c r="X19" s="213"/>
      <c r="Y19" s="216">
        <v>1.1708981828242673E-3</v>
      </c>
      <c r="Z19" s="213">
        <v>0</v>
      </c>
      <c r="AA19" s="207">
        <v>1510806</v>
      </c>
      <c r="AB19" s="207">
        <v>1</v>
      </c>
      <c r="AD19" s="207" t="s">
        <v>206</v>
      </c>
      <c r="AE19" s="207" t="s">
        <v>16</v>
      </c>
      <c r="AF19" s="207" t="s">
        <v>69</v>
      </c>
      <c r="AH19" s="207">
        <v>1510806</v>
      </c>
      <c r="AI19" s="213">
        <v>0</v>
      </c>
      <c r="AJ19" s="213">
        <v>1</v>
      </c>
      <c r="AK19" s="207">
        <v>1510806</v>
      </c>
      <c r="AL19" s="207">
        <v>1</v>
      </c>
      <c r="AN19" s="207" t="s">
        <v>193</v>
      </c>
      <c r="AO19" s="207" t="s">
        <v>28</v>
      </c>
      <c r="AP19" s="207" t="s">
        <v>71</v>
      </c>
      <c r="AQ19" s="207">
        <v>7696</v>
      </c>
      <c r="AR19" s="207">
        <v>2096023</v>
      </c>
      <c r="AS19" s="207">
        <v>3.6582832593136248E-3</v>
      </c>
      <c r="AT19" s="207">
        <v>0.99634171674068639</v>
      </c>
    </row>
    <row r="20" spans="1:46">
      <c r="A20" s="207" t="s">
        <v>191</v>
      </c>
      <c r="B20" s="207" t="s">
        <v>15</v>
      </c>
      <c r="C20" s="207" t="s">
        <v>70</v>
      </c>
      <c r="D20" s="207">
        <v>52211</v>
      </c>
      <c r="E20" s="207">
        <v>434935</v>
      </c>
      <c r="F20" s="207">
        <v>544177</v>
      </c>
      <c r="G20" s="207">
        <v>319056</v>
      </c>
      <c r="H20" s="207">
        <v>219294</v>
      </c>
      <c r="I20" s="207">
        <v>171733</v>
      </c>
      <c r="J20" s="207">
        <v>103880</v>
      </c>
      <c r="K20" s="207">
        <v>76174</v>
      </c>
      <c r="L20" s="207">
        <v>71512</v>
      </c>
      <c r="M20" s="207">
        <v>30411</v>
      </c>
      <c r="N20" s="213">
        <v>2.5803814700429924E-2</v>
      </c>
      <c r="O20" s="213">
        <v>0.21495436108734728</v>
      </c>
      <c r="P20" s="213">
        <v>0.26894413959196062</v>
      </c>
      <c r="Q20" s="213">
        <v>0.15768443245791824</v>
      </c>
      <c r="R20" s="213">
        <v>0.10837987667189058</v>
      </c>
      <c r="S20" s="213">
        <v>8.4874193368235276E-2</v>
      </c>
      <c r="T20" s="213">
        <v>5.1339761182139024E-2</v>
      </c>
      <c r="U20" s="213">
        <v>3.7646851831808409E-2</v>
      </c>
      <c r="V20" s="213">
        <v>3.5342789773364705E-2</v>
      </c>
      <c r="W20" s="213">
        <v>1.5029779334905947E-2</v>
      </c>
      <c r="X20" s="213"/>
      <c r="Y20" s="216">
        <v>0</v>
      </c>
      <c r="Z20" s="213">
        <v>0</v>
      </c>
      <c r="AA20" s="207">
        <v>2023383</v>
      </c>
      <c r="AB20" s="207">
        <v>1</v>
      </c>
      <c r="AD20" s="207" t="s">
        <v>191</v>
      </c>
      <c r="AE20" s="207" t="s">
        <v>15</v>
      </c>
      <c r="AF20" s="207" t="s">
        <v>70</v>
      </c>
      <c r="AH20" s="207">
        <v>2023383</v>
      </c>
      <c r="AI20" s="213">
        <v>0</v>
      </c>
      <c r="AJ20" s="213">
        <v>1</v>
      </c>
      <c r="AK20" s="207">
        <v>2023383</v>
      </c>
      <c r="AL20" s="207">
        <v>1</v>
      </c>
      <c r="AN20" s="207" t="s">
        <v>206</v>
      </c>
      <c r="AO20" s="207" t="s">
        <v>16</v>
      </c>
      <c r="AP20" s="207" t="s">
        <v>69</v>
      </c>
      <c r="AQ20" s="207">
        <v>1769</v>
      </c>
      <c r="AR20" s="207">
        <v>1509037</v>
      </c>
      <c r="AS20" s="207">
        <v>1.1708981828242673E-3</v>
      </c>
      <c r="AT20" s="207">
        <v>0.99882910181717577</v>
      </c>
    </row>
    <row r="21" spans="1:46">
      <c r="A21" s="207" t="s">
        <v>184</v>
      </c>
      <c r="B21" s="207" t="s">
        <v>12</v>
      </c>
      <c r="C21" s="207" t="s">
        <v>72</v>
      </c>
      <c r="D21" s="207">
        <v>20040</v>
      </c>
      <c r="E21" s="207">
        <v>280471</v>
      </c>
      <c r="F21" s="207">
        <v>357163</v>
      </c>
      <c r="G21" s="207">
        <v>289960</v>
      </c>
      <c r="H21" s="207">
        <v>226108</v>
      </c>
      <c r="I21" s="207">
        <v>177307</v>
      </c>
      <c r="J21" s="207">
        <v>138177</v>
      </c>
      <c r="K21" s="207">
        <v>120800</v>
      </c>
      <c r="L21" s="207">
        <v>132039</v>
      </c>
      <c r="M21" s="207">
        <v>77206</v>
      </c>
      <c r="N21" s="213">
        <v>1.1015401223896824E-2</v>
      </c>
      <c r="O21" s="213">
        <v>0.15416669644049733</v>
      </c>
      <c r="P21" s="213">
        <v>0.19632204327997313</v>
      </c>
      <c r="Q21" s="213">
        <v>0.15938252190025565</v>
      </c>
      <c r="R21" s="213">
        <v>0.12428494710243829</v>
      </c>
      <c r="S21" s="213">
        <v>9.7460466307658394E-2</v>
      </c>
      <c r="T21" s="213">
        <v>7.5951851043632307E-2</v>
      </c>
      <c r="U21" s="213">
        <v>6.6400222946443932E-2</v>
      </c>
      <c r="V21" s="213">
        <v>7.2577972165774093E-2</v>
      </c>
      <c r="W21" s="213">
        <v>4.2437877589430052E-2</v>
      </c>
      <c r="X21" s="213"/>
      <c r="Y21" s="216">
        <v>1.810615350874059E-3</v>
      </c>
      <c r="Z21" s="213">
        <v>0</v>
      </c>
      <c r="AA21" s="207">
        <v>1819271</v>
      </c>
      <c r="AB21" s="207">
        <v>1</v>
      </c>
      <c r="AD21" s="207" t="s">
        <v>184</v>
      </c>
      <c r="AE21" s="207" t="s">
        <v>12</v>
      </c>
      <c r="AF21" s="207" t="s">
        <v>72</v>
      </c>
      <c r="AH21" s="207">
        <v>1819271</v>
      </c>
      <c r="AI21" s="213">
        <v>0</v>
      </c>
      <c r="AJ21" s="213">
        <v>1</v>
      </c>
      <c r="AK21" s="207">
        <v>1819271</v>
      </c>
      <c r="AL21" s="207">
        <v>1</v>
      </c>
      <c r="AN21" s="207" t="s">
        <v>191</v>
      </c>
      <c r="AO21" s="207" t="s">
        <v>15</v>
      </c>
      <c r="AP21" s="207" t="s">
        <v>70</v>
      </c>
      <c r="AR21" s="207">
        <v>2023383</v>
      </c>
      <c r="AS21" s="207">
        <v>0</v>
      </c>
      <c r="AT21" s="207">
        <v>1</v>
      </c>
    </row>
    <row r="22" spans="1:46">
      <c r="A22" s="207" t="s">
        <v>198</v>
      </c>
      <c r="B22" s="207" t="s">
        <v>37</v>
      </c>
      <c r="C22" s="207" t="s">
        <v>73</v>
      </c>
      <c r="D22" s="207">
        <v>10190</v>
      </c>
      <c r="E22" s="207">
        <v>94157</v>
      </c>
      <c r="F22" s="207">
        <v>145200</v>
      </c>
      <c r="G22" s="207">
        <v>133082</v>
      </c>
      <c r="H22" s="207">
        <v>146961</v>
      </c>
      <c r="I22" s="207">
        <v>172356</v>
      </c>
      <c r="J22" s="207">
        <v>208614</v>
      </c>
      <c r="K22" s="207">
        <v>174087</v>
      </c>
      <c r="L22" s="207">
        <v>245341</v>
      </c>
      <c r="M22" s="207">
        <v>174822</v>
      </c>
      <c r="N22" s="213">
        <v>6.7716190083797955E-3</v>
      </c>
      <c r="O22" s="213">
        <v>6.2570689987440281E-2</v>
      </c>
      <c r="P22" s="213">
        <v>9.6490586851496196E-2</v>
      </c>
      <c r="Q22" s="213">
        <v>8.8437742970873395E-2</v>
      </c>
      <c r="R22" s="213">
        <v>9.7660834258145549E-2</v>
      </c>
      <c r="S22" s="213">
        <v>0.11453671892132562</v>
      </c>
      <c r="T22" s="213">
        <v>0.13863145513387073</v>
      </c>
      <c r="U22" s="213">
        <v>0.11568703025631143</v>
      </c>
      <c r="V22" s="213">
        <v>0.16303785860008904</v>
      </c>
      <c r="W22" s="213">
        <v>0.11617546401206796</v>
      </c>
      <c r="X22" s="213"/>
      <c r="Y22" s="216">
        <v>0</v>
      </c>
      <c r="Z22" s="213">
        <v>0</v>
      </c>
      <c r="AA22" s="207">
        <v>1504810</v>
      </c>
      <c r="AB22" s="207">
        <v>1</v>
      </c>
      <c r="AD22" s="207" t="s">
        <v>198</v>
      </c>
      <c r="AE22" s="207" t="s">
        <v>37</v>
      </c>
      <c r="AF22" s="207" t="s">
        <v>73</v>
      </c>
      <c r="AH22" s="207">
        <v>1504810</v>
      </c>
      <c r="AI22" s="213">
        <v>0</v>
      </c>
      <c r="AJ22" s="213">
        <v>1</v>
      </c>
      <c r="AK22" s="207">
        <v>1504810</v>
      </c>
      <c r="AL22" s="207">
        <v>1</v>
      </c>
      <c r="AN22" s="207" t="s">
        <v>184</v>
      </c>
      <c r="AO22" s="207" t="s">
        <v>12</v>
      </c>
      <c r="AP22" s="207" t="s">
        <v>72</v>
      </c>
      <c r="AQ22" s="207">
        <v>3294</v>
      </c>
      <c r="AR22" s="207">
        <v>1815977</v>
      </c>
      <c r="AS22" s="207">
        <v>1.810615350874059E-3</v>
      </c>
      <c r="AT22" s="207">
        <v>0.99818938464912599</v>
      </c>
    </row>
    <row r="23" spans="1:46">
      <c r="A23" s="207" t="s">
        <v>222</v>
      </c>
      <c r="B23" s="207" t="s">
        <v>13</v>
      </c>
      <c r="C23" s="207" t="s">
        <v>77</v>
      </c>
      <c r="D23" s="207">
        <v>119419</v>
      </c>
      <c r="E23" s="207">
        <v>179241</v>
      </c>
      <c r="F23" s="207">
        <v>167593</v>
      </c>
      <c r="G23" s="207">
        <v>198411</v>
      </c>
      <c r="H23" s="207">
        <v>240299</v>
      </c>
      <c r="I23" s="207">
        <v>208403</v>
      </c>
      <c r="J23" s="207">
        <v>235722</v>
      </c>
      <c r="K23" s="207">
        <v>184864</v>
      </c>
      <c r="L23" s="207">
        <v>168917</v>
      </c>
      <c r="M23" s="207">
        <v>157242</v>
      </c>
      <c r="N23" s="213">
        <v>6.419993215458647E-2</v>
      </c>
      <c r="O23" s="213">
        <v>9.636037849354151E-2</v>
      </c>
      <c r="P23" s="213">
        <v>9.0098386601659794E-2</v>
      </c>
      <c r="Q23" s="213">
        <v>0.10666621508071293</v>
      </c>
      <c r="R23" s="213">
        <v>0.12918530130728759</v>
      </c>
      <c r="S23" s="213">
        <v>0.11203793752093288</v>
      </c>
      <c r="T23" s="213">
        <v>0.12672469546172244</v>
      </c>
      <c r="U23" s="213">
        <v>9.9383316371979946E-2</v>
      </c>
      <c r="V23" s="213">
        <v>9.0810172081128487E-2</v>
      </c>
      <c r="W23" s="213">
        <v>8.4533664926447941E-2</v>
      </c>
      <c r="X23" s="213"/>
      <c r="Y23" s="216">
        <v>0.24341020508991129</v>
      </c>
      <c r="Z23" s="213">
        <v>0.50566175889503373</v>
      </c>
      <c r="AA23" s="207">
        <v>1860111</v>
      </c>
      <c r="AB23" s="207">
        <v>1</v>
      </c>
      <c r="AD23" s="207" t="s">
        <v>222</v>
      </c>
      <c r="AE23" s="207" t="s">
        <v>13</v>
      </c>
      <c r="AF23" s="207" t="s">
        <v>77</v>
      </c>
      <c r="AG23" s="207">
        <v>940587</v>
      </c>
      <c r="AH23" s="207">
        <v>919524</v>
      </c>
      <c r="AI23" s="213">
        <v>0.50566175889503373</v>
      </c>
      <c r="AJ23" s="213">
        <v>0.49433824110496632</v>
      </c>
      <c r="AK23" s="207">
        <v>1860111</v>
      </c>
      <c r="AL23" s="207">
        <v>1</v>
      </c>
      <c r="AN23" s="207" t="s">
        <v>198</v>
      </c>
      <c r="AO23" s="207" t="s">
        <v>37</v>
      </c>
      <c r="AP23" s="207" t="s">
        <v>73</v>
      </c>
      <c r="AR23" s="207">
        <v>1504810</v>
      </c>
      <c r="AS23" s="207">
        <v>0</v>
      </c>
      <c r="AT23" s="207">
        <v>1</v>
      </c>
    </row>
    <row r="24" spans="1:46">
      <c r="A24" s="207" t="s">
        <v>226</v>
      </c>
      <c r="B24" s="207" t="s">
        <v>19</v>
      </c>
      <c r="C24" s="207" t="s">
        <v>75</v>
      </c>
      <c r="E24" s="207">
        <v>17213</v>
      </c>
      <c r="F24" s="207">
        <v>46382</v>
      </c>
      <c r="G24" s="207">
        <v>70215</v>
      </c>
      <c r="H24" s="207">
        <v>68452</v>
      </c>
      <c r="I24" s="207">
        <v>59828</v>
      </c>
      <c r="J24" s="207">
        <v>70201</v>
      </c>
      <c r="K24" s="207">
        <v>69213</v>
      </c>
      <c r="L24" s="207">
        <v>85505</v>
      </c>
      <c r="M24" s="207">
        <v>257965</v>
      </c>
      <c r="N24" s="213">
        <v>0</v>
      </c>
      <c r="O24" s="213">
        <v>2.3105504353172057E-2</v>
      </c>
      <c r="P24" s="213">
        <v>6.2259890949214337E-2</v>
      </c>
      <c r="Q24" s="213">
        <v>9.4251611465635043E-2</v>
      </c>
      <c r="R24" s="213">
        <v>9.1885085922461723E-2</v>
      </c>
      <c r="S24" s="213">
        <v>8.0308842993178281E-2</v>
      </c>
      <c r="T24" s="213">
        <v>9.4232818863477119E-2</v>
      </c>
      <c r="U24" s="213">
        <v>9.2906598082617642E-2</v>
      </c>
      <c r="V24" s="213">
        <v>0.11477581767954317</v>
      </c>
      <c r="W24" s="213">
        <v>0.34627382969070064</v>
      </c>
      <c r="X24" s="213"/>
      <c r="Y24" s="216">
        <v>5.315755986114952E-2</v>
      </c>
      <c r="Z24" s="213">
        <v>0</v>
      </c>
      <c r="AA24" s="207">
        <v>744974</v>
      </c>
      <c r="AB24" s="207">
        <v>1</v>
      </c>
      <c r="AD24" s="207" t="s">
        <v>226</v>
      </c>
      <c r="AE24" s="207" t="s">
        <v>19</v>
      </c>
      <c r="AF24" s="207" t="s">
        <v>75</v>
      </c>
      <c r="AH24" s="207">
        <v>744974</v>
      </c>
      <c r="AI24" s="213">
        <v>0</v>
      </c>
      <c r="AJ24" s="213">
        <v>1</v>
      </c>
      <c r="AK24" s="207">
        <v>744974</v>
      </c>
      <c r="AL24" s="207">
        <v>1</v>
      </c>
      <c r="AN24" s="207" t="s">
        <v>222</v>
      </c>
      <c r="AO24" s="207" t="s">
        <v>13</v>
      </c>
      <c r="AP24" s="207" t="s">
        <v>77</v>
      </c>
      <c r="AQ24" s="207">
        <v>452770</v>
      </c>
      <c r="AR24" s="207">
        <v>1407341</v>
      </c>
      <c r="AS24" s="207">
        <v>0.24341020508991129</v>
      </c>
      <c r="AT24" s="207">
        <v>0.75658979491008871</v>
      </c>
    </row>
    <row r="25" spans="1:46">
      <c r="A25" s="207" t="s">
        <v>211</v>
      </c>
      <c r="B25" s="207" t="s">
        <v>31</v>
      </c>
      <c r="C25" s="207" t="s">
        <v>82</v>
      </c>
      <c r="D25" s="207">
        <v>27472</v>
      </c>
      <c r="E25" s="207">
        <v>44115</v>
      </c>
      <c r="F25" s="207">
        <v>67104</v>
      </c>
      <c r="G25" s="207">
        <v>165831</v>
      </c>
      <c r="H25" s="207">
        <v>97095</v>
      </c>
      <c r="I25" s="207">
        <v>77177</v>
      </c>
      <c r="J25" s="207">
        <v>54367</v>
      </c>
      <c r="K25" s="207">
        <v>30223</v>
      </c>
      <c r="L25" s="207">
        <v>8418</v>
      </c>
      <c r="N25" s="213">
        <v>4.8044602852036197E-2</v>
      </c>
      <c r="O25" s="213">
        <v>7.7150831931332875E-2</v>
      </c>
      <c r="P25" s="213">
        <v>0.11735530830602202</v>
      </c>
      <c r="Q25" s="213">
        <v>0.29001472537696615</v>
      </c>
      <c r="R25" s="213">
        <v>0.16980528224805089</v>
      </c>
      <c r="S25" s="213">
        <v>0.13497154609462717</v>
      </c>
      <c r="T25" s="213">
        <v>9.5080115144752911E-2</v>
      </c>
      <c r="U25" s="213">
        <v>5.2855708794302923E-2</v>
      </c>
      <c r="V25" s="213">
        <v>1.4721879251908878E-2</v>
      </c>
      <c r="W25" s="213">
        <v>0</v>
      </c>
      <c r="X25" s="213"/>
      <c r="Y25" s="216">
        <v>0.60243580819934173</v>
      </c>
      <c r="Z25" s="213">
        <v>0.5216823305969549</v>
      </c>
      <c r="AA25" s="207">
        <v>571802</v>
      </c>
      <c r="AB25" s="207">
        <v>1</v>
      </c>
      <c r="AD25" s="207" t="s">
        <v>211</v>
      </c>
      <c r="AE25" s="207" t="s">
        <v>31</v>
      </c>
      <c r="AF25" s="207" t="s">
        <v>82</v>
      </c>
      <c r="AG25" s="207">
        <v>298299</v>
      </c>
      <c r="AH25" s="207">
        <v>273503</v>
      </c>
      <c r="AI25" s="213">
        <v>0.5216823305969549</v>
      </c>
      <c r="AJ25" s="213">
        <v>0.4783176694030451</v>
      </c>
      <c r="AK25" s="207">
        <v>571802</v>
      </c>
      <c r="AL25" s="207">
        <v>1</v>
      </c>
      <c r="AN25" s="207" t="s">
        <v>226</v>
      </c>
      <c r="AO25" s="207" t="s">
        <v>19</v>
      </c>
      <c r="AP25" s="207" t="s">
        <v>75</v>
      </c>
      <c r="AQ25" s="207">
        <v>39601</v>
      </c>
      <c r="AR25" s="207">
        <v>705373</v>
      </c>
      <c r="AS25" s="207">
        <v>5.315755986114952E-2</v>
      </c>
      <c r="AT25" s="207">
        <v>0.94684244013885044</v>
      </c>
    </row>
    <row r="26" spans="1:46">
      <c r="A26" s="207" t="s">
        <v>213</v>
      </c>
      <c r="B26" s="207" t="s">
        <v>9</v>
      </c>
      <c r="C26" s="207" t="s">
        <v>83</v>
      </c>
      <c r="D26" s="207">
        <v>74683</v>
      </c>
      <c r="E26" s="207">
        <v>74490</v>
      </c>
      <c r="F26" s="207">
        <v>118712</v>
      </c>
      <c r="G26" s="207">
        <v>162730</v>
      </c>
      <c r="H26" s="207">
        <v>167788</v>
      </c>
      <c r="I26" s="207">
        <v>165402</v>
      </c>
      <c r="J26" s="207">
        <v>139451</v>
      </c>
      <c r="K26" s="207">
        <v>119853</v>
      </c>
      <c r="L26" s="207">
        <v>123504</v>
      </c>
      <c r="M26" s="207">
        <v>54126</v>
      </c>
      <c r="N26" s="213">
        <v>6.2197530021095342E-2</v>
      </c>
      <c r="O26" s="213">
        <v>6.2036795673331174E-2</v>
      </c>
      <c r="P26" s="213">
        <v>9.886578182269419E-2</v>
      </c>
      <c r="Q26" s="213">
        <v>0.13552487259929094</v>
      </c>
      <c r="R26" s="213">
        <v>0.13973727845934877</v>
      </c>
      <c r="S26" s="213">
        <v>0.13775016885434721</v>
      </c>
      <c r="T26" s="213">
        <v>0.11613764523347705</v>
      </c>
      <c r="U26" s="213">
        <v>9.9816029961548675E-2</v>
      </c>
      <c r="V26" s="213">
        <v>0.10285665744179209</v>
      </c>
      <c r="W26" s="213">
        <v>4.5077239933074546E-2</v>
      </c>
      <c r="X26" s="213"/>
      <c r="Y26" s="216">
        <v>0.34138476388290878</v>
      </c>
      <c r="Z26" s="213">
        <v>0.54499437429782827</v>
      </c>
      <c r="AA26" s="207">
        <v>1200739</v>
      </c>
      <c r="AB26" s="207">
        <v>1</v>
      </c>
      <c r="AD26" s="207" t="s">
        <v>213</v>
      </c>
      <c r="AE26" s="207" t="s">
        <v>9</v>
      </c>
      <c r="AF26" s="207" t="s">
        <v>83</v>
      </c>
      <c r="AG26" s="207">
        <v>654396</v>
      </c>
      <c r="AH26" s="207">
        <v>546343</v>
      </c>
      <c r="AI26" s="213">
        <v>0.54499437429782827</v>
      </c>
      <c r="AJ26" s="213">
        <v>0.45500562570217173</v>
      </c>
      <c r="AK26" s="207">
        <v>1200739</v>
      </c>
      <c r="AL26" s="207">
        <v>1</v>
      </c>
      <c r="AN26" s="207" t="s">
        <v>211</v>
      </c>
      <c r="AO26" s="207" t="s">
        <v>31</v>
      </c>
      <c r="AP26" s="207" t="s">
        <v>82</v>
      </c>
      <c r="AQ26" s="207">
        <v>344474</v>
      </c>
      <c r="AR26" s="207">
        <v>227328</v>
      </c>
      <c r="AS26" s="207">
        <v>0.60243580819934173</v>
      </c>
      <c r="AT26" s="207">
        <v>0.39756419180065827</v>
      </c>
    </row>
    <row r="27" spans="1:46">
      <c r="A27" s="207" t="s">
        <v>225</v>
      </c>
      <c r="B27" s="207" t="s">
        <v>29</v>
      </c>
      <c r="C27" s="207" t="s">
        <v>86</v>
      </c>
      <c r="D27" s="207">
        <v>14167</v>
      </c>
      <c r="E27" s="207">
        <v>33577</v>
      </c>
      <c r="F27" s="207">
        <v>35921</v>
      </c>
      <c r="G27" s="207">
        <v>81096</v>
      </c>
      <c r="H27" s="207">
        <v>97675</v>
      </c>
      <c r="I27" s="207">
        <v>95131</v>
      </c>
      <c r="J27" s="207">
        <v>83174</v>
      </c>
      <c r="K27" s="207">
        <v>56726</v>
      </c>
      <c r="L27" s="207">
        <v>33883</v>
      </c>
      <c r="M27" s="207">
        <v>30875</v>
      </c>
      <c r="N27" s="213">
        <v>2.5198096847347591E-2</v>
      </c>
      <c r="O27" s="213">
        <v>5.9721641691493618E-2</v>
      </c>
      <c r="P27" s="213">
        <v>6.3890791053403881E-2</v>
      </c>
      <c r="Q27" s="213">
        <v>0.14424118457912757</v>
      </c>
      <c r="R27" s="213">
        <v>0.17372937880741696</v>
      </c>
      <c r="S27" s="213">
        <v>0.1692044999777669</v>
      </c>
      <c r="T27" s="213">
        <v>0.14793721374894392</v>
      </c>
      <c r="U27" s="213">
        <v>0.10089554893503491</v>
      </c>
      <c r="V27" s="213">
        <v>6.0265907777135488E-2</v>
      </c>
      <c r="W27" s="213">
        <v>5.4915736582329136E-2</v>
      </c>
      <c r="X27" s="213"/>
      <c r="Y27" s="216">
        <v>0.469797678865223</v>
      </c>
      <c r="Z27" s="213">
        <v>8.5844635154964655E-2</v>
      </c>
      <c r="AA27" s="207">
        <v>562225</v>
      </c>
      <c r="AB27" s="207">
        <v>1</v>
      </c>
      <c r="AD27" s="207" t="s">
        <v>225</v>
      </c>
      <c r="AE27" s="207" t="s">
        <v>29</v>
      </c>
      <c r="AF27" s="207" t="s">
        <v>86</v>
      </c>
      <c r="AG27" s="207">
        <v>48264</v>
      </c>
      <c r="AH27" s="207">
        <v>513961</v>
      </c>
      <c r="AI27" s="213">
        <v>8.5844635154964655E-2</v>
      </c>
      <c r="AJ27" s="213">
        <v>0.91415536484503535</v>
      </c>
      <c r="AK27" s="207">
        <v>562225</v>
      </c>
      <c r="AL27" s="207">
        <v>1</v>
      </c>
      <c r="AN27" s="207" t="s">
        <v>213</v>
      </c>
      <c r="AO27" s="207" t="s">
        <v>9</v>
      </c>
      <c r="AP27" s="207" t="s">
        <v>83</v>
      </c>
      <c r="AQ27" s="207">
        <v>409914</v>
      </c>
      <c r="AR27" s="207">
        <v>790825</v>
      </c>
      <c r="AS27" s="207">
        <v>0.34138476388290878</v>
      </c>
      <c r="AT27" s="207">
        <v>0.65861523611709127</v>
      </c>
    </row>
    <row r="28" spans="1:46">
      <c r="A28" s="207" t="s">
        <v>217</v>
      </c>
      <c r="B28" s="207" t="s">
        <v>35</v>
      </c>
      <c r="C28" s="207" t="s">
        <v>81</v>
      </c>
      <c r="D28" s="207">
        <v>83278</v>
      </c>
      <c r="E28" s="207">
        <v>82721</v>
      </c>
      <c r="F28" s="207">
        <v>76412</v>
      </c>
      <c r="G28" s="207">
        <v>92199</v>
      </c>
      <c r="H28" s="207">
        <v>80666</v>
      </c>
      <c r="I28" s="207">
        <v>85185</v>
      </c>
      <c r="J28" s="207">
        <v>121820</v>
      </c>
      <c r="K28" s="207">
        <v>97524</v>
      </c>
      <c r="L28" s="207">
        <v>92489</v>
      </c>
      <c r="M28" s="207">
        <v>151228</v>
      </c>
      <c r="N28" s="213">
        <v>8.6430823582647823E-2</v>
      </c>
      <c r="O28" s="213">
        <v>8.5852736107738067E-2</v>
      </c>
      <c r="P28" s="213">
        <v>7.9304883541839205E-2</v>
      </c>
      <c r="Q28" s="213">
        <v>9.56895639123964E-2</v>
      </c>
      <c r="R28" s="213">
        <v>8.3719935818798122E-2</v>
      </c>
      <c r="S28" s="213">
        <v>8.8410020736423248E-2</v>
      </c>
      <c r="T28" s="213">
        <v>0.12643198598475178</v>
      </c>
      <c r="U28" s="213">
        <v>0.1012161632012554</v>
      </c>
      <c r="V28" s="213">
        <v>9.5990543028597164E-2</v>
      </c>
      <c r="W28" s="213">
        <v>0.15695334408555278</v>
      </c>
      <c r="X28" s="213"/>
      <c r="Y28" s="216">
        <v>7.8205790838195705E-2</v>
      </c>
      <c r="Z28" s="213">
        <v>0.79688891379750537</v>
      </c>
      <c r="AA28" s="207">
        <v>963522</v>
      </c>
      <c r="AB28" s="207">
        <v>1</v>
      </c>
      <c r="AD28" s="207" t="s">
        <v>217</v>
      </c>
      <c r="AE28" s="207" t="s">
        <v>35</v>
      </c>
      <c r="AF28" s="207" t="s">
        <v>81</v>
      </c>
      <c r="AG28" s="207">
        <v>767820</v>
      </c>
      <c r="AH28" s="207">
        <v>195702</v>
      </c>
      <c r="AI28" s="213">
        <v>0.79688891379750537</v>
      </c>
      <c r="AJ28" s="213">
        <v>0.2031110862024946</v>
      </c>
      <c r="AK28" s="207">
        <v>963522</v>
      </c>
      <c r="AL28" s="207">
        <v>1</v>
      </c>
      <c r="AN28" s="207" t="s">
        <v>225</v>
      </c>
      <c r="AO28" s="207" t="s">
        <v>29</v>
      </c>
      <c r="AP28" s="207" t="s">
        <v>86</v>
      </c>
      <c r="AQ28" s="207">
        <v>264132</v>
      </c>
      <c r="AR28" s="207">
        <v>298093</v>
      </c>
      <c r="AS28" s="207">
        <v>0.469797678865223</v>
      </c>
      <c r="AT28" s="207">
        <v>0.53020232113477705</v>
      </c>
    </row>
    <row r="29" spans="1:46">
      <c r="A29" s="207" t="s">
        <v>214</v>
      </c>
      <c r="B29" s="207" t="s">
        <v>24</v>
      </c>
      <c r="C29" s="207" t="s">
        <v>80</v>
      </c>
      <c r="D29" s="207">
        <v>24280</v>
      </c>
      <c r="E29" s="207">
        <v>31956</v>
      </c>
      <c r="F29" s="207">
        <v>40196</v>
      </c>
      <c r="G29" s="207">
        <v>56353</v>
      </c>
      <c r="H29" s="207">
        <v>87768</v>
      </c>
      <c r="I29" s="207">
        <v>116335</v>
      </c>
      <c r="J29" s="207">
        <v>113257</v>
      </c>
      <c r="K29" s="207">
        <v>158695</v>
      </c>
      <c r="L29" s="207">
        <v>156912</v>
      </c>
      <c r="M29" s="207">
        <v>136165</v>
      </c>
      <c r="N29" s="213">
        <v>2.6336427248873813E-2</v>
      </c>
      <c r="O29" s="213">
        <v>3.4662556390651217E-2</v>
      </c>
      <c r="P29" s="213">
        <v>4.3600454270829155E-2</v>
      </c>
      <c r="Q29" s="213">
        <v>6.1125893111852805E-2</v>
      </c>
      <c r="R29" s="213">
        <v>9.5201628780031175E-2</v>
      </c>
      <c r="S29" s="213">
        <v>0.12618814925855582</v>
      </c>
      <c r="T29" s="213">
        <v>0.12284945390962528</v>
      </c>
      <c r="U29" s="213">
        <v>0.17213588641927635</v>
      </c>
      <c r="V29" s="213">
        <v>0.17020187283670873</v>
      </c>
      <c r="W29" s="213">
        <v>0.14769767777359566</v>
      </c>
      <c r="X29" s="213"/>
      <c r="Y29" s="216">
        <v>0.33148645702378848</v>
      </c>
      <c r="Z29" s="213">
        <v>3.9211772860246637E-3</v>
      </c>
      <c r="AA29" s="207">
        <v>921917</v>
      </c>
      <c r="AB29" s="207">
        <v>1</v>
      </c>
      <c r="AD29" s="207" t="s">
        <v>214</v>
      </c>
      <c r="AE29" s="207" t="s">
        <v>24</v>
      </c>
      <c r="AF29" s="207" t="s">
        <v>80</v>
      </c>
      <c r="AG29" s="207">
        <v>3615</v>
      </c>
      <c r="AH29" s="207">
        <v>918302</v>
      </c>
      <c r="AI29" s="213">
        <v>3.9211772860246637E-3</v>
      </c>
      <c r="AJ29" s="213">
        <v>0.9960788227139753</v>
      </c>
      <c r="AK29" s="207">
        <v>921917</v>
      </c>
      <c r="AL29" s="207">
        <v>1</v>
      </c>
      <c r="AN29" s="207" t="s">
        <v>217</v>
      </c>
      <c r="AO29" s="207" t="s">
        <v>35</v>
      </c>
      <c r="AP29" s="207" t="s">
        <v>81</v>
      </c>
      <c r="AQ29" s="207">
        <v>75353</v>
      </c>
      <c r="AR29" s="207">
        <v>888169</v>
      </c>
      <c r="AS29" s="207">
        <v>7.8205790838195705E-2</v>
      </c>
      <c r="AT29" s="207">
        <v>0.92179420916180432</v>
      </c>
    </row>
    <row r="30" spans="1:46">
      <c r="A30" s="207" t="s">
        <v>230</v>
      </c>
      <c r="B30" s="207" t="s">
        <v>36</v>
      </c>
      <c r="C30" s="207" t="s">
        <v>84</v>
      </c>
      <c r="D30" s="207">
        <v>26068</v>
      </c>
      <c r="E30" s="207">
        <v>38549</v>
      </c>
      <c r="F30" s="207">
        <v>42109</v>
      </c>
      <c r="G30" s="207">
        <v>93326</v>
      </c>
      <c r="H30" s="207">
        <v>98386</v>
      </c>
      <c r="I30" s="207">
        <v>115015</v>
      </c>
      <c r="J30" s="207">
        <v>116791</v>
      </c>
      <c r="K30" s="207">
        <v>79807</v>
      </c>
      <c r="L30" s="207">
        <v>84127</v>
      </c>
      <c r="M30" s="207">
        <v>79661</v>
      </c>
      <c r="N30" s="213">
        <v>3.3686593722983722E-2</v>
      </c>
      <c r="O30" s="213">
        <v>4.9815271652113684E-2</v>
      </c>
      <c r="P30" s="213">
        <v>5.4415711795347613E-2</v>
      </c>
      <c r="Q30" s="213">
        <v>0.12060131370995776</v>
      </c>
      <c r="R30" s="213">
        <v>0.1271401415539925</v>
      </c>
      <c r="S30" s="213">
        <v>0.14862910760507031</v>
      </c>
      <c r="T30" s="213">
        <v>0.15092415864281847</v>
      </c>
      <c r="U30" s="213">
        <v>0.10313127149187364</v>
      </c>
      <c r="V30" s="213">
        <v>0.10871382807017997</v>
      </c>
      <c r="W30" s="213">
        <v>0.10294260175566235</v>
      </c>
      <c r="X30" s="213"/>
      <c r="Y30" s="216">
        <v>0.22186397945825939</v>
      </c>
      <c r="Z30" s="213">
        <v>0.68263165852328456</v>
      </c>
      <c r="AA30" s="207">
        <v>773839</v>
      </c>
      <c r="AB30" s="207">
        <v>1</v>
      </c>
      <c r="AD30" s="207" t="s">
        <v>230</v>
      </c>
      <c r="AE30" s="207" t="s">
        <v>36</v>
      </c>
      <c r="AF30" s="207" t="s">
        <v>84</v>
      </c>
      <c r="AG30" s="207">
        <v>528247</v>
      </c>
      <c r="AH30" s="207">
        <v>245592</v>
      </c>
      <c r="AI30" s="213">
        <v>0.68263165852328456</v>
      </c>
      <c r="AJ30" s="213">
        <v>0.31736834147671544</v>
      </c>
      <c r="AK30" s="207">
        <v>773839</v>
      </c>
      <c r="AL30" s="207">
        <v>1</v>
      </c>
      <c r="AN30" s="207" t="s">
        <v>214</v>
      </c>
      <c r="AO30" s="207" t="s">
        <v>24</v>
      </c>
      <c r="AP30" s="207" t="s">
        <v>80</v>
      </c>
      <c r="AQ30" s="207">
        <v>305603</v>
      </c>
      <c r="AR30" s="207">
        <v>616314</v>
      </c>
      <c r="AS30" s="207">
        <v>0.33148645702378848</v>
      </c>
      <c r="AT30" s="207">
        <v>0.66851354297621157</v>
      </c>
    </row>
    <row r="31" spans="1:46">
      <c r="A31" s="207" t="s">
        <v>188</v>
      </c>
      <c r="B31" s="207" t="s">
        <v>27</v>
      </c>
      <c r="C31" s="207" t="s">
        <v>76</v>
      </c>
      <c r="D31" s="207">
        <v>74766</v>
      </c>
      <c r="E31" s="207">
        <v>128753</v>
      </c>
      <c r="F31" s="207">
        <v>148595</v>
      </c>
      <c r="G31" s="207">
        <v>197000</v>
      </c>
      <c r="H31" s="207">
        <v>176647</v>
      </c>
      <c r="I31" s="207">
        <v>176110</v>
      </c>
      <c r="J31" s="207">
        <v>181963</v>
      </c>
      <c r="K31" s="207">
        <v>207820</v>
      </c>
      <c r="L31" s="207">
        <v>238476</v>
      </c>
      <c r="M31" s="207">
        <v>294024</v>
      </c>
      <c r="N31" s="213">
        <v>4.0986671081498602E-2</v>
      </c>
      <c r="O31" s="213">
        <v>7.0582308291953416E-2</v>
      </c>
      <c r="P31" s="213">
        <v>8.1459679391104045E-2</v>
      </c>
      <c r="Q31" s="213">
        <v>0.10799526794338636</v>
      </c>
      <c r="R31" s="213">
        <v>9.6837766986778526E-2</v>
      </c>
      <c r="S31" s="213">
        <v>9.6543383946750105E-2</v>
      </c>
      <c r="T31" s="213">
        <v>9.9751994623260981E-2</v>
      </c>
      <c r="U31" s="213">
        <v>0.11392678469032769</v>
      </c>
      <c r="V31" s="213">
        <v>0.13073238334044165</v>
      </c>
      <c r="W31" s="213">
        <v>0.16118375970449864</v>
      </c>
      <c r="X31" s="213"/>
      <c r="Y31" s="216">
        <v>0.18258655793315695</v>
      </c>
      <c r="Z31" s="213">
        <v>0.58716478981489506</v>
      </c>
      <c r="AA31" s="207">
        <v>1824154</v>
      </c>
      <c r="AB31" s="207">
        <v>1</v>
      </c>
      <c r="AD31" s="207" t="s">
        <v>188</v>
      </c>
      <c r="AE31" s="207" t="s">
        <v>27</v>
      </c>
      <c r="AF31" s="207" t="s">
        <v>76</v>
      </c>
      <c r="AG31" s="207">
        <v>1071079</v>
      </c>
      <c r="AH31" s="207">
        <v>753075</v>
      </c>
      <c r="AI31" s="213">
        <v>0.58716478981489506</v>
      </c>
      <c r="AJ31" s="213">
        <v>0.41283521018510499</v>
      </c>
      <c r="AK31" s="207">
        <v>1824154</v>
      </c>
      <c r="AL31" s="207">
        <v>1</v>
      </c>
      <c r="AN31" s="207" t="s">
        <v>230</v>
      </c>
      <c r="AO31" s="207" t="s">
        <v>36</v>
      </c>
      <c r="AP31" s="207" t="s">
        <v>84</v>
      </c>
      <c r="AQ31" s="207">
        <v>171687</v>
      </c>
      <c r="AR31" s="207">
        <v>602152</v>
      </c>
      <c r="AS31" s="207">
        <v>0.22186397945825939</v>
      </c>
      <c r="AT31" s="207">
        <v>0.77813602054174058</v>
      </c>
    </row>
    <row r="32" spans="1:46">
      <c r="A32" s="207" t="s">
        <v>209</v>
      </c>
      <c r="B32" s="207" t="s">
        <v>26</v>
      </c>
      <c r="C32" s="207" t="s">
        <v>85</v>
      </c>
      <c r="D32" s="207">
        <v>19593</v>
      </c>
      <c r="E32" s="207">
        <v>29023</v>
      </c>
      <c r="F32" s="207">
        <v>28116</v>
      </c>
      <c r="G32" s="207">
        <v>39604</v>
      </c>
      <c r="H32" s="207">
        <v>54083</v>
      </c>
      <c r="I32" s="207">
        <v>97017</v>
      </c>
      <c r="J32" s="207">
        <v>86115</v>
      </c>
      <c r="K32" s="207">
        <v>84532</v>
      </c>
      <c r="L32" s="207">
        <v>104480</v>
      </c>
      <c r="M32" s="207">
        <v>94507</v>
      </c>
      <c r="N32" s="213">
        <v>3.0754862103065599E-2</v>
      </c>
      <c r="O32" s="213">
        <v>4.5557003155069303E-2</v>
      </c>
      <c r="P32" s="213">
        <v>4.413329775377902E-2</v>
      </c>
      <c r="Q32" s="213">
        <v>6.2165853045976112E-2</v>
      </c>
      <c r="R32" s="213">
        <v>8.4893339821369707E-2</v>
      </c>
      <c r="S32" s="213">
        <v>0.15228624797902898</v>
      </c>
      <c r="T32" s="213">
        <v>0.13517352881159056</v>
      </c>
      <c r="U32" s="213">
        <v>0.13268871552576639</v>
      </c>
      <c r="V32" s="213">
        <v>0.16400081623683427</v>
      </c>
      <c r="W32" s="213">
        <v>0.14834633556752005</v>
      </c>
      <c r="X32" s="213"/>
      <c r="Y32" s="216">
        <v>0.29228028317139404</v>
      </c>
      <c r="Z32" s="213">
        <v>1.6682625143233869E-2</v>
      </c>
      <c r="AA32" s="207">
        <v>637070</v>
      </c>
      <c r="AB32" s="207">
        <v>1</v>
      </c>
      <c r="AD32" s="207" t="s">
        <v>209</v>
      </c>
      <c r="AE32" s="207" t="s">
        <v>26</v>
      </c>
      <c r="AF32" s="207" t="s">
        <v>85</v>
      </c>
      <c r="AG32" s="207">
        <v>10628</v>
      </c>
      <c r="AH32" s="207">
        <v>626442</v>
      </c>
      <c r="AI32" s="213">
        <v>1.6682625143233869E-2</v>
      </c>
      <c r="AJ32" s="213">
        <v>0.98331737485676618</v>
      </c>
      <c r="AK32" s="207">
        <v>637070</v>
      </c>
      <c r="AL32" s="207">
        <v>1</v>
      </c>
      <c r="AN32" s="207" t="s">
        <v>188</v>
      </c>
      <c r="AO32" s="207" t="s">
        <v>27</v>
      </c>
      <c r="AP32" s="207" t="s">
        <v>76</v>
      </c>
      <c r="AQ32" s="207">
        <v>333066</v>
      </c>
      <c r="AR32" s="207">
        <v>1491088</v>
      </c>
      <c r="AS32" s="207">
        <v>0.18258655793315695</v>
      </c>
      <c r="AT32" s="207">
        <v>0.81741344206684308</v>
      </c>
    </row>
    <row r="33" spans="1:46">
      <c r="A33" s="207" t="s">
        <v>224</v>
      </c>
      <c r="B33" s="207" t="s">
        <v>32</v>
      </c>
      <c r="C33" s="207" t="s">
        <v>74</v>
      </c>
      <c r="D33" s="207">
        <v>8244</v>
      </c>
      <c r="E33" s="207">
        <v>36757</v>
      </c>
      <c r="F33" s="207">
        <v>64753</v>
      </c>
      <c r="G33" s="207">
        <v>90583</v>
      </c>
      <c r="H33" s="207">
        <v>96038</v>
      </c>
      <c r="I33" s="207">
        <v>157011</v>
      </c>
      <c r="J33" s="207">
        <v>202913</v>
      </c>
      <c r="K33" s="207">
        <v>243188</v>
      </c>
      <c r="L33" s="207">
        <v>296019</v>
      </c>
      <c r="M33" s="207">
        <v>518640</v>
      </c>
      <c r="N33" s="213">
        <v>4.8093919654451835E-3</v>
      </c>
      <c r="O33" s="213">
        <v>2.1443330964806964E-2</v>
      </c>
      <c r="P33" s="213">
        <v>3.7775662049790389E-2</v>
      </c>
      <c r="Q33" s="213">
        <v>5.2844390151130648E-2</v>
      </c>
      <c r="R33" s="213">
        <v>5.6026732845393563E-2</v>
      </c>
      <c r="S33" s="213">
        <v>9.1597215173036609E-2</v>
      </c>
      <c r="T33" s="213">
        <v>0.1183755642751551</v>
      </c>
      <c r="U33" s="213">
        <v>0.14187122917184417</v>
      </c>
      <c r="V33" s="213">
        <v>0.17269182438368727</v>
      </c>
      <c r="W33" s="213">
        <v>0.30256465901971008</v>
      </c>
      <c r="X33" s="213"/>
      <c r="Y33" s="216">
        <v>0.28086405708731926</v>
      </c>
      <c r="Z33" s="213">
        <v>0</v>
      </c>
      <c r="AA33" s="207">
        <v>1714146</v>
      </c>
      <c r="AB33" s="207">
        <v>1</v>
      </c>
      <c r="AD33" s="207" t="s">
        <v>224</v>
      </c>
      <c r="AE33" s="207" t="s">
        <v>32</v>
      </c>
      <c r="AF33" s="207" t="s">
        <v>74</v>
      </c>
      <c r="AH33" s="207">
        <v>1714146</v>
      </c>
      <c r="AI33" s="213">
        <v>0</v>
      </c>
      <c r="AJ33" s="213">
        <v>1</v>
      </c>
      <c r="AK33" s="207">
        <v>1714146</v>
      </c>
      <c r="AL33" s="207">
        <v>1</v>
      </c>
      <c r="AN33" s="207" t="s">
        <v>209</v>
      </c>
      <c r="AO33" s="207" t="s">
        <v>26</v>
      </c>
      <c r="AP33" s="207" t="s">
        <v>85</v>
      </c>
      <c r="AQ33" s="207">
        <v>186203</v>
      </c>
      <c r="AR33" s="207">
        <v>450867</v>
      </c>
      <c r="AS33" s="207">
        <v>0.29228028317139404</v>
      </c>
      <c r="AT33" s="207">
        <v>0.70771971682860602</v>
      </c>
    </row>
    <row r="34" spans="1:46">
      <c r="A34" s="207" t="s">
        <v>201</v>
      </c>
      <c r="B34" s="207" t="s">
        <v>0</v>
      </c>
      <c r="C34" s="207" t="s">
        <v>51</v>
      </c>
      <c r="D34" s="207">
        <v>310153</v>
      </c>
      <c r="E34" s="207">
        <v>183228</v>
      </c>
      <c r="F34" s="207">
        <v>165065</v>
      </c>
      <c r="G34" s="207">
        <v>159110</v>
      </c>
      <c r="H34" s="207">
        <v>129887</v>
      </c>
      <c r="I34" s="207">
        <v>138725</v>
      </c>
      <c r="J34" s="207">
        <v>174130</v>
      </c>
      <c r="K34" s="207">
        <v>184162</v>
      </c>
      <c r="L34" s="207">
        <v>150669</v>
      </c>
      <c r="M34" s="207">
        <v>100470</v>
      </c>
      <c r="N34" s="213">
        <v>0.18291647966293917</v>
      </c>
      <c r="O34" s="213">
        <v>0.10806092714138189</v>
      </c>
      <c r="P34" s="213">
        <v>9.7349078408279319E-2</v>
      </c>
      <c r="Q34" s="213">
        <v>9.3837045197596836E-2</v>
      </c>
      <c r="R34" s="213">
        <v>7.6602427814595309E-2</v>
      </c>
      <c r="S34" s="213">
        <v>8.181474511367369E-2</v>
      </c>
      <c r="T34" s="213">
        <v>0.10269527170044332</v>
      </c>
      <c r="U34" s="213">
        <v>0.10861176492791043</v>
      </c>
      <c r="V34" s="213">
        <v>8.8858863445897288E-2</v>
      </c>
      <c r="W34" s="213">
        <v>5.9253396587282722E-2</v>
      </c>
      <c r="X34" s="213"/>
      <c r="Y34" s="216">
        <v>0.20479960179264084</v>
      </c>
      <c r="Z34" s="213">
        <v>0.25744412446574927</v>
      </c>
      <c r="AA34" s="207">
        <v>1695599</v>
      </c>
      <c r="AB34" s="207">
        <v>1</v>
      </c>
      <c r="AD34" s="207" t="s">
        <v>201</v>
      </c>
      <c r="AE34" s="207" t="s">
        <v>0</v>
      </c>
      <c r="AF34" s="207" t="s">
        <v>51</v>
      </c>
      <c r="AG34" s="207">
        <v>436522</v>
      </c>
      <c r="AH34" s="207">
        <v>1259077</v>
      </c>
      <c r="AI34" s="213">
        <v>0.25744412446574927</v>
      </c>
      <c r="AJ34" s="213">
        <v>0.74255587553425073</v>
      </c>
      <c r="AK34" s="207">
        <v>1695599</v>
      </c>
      <c r="AL34" s="207">
        <v>1</v>
      </c>
      <c r="AN34" s="207" t="s">
        <v>224</v>
      </c>
      <c r="AO34" s="207" t="s">
        <v>32</v>
      </c>
      <c r="AP34" s="207" t="s">
        <v>74</v>
      </c>
      <c r="AQ34" s="207">
        <v>481442</v>
      </c>
      <c r="AR34" s="207">
        <v>1232704</v>
      </c>
      <c r="AS34" s="207">
        <v>0.28086405708731926</v>
      </c>
      <c r="AT34" s="207">
        <v>0.71913594291268068</v>
      </c>
    </row>
    <row r="35" spans="1:46">
      <c r="A35" s="207" t="s">
        <v>216</v>
      </c>
      <c r="B35" s="207" t="s">
        <v>6</v>
      </c>
      <c r="C35" s="207" t="s">
        <v>46</v>
      </c>
      <c r="D35" s="207">
        <v>544407</v>
      </c>
      <c r="E35" s="207">
        <v>411601</v>
      </c>
      <c r="F35" s="207">
        <v>371026</v>
      </c>
      <c r="G35" s="207">
        <v>321927</v>
      </c>
      <c r="H35" s="207">
        <v>268379</v>
      </c>
      <c r="I35" s="207">
        <v>210846</v>
      </c>
      <c r="J35" s="207">
        <v>233167</v>
      </c>
      <c r="K35" s="207">
        <v>213519</v>
      </c>
      <c r="L35" s="207">
        <v>238004</v>
      </c>
      <c r="M35" s="207">
        <v>176436</v>
      </c>
      <c r="N35" s="213">
        <v>0.18211782510490709</v>
      </c>
      <c r="O35" s="213">
        <v>0.13769088004196284</v>
      </c>
      <c r="P35" s="213">
        <v>0.12411752269418515</v>
      </c>
      <c r="Q35" s="213">
        <v>0.10769267309668579</v>
      </c>
      <c r="R35" s="213">
        <v>8.9779521174102941E-2</v>
      </c>
      <c r="S35" s="213">
        <v>7.0533286589021152E-2</v>
      </c>
      <c r="T35" s="213">
        <v>7.8000222124689558E-2</v>
      </c>
      <c r="U35" s="213">
        <v>7.1427472274556827E-2</v>
      </c>
      <c r="V35" s="213">
        <v>7.9618320202106699E-2</v>
      </c>
      <c r="W35" s="213">
        <v>5.9022276697781963E-2</v>
      </c>
      <c r="X35" s="213"/>
      <c r="Y35" s="216">
        <v>0.21805853654620194</v>
      </c>
      <c r="Z35" s="213">
        <v>0.4704928759527276</v>
      </c>
      <c r="AA35" s="207">
        <v>2989312</v>
      </c>
      <c r="AB35" s="207">
        <v>1</v>
      </c>
      <c r="AD35" s="207" t="s">
        <v>216</v>
      </c>
      <c r="AE35" s="207" t="s">
        <v>6</v>
      </c>
      <c r="AF35" s="207" t="s">
        <v>46</v>
      </c>
      <c r="AG35" s="207">
        <v>1406450</v>
      </c>
      <c r="AH35" s="207">
        <v>1582862</v>
      </c>
      <c r="AI35" s="213">
        <v>0.4704928759527276</v>
      </c>
      <c r="AJ35" s="213">
        <v>0.5295071240472724</v>
      </c>
      <c r="AK35" s="207">
        <v>2989312</v>
      </c>
      <c r="AL35" s="207">
        <v>1</v>
      </c>
      <c r="AN35" s="207" t="s">
        <v>201</v>
      </c>
      <c r="AO35" s="207" t="s">
        <v>0</v>
      </c>
      <c r="AP35" s="207" t="s">
        <v>51</v>
      </c>
      <c r="AQ35" s="207">
        <v>347258</v>
      </c>
      <c r="AR35" s="207">
        <v>1348341</v>
      </c>
      <c r="AS35" s="207">
        <v>0.20479960179264084</v>
      </c>
      <c r="AT35" s="207">
        <v>0.79520039820735922</v>
      </c>
    </row>
    <row r="36" spans="1:46">
      <c r="A36" s="207" t="s">
        <v>219</v>
      </c>
      <c r="B36" s="207" t="s">
        <v>23</v>
      </c>
      <c r="C36" s="207" t="s">
        <v>45</v>
      </c>
      <c r="D36" s="207">
        <v>223709</v>
      </c>
      <c r="E36" s="207">
        <v>85702</v>
      </c>
      <c r="F36" s="207">
        <v>118015</v>
      </c>
      <c r="G36" s="207">
        <v>125342</v>
      </c>
      <c r="H36" s="207">
        <v>141597</v>
      </c>
      <c r="I36" s="207">
        <v>177336</v>
      </c>
      <c r="J36" s="207">
        <v>213407</v>
      </c>
      <c r="K36" s="207">
        <v>194994</v>
      </c>
      <c r="L36" s="207">
        <v>196742</v>
      </c>
      <c r="M36" s="207">
        <v>227492</v>
      </c>
      <c r="N36" s="213">
        <v>0.13125874240760038</v>
      </c>
      <c r="O36" s="213">
        <v>5.0284685648839193E-2</v>
      </c>
      <c r="P36" s="213">
        <v>6.9243975366359692E-2</v>
      </c>
      <c r="Q36" s="213">
        <v>7.3543010298438807E-2</v>
      </c>
      <c r="R36" s="213">
        <v>8.3080448925563974E-2</v>
      </c>
      <c r="S36" s="213">
        <v>0.10404990565240657</v>
      </c>
      <c r="T36" s="213">
        <v>0.12521415964927105</v>
      </c>
      <c r="U36" s="213">
        <v>0.11441053876700369</v>
      </c>
      <c r="V36" s="213">
        <v>0.11543615812844416</v>
      </c>
      <c r="W36" s="213">
        <v>0.1334783751560725</v>
      </c>
      <c r="X36" s="213"/>
      <c r="Y36" s="216">
        <v>0.33638789534457997</v>
      </c>
      <c r="Z36" s="213">
        <v>0.40339287558321835</v>
      </c>
      <c r="AA36" s="207">
        <v>1704336</v>
      </c>
      <c r="AB36" s="207">
        <v>1</v>
      </c>
      <c r="AD36" s="207" t="s">
        <v>219</v>
      </c>
      <c r="AE36" s="207" t="s">
        <v>23</v>
      </c>
      <c r="AF36" s="207" t="s">
        <v>45</v>
      </c>
      <c r="AG36" s="207">
        <v>687517</v>
      </c>
      <c r="AH36" s="207">
        <v>1016819</v>
      </c>
      <c r="AI36" s="213">
        <v>0.40339287558321835</v>
      </c>
      <c r="AJ36" s="213">
        <v>0.59660712441678165</v>
      </c>
      <c r="AK36" s="207">
        <v>1704336</v>
      </c>
      <c r="AL36" s="207">
        <v>1</v>
      </c>
      <c r="AN36" s="207" t="s">
        <v>216</v>
      </c>
      <c r="AO36" s="207" t="s">
        <v>6</v>
      </c>
      <c r="AP36" s="207" t="s">
        <v>46</v>
      </c>
      <c r="AQ36" s="207">
        <v>651845</v>
      </c>
      <c r="AR36" s="207">
        <v>2337467</v>
      </c>
      <c r="AS36" s="207">
        <v>0.21805853654620194</v>
      </c>
      <c r="AT36" s="207">
        <v>0.78194146345379811</v>
      </c>
    </row>
    <row r="37" spans="1:46">
      <c r="A37" s="207" t="s">
        <v>231</v>
      </c>
      <c r="B37" s="207" t="s">
        <v>40</v>
      </c>
      <c r="C37" s="207" t="s">
        <v>78</v>
      </c>
      <c r="E37" s="207">
        <v>6130</v>
      </c>
      <c r="F37" s="207">
        <v>19247</v>
      </c>
      <c r="G37" s="207">
        <v>65506</v>
      </c>
      <c r="H37" s="207">
        <v>68550</v>
      </c>
      <c r="I37" s="207">
        <v>84293</v>
      </c>
      <c r="J37" s="207">
        <v>116101</v>
      </c>
      <c r="K37" s="207">
        <v>155246</v>
      </c>
      <c r="L37" s="207">
        <v>206431</v>
      </c>
      <c r="M37" s="207">
        <v>327666</v>
      </c>
      <c r="N37" s="213">
        <v>0</v>
      </c>
      <c r="O37" s="213">
        <v>5.8427137642136162E-3</v>
      </c>
      <c r="P37" s="213">
        <v>1.8344977458371856E-2</v>
      </c>
      <c r="Q37" s="213">
        <v>6.243602085458029E-2</v>
      </c>
      <c r="R37" s="213">
        <v>6.5337361914656347E-2</v>
      </c>
      <c r="S37" s="213">
        <v>8.0342556497040515E-2</v>
      </c>
      <c r="T37" s="213">
        <v>0.110659854932947</v>
      </c>
      <c r="U37" s="213">
        <v>0.14797030033264391</v>
      </c>
      <c r="V37" s="213">
        <v>0.1967564836966364</v>
      </c>
      <c r="W37" s="213">
        <v>0.31230973054891009</v>
      </c>
      <c r="X37" s="213"/>
      <c r="Y37" s="216">
        <v>0.12232145410181382</v>
      </c>
      <c r="Z37" s="213">
        <v>0</v>
      </c>
      <c r="AA37" s="207">
        <v>1049170</v>
      </c>
      <c r="AB37" s="207">
        <v>1</v>
      </c>
      <c r="AD37" s="207" t="s">
        <v>231</v>
      </c>
      <c r="AE37" s="207" t="s">
        <v>40</v>
      </c>
      <c r="AF37" s="207" t="s">
        <v>78</v>
      </c>
      <c r="AH37" s="207">
        <v>1049170</v>
      </c>
      <c r="AI37" s="213">
        <v>0</v>
      </c>
      <c r="AJ37" s="213">
        <v>1</v>
      </c>
      <c r="AK37" s="207">
        <v>1049170</v>
      </c>
      <c r="AL37" s="207">
        <v>1</v>
      </c>
      <c r="AN37" s="207" t="s">
        <v>219</v>
      </c>
      <c r="AO37" s="207" t="s">
        <v>23</v>
      </c>
      <c r="AP37" s="207" t="s">
        <v>45</v>
      </c>
      <c r="AQ37" s="207">
        <v>573318</v>
      </c>
      <c r="AR37" s="207">
        <v>1131018</v>
      </c>
      <c r="AS37" s="207">
        <v>0.33638789534457997</v>
      </c>
      <c r="AT37" s="207">
        <v>0.66361210465542009</v>
      </c>
    </row>
    <row r="38" spans="1:46">
      <c r="A38" s="207" t="s">
        <v>197</v>
      </c>
      <c r="B38" s="207" t="s">
        <v>20</v>
      </c>
      <c r="C38" s="207" t="s">
        <v>79</v>
      </c>
      <c r="D38" s="207">
        <v>70832</v>
      </c>
      <c r="E38" s="207">
        <v>91683</v>
      </c>
      <c r="F38" s="207">
        <v>132145</v>
      </c>
      <c r="G38" s="207">
        <v>147211</v>
      </c>
      <c r="H38" s="207">
        <v>190771</v>
      </c>
      <c r="I38" s="207">
        <v>261785</v>
      </c>
      <c r="J38" s="207">
        <v>201638</v>
      </c>
      <c r="K38" s="207">
        <v>211459</v>
      </c>
      <c r="L38" s="207">
        <v>197053</v>
      </c>
      <c r="M38" s="207">
        <v>200703</v>
      </c>
      <c r="N38" s="213">
        <v>4.1536873709889288E-2</v>
      </c>
      <c r="O38" s="213">
        <v>5.3764191217864514E-2</v>
      </c>
      <c r="P38" s="213">
        <v>7.7491672921748925E-2</v>
      </c>
      <c r="Q38" s="213">
        <v>8.6326585663351468E-2</v>
      </c>
      <c r="R38" s="213">
        <v>0.11187077781947832</v>
      </c>
      <c r="S38" s="213">
        <v>0.15351437887033215</v>
      </c>
      <c r="T38" s="213">
        <v>0.11824333833739914</v>
      </c>
      <c r="U38" s="213">
        <v>0.12400250985175455</v>
      </c>
      <c r="V38" s="213">
        <v>0.11555463032463877</v>
      </c>
      <c r="W38" s="213">
        <v>0.11769504128354288</v>
      </c>
      <c r="X38" s="213"/>
      <c r="Y38" s="216">
        <v>0.199447011634453</v>
      </c>
      <c r="Z38" s="213">
        <v>0.5787917526740477</v>
      </c>
      <c r="AA38" s="207">
        <v>1705280</v>
      </c>
      <c r="AB38" s="207">
        <v>1</v>
      </c>
      <c r="AD38" s="207" t="s">
        <v>197</v>
      </c>
      <c r="AE38" s="207" t="s">
        <v>20</v>
      </c>
      <c r="AF38" s="207" t="s">
        <v>79</v>
      </c>
      <c r="AG38" s="207">
        <v>987002</v>
      </c>
      <c r="AH38" s="207">
        <v>718278</v>
      </c>
      <c r="AI38" s="213">
        <v>0.5787917526740477</v>
      </c>
      <c r="AJ38" s="213">
        <v>0.42120824732595236</v>
      </c>
      <c r="AK38" s="207">
        <v>1705280</v>
      </c>
      <c r="AL38" s="207">
        <v>1</v>
      </c>
      <c r="AN38" s="207" t="s">
        <v>231</v>
      </c>
      <c r="AO38" s="207" t="s">
        <v>40</v>
      </c>
      <c r="AP38" s="207" t="s">
        <v>78</v>
      </c>
      <c r="AQ38" s="207">
        <v>128336</v>
      </c>
      <c r="AR38" s="207">
        <v>920834</v>
      </c>
      <c r="AS38" s="207">
        <v>0.12232145410181382</v>
      </c>
      <c r="AT38" s="207">
        <v>0.87767854589818617</v>
      </c>
    </row>
    <row r="39" spans="1:46">
      <c r="A39" s="207" t="s">
        <v>175</v>
      </c>
      <c r="B39" s="207" t="s">
        <v>38</v>
      </c>
      <c r="C39" s="207" t="s">
        <v>48</v>
      </c>
      <c r="D39" s="207">
        <v>527581</v>
      </c>
      <c r="E39" s="207">
        <v>333716</v>
      </c>
      <c r="F39" s="207">
        <v>269728</v>
      </c>
      <c r="G39" s="207">
        <v>176423</v>
      </c>
      <c r="H39" s="207">
        <v>212671</v>
      </c>
      <c r="I39" s="207">
        <v>192319</v>
      </c>
      <c r="J39" s="207">
        <v>210648</v>
      </c>
      <c r="K39" s="207">
        <v>199144</v>
      </c>
      <c r="L39" s="207">
        <v>146471</v>
      </c>
      <c r="M39" s="207">
        <v>114893</v>
      </c>
      <c r="N39" s="213">
        <v>0.22133844941714068</v>
      </c>
      <c r="O39" s="213">
        <v>0.14000538682342714</v>
      </c>
      <c r="P39" s="213">
        <v>0.11316021100908963</v>
      </c>
      <c r="Q39" s="213">
        <v>7.4015541237308025E-2</v>
      </c>
      <c r="R39" s="213">
        <v>8.9222829055619374E-2</v>
      </c>
      <c r="S39" s="213">
        <v>8.068446220287516E-2</v>
      </c>
      <c r="T39" s="213">
        <v>8.837411069166981E-2</v>
      </c>
      <c r="U39" s="213">
        <v>8.3547785403051023E-2</v>
      </c>
      <c r="V39" s="213">
        <v>6.1449642850250501E-2</v>
      </c>
      <c r="W39" s="213">
        <v>4.8201581309568663E-2</v>
      </c>
      <c r="X39" s="213"/>
      <c r="Y39" s="216">
        <v>9.7803149361846017E-2</v>
      </c>
      <c r="Z39" s="213">
        <v>0</v>
      </c>
      <c r="AA39" s="207">
        <v>2383594</v>
      </c>
      <c r="AB39" s="207">
        <v>1</v>
      </c>
      <c r="AD39" s="207" t="s">
        <v>175</v>
      </c>
      <c r="AE39" s="207" t="s">
        <v>38</v>
      </c>
      <c r="AF39" s="207" t="s">
        <v>48</v>
      </c>
      <c r="AH39" s="207">
        <v>2383594</v>
      </c>
      <c r="AI39" s="213">
        <v>0</v>
      </c>
      <c r="AJ39" s="213">
        <v>1</v>
      </c>
      <c r="AK39" s="207">
        <v>2383594</v>
      </c>
      <c r="AL39" s="207">
        <v>1</v>
      </c>
      <c r="AN39" s="207" t="s">
        <v>197</v>
      </c>
      <c r="AO39" s="207" t="s">
        <v>20</v>
      </c>
      <c r="AP39" s="207" t="s">
        <v>79</v>
      </c>
      <c r="AQ39" s="207">
        <v>340113</v>
      </c>
      <c r="AR39" s="207">
        <v>1365167</v>
      </c>
      <c r="AS39" s="207">
        <v>0.199447011634453</v>
      </c>
      <c r="AT39" s="207">
        <v>0.800552988365547</v>
      </c>
    </row>
    <row r="40" spans="1:46">
      <c r="A40" s="207" t="s">
        <v>195</v>
      </c>
      <c r="B40" s="207" t="s">
        <v>5</v>
      </c>
      <c r="C40" s="207" t="s">
        <v>52</v>
      </c>
      <c r="D40" s="207">
        <v>513362</v>
      </c>
      <c r="E40" s="207">
        <v>186056</v>
      </c>
      <c r="F40" s="207">
        <v>133366</v>
      </c>
      <c r="G40" s="207">
        <v>124796</v>
      </c>
      <c r="H40" s="207">
        <v>112101</v>
      </c>
      <c r="I40" s="207">
        <v>72866</v>
      </c>
      <c r="J40" s="207">
        <v>54108</v>
      </c>
      <c r="K40" s="207">
        <v>43662</v>
      </c>
      <c r="L40" s="207">
        <v>44963</v>
      </c>
      <c r="M40" s="207">
        <v>72910</v>
      </c>
      <c r="N40" s="213">
        <v>0.3779750992129231</v>
      </c>
      <c r="O40" s="213">
        <v>0.13698819752759187</v>
      </c>
      <c r="P40" s="213">
        <v>9.8193919849211081E-2</v>
      </c>
      <c r="Q40" s="213">
        <v>9.1884051568631789E-2</v>
      </c>
      <c r="R40" s="213">
        <v>8.2537052989640619E-2</v>
      </c>
      <c r="S40" s="213">
        <v>5.3649342139170511E-2</v>
      </c>
      <c r="T40" s="213">
        <v>3.9838314227022727E-2</v>
      </c>
      <c r="U40" s="213">
        <v>3.2147195900426299E-2</v>
      </c>
      <c r="V40" s="213">
        <v>3.3105088389695107E-2</v>
      </c>
      <c r="W40" s="213">
        <v>5.3681738195686904E-2</v>
      </c>
      <c r="X40" s="213"/>
      <c r="Y40" s="216">
        <v>1.5976409780663971E-2</v>
      </c>
      <c r="Z40" s="213">
        <v>0</v>
      </c>
      <c r="AA40" s="207">
        <v>1358190</v>
      </c>
      <c r="AB40" s="207">
        <v>1</v>
      </c>
      <c r="AD40" s="207" t="s">
        <v>195</v>
      </c>
      <c r="AE40" s="207" t="s">
        <v>5</v>
      </c>
      <c r="AF40" s="207" t="s">
        <v>52</v>
      </c>
      <c r="AH40" s="207">
        <v>1358190</v>
      </c>
      <c r="AI40" s="213">
        <v>0</v>
      </c>
      <c r="AJ40" s="213">
        <v>1</v>
      </c>
      <c r="AK40" s="207">
        <v>1358190</v>
      </c>
      <c r="AL40" s="207">
        <v>1</v>
      </c>
      <c r="AN40" s="207" t="s">
        <v>175</v>
      </c>
      <c r="AO40" s="207" t="s">
        <v>38</v>
      </c>
      <c r="AP40" s="207" t="s">
        <v>48</v>
      </c>
      <c r="AQ40" s="207">
        <v>233123</v>
      </c>
      <c r="AR40" s="207">
        <v>2150471</v>
      </c>
      <c r="AS40" s="207">
        <v>9.7803149361846017E-2</v>
      </c>
      <c r="AT40" s="207">
        <v>0.90219685063815402</v>
      </c>
    </row>
    <row r="41" spans="1:46">
      <c r="A41" s="207" t="s">
        <v>181</v>
      </c>
      <c r="B41" s="207" t="s">
        <v>34</v>
      </c>
      <c r="C41" s="207" t="s">
        <v>64</v>
      </c>
      <c r="D41" s="207">
        <v>34651</v>
      </c>
      <c r="E41" s="207">
        <v>77176</v>
      </c>
      <c r="F41" s="207">
        <v>48320</v>
      </c>
      <c r="G41" s="207">
        <v>56729</v>
      </c>
      <c r="H41" s="207">
        <v>95773</v>
      </c>
      <c r="I41" s="207">
        <v>107899</v>
      </c>
      <c r="J41" s="207">
        <v>98604</v>
      </c>
      <c r="K41" s="207">
        <v>113111</v>
      </c>
      <c r="L41" s="207">
        <v>126891</v>
      </c>
      <c r="M41" s="207">
        <v>116414</v>
      </c>
      <c r="N41" s="213">
        <v>3.9575452734681944E-2</v>
      </c>
      <c r="O41" s="213">
        <v>8.8143924857920802E-2</v>
      </c>
      <c r="P41" s="213">
        <v>5.5187032874659647E-2</v>
      </c>
      <c r="Q41" s="213">
        <v>6.4791084187635906E-2</v>
      </c>
      <c r="R41" s="213">
        <v>0.10938385139703598</v>
      </c>
      <c r="S41" s="213">
        <v>0.12323314694004349</v>
      </c>
      <c r="T41" s="213">
        <v>0.11261718107559893</v>
      </c>
      <c r="U41" s="213">
        <v>0.12918585421120918</v>
      </c>
      <c r="V41" s="213">
        <v>0.14492420919905707</v>
      </c>
      <c r="W41" s="213">
        <v>0.13295826252215703</v>
      </c>
      <c r="X41" s="213"/>
      <c r="Y41" s="216">
        <v>0.37861479633792006</v>
      </c>
      <c r="Z41" s="213">
        <v>0</v>
      </c>
      <c r="AA41" s="207">
        <v>875568</v>
      </c>
      <c r="AB41" s="207">
        <v>1</v>
      </c>
      <c r="AD41" s="207" t="s">
        <v>181</v>
      </c>
      <c r="AE41" s="207" t="s">
        <v>34</v>
      </c>
      <c r="AF41" s="207" t="s">
        <v>64</v>
      </c>
      <c r="AH41" s="207">
        <v>875568</v>
      </c>
      <c r="AI41" s="213">
        <v>0</v>
      </c>
      <c r="AJ41" s="213">
        <v>1</v>
      </c>
      <c r="AK41" s="207">
        <v>875568</v>
      </c>
      <c r="AL41" s="207">
        <v>1</v>
      </c>
      <c r="AN41" s="207" t="s">
        <v>195</v>
      </c>
      <c r="AO41" s="207" t="s">
        <v>5</v>
      </c>
      <c r="AP41" s="207" t="s">
        <v>52</v>
      </c>
      <c r="AQ41" s="207">
        <v>21699</v>
      </c>
      <c r="AR41" s="207">
        <v>1336491</v>
      </c>
      <c r="AS41" s="207">
        <v>1.5976409780663971E-2</v>
      </c>
      <c r="AT41" s="207">
        <v>0.98402359021933605</v>
      </c>
    </row>
    <row r="42" spans="1:46">
      <c r="A42" s="207" t="s">
        <v>215</v>
      </c>
      <c r="B42" s="207" t="s">
        <v>22</v>
      </c>
      <c r="C42" s="207" t="s">
        <v>50</v>
      </c>
      <c r="D42" s="207">
        <v>708063</v>
      </c>
      <c r="E42" s="207">
        <v>431077</v>
      </c>
      <c r="F42" s="207">
        <v>342877</v>
      </c>
      <c r="G42" s="207">
        <v>264185</v>
      </c>
      <c r="H42" s="207">
        <v>204982</v>
      </c>
      <c r="I42" s="207">
        <v>177234</v>
      </c>
      <c r="J42" s="207">
        <v>183405</v>
      </c>
      <c r="K42" s="207">
        <v>202783</v>
      </c>
      <c r="L42" s="207">
        <v>179676</v>
      </c>
      <c r="M42" s="207">
        <v>141404</v>
      </c>
      <c r="N42" s="213">
        <v>0.24969725138820026</v>
      </c>
      <c r="O42" s="213">
        <v>0.15201859444240301</v>
      </c>
      <c r="P42" s="213">
        <v>0.12091500963082655</v>
      </c>
      <c r="Q42" s="213">
        <v>9.3164405367872183E-2</v>
      </c>
      <c r="R42" s="213">
        <v>7.2286564873543832E-2</v>
      </c>
      <c r="S42" s="213">
        <v>6.2501278350282782E-2</v>
      </c>
      <c r="T42" s="213">
        <v>6.4677471342031528E-2</v>
      </c>
      <c r="U42" s="213">
        <v>7.1511091143377656E-2</v>
      </c>
      <c r="V42" s="213">
        <v>6.3362445630440037E-2</v>
      </c>
      <c r="W42" s="213">
        <v>4.9865887831022193E-2</v>
      </c>
      <c r="X42" s="213"/>
      <c r="Y42" s="216">
        <v>6.9894903737578841E-3</v>
      </c>
      <c r="Z42" s="213">
        <v>0</v>
      </c>
      <c r="AA42" s="207">
        <v>2835686</v>
      </c>
      <c r="AB42" s="207">
        <v>1</v>
      </c>
      <c r="AD42" s="207" t="s">
        <v>215</v>
      </c>
      <c r="AE42" s="207" t="s">
        <v>22</v>
      </c>
      <c r="AF42" s="207" t="s">
        <v>50</v>
      </c>
      <c r="AH42" s="207">
        <v>2835686</v>
      </c>
      <c r="AI42" s="213">
        <v>0</v>
      </c>
      <c r="AJ42" s="213">
        <v>1</v>
      </c>
      <c r="AK42" s="207">
        <v>2835686</v>
      </c>
      <c r="AL42" s="207">
        <v>1</v>
      </c>
      <c r="AN42" s="207" t="s">
        <v>181</v>
      </c>
      <c r="AO42" s="207" t="s">
        <v>34</v>
      </c>
      <c r="AP42" s="207" t="s">
        <v>64</v>
      </c>
      <c r="AQ42" s="207">
        <v>331503</v>
      </c>
      <c r="AR42" s="207">
        <v>544065</v>
      </c>
      <c r="AS42" s="207">
        <v>0.37861479633792006</v>
      </c>
      <c r="AT42" s="207">
        <v>0.62138520366207994</v>
      </c>
    </row>
    <row r="43" spans="1:46">
      <c r="A43" s="207" t="s">
        <v>203</v>
      </c>
      <c r="B43" s="207" t="s">
        <v>7</v>
      </c>
      <c r="C43" s="207" t="s">
        <v>55</v>
      </c>
      <c r="D43" s="207">
        <v>84236</v>
      </c>
      <c r="E43" s="207">
        <v>113010</v>
      </c>
      <c r="F43" s="207">
        <v>104292</v>
      </c>
      <c r="G43" s="207">
        <v>90271</v>
      </c>
      <c r="H43" s="207">
        <v>128091</v>
      </c>
      <c r="I43" s="207">
        <v>98401</v>
      </c>
      <c r="J43" s="207">
        <v>92304</v>
      </c>
      <c r="K43" s="207">
        <v>114210</v>
      </c>
      <c r="L43" s="207">
        <v>122306</v>
      </c>
      <c r="M43" s="207">
        <v>112875</v>
      </c>
      <c r="N43" s="213">
        <v>7.9468224408393989E-2</v>
      </c>
      <c r="O43" s="213">
        <v>0.10661360986267873</v>
      </c>
      <c r="P43" s="213">
        <v>9.8389050524718955E-2</v>
      </c>
      <c r="Q43" s="213">
        <v>8.5161642119404218E-2</v>
      </c>
      <c r="R43" s="213">
        <v>0.12084102204159261</v>
      </c>
      <c r="S43" s="213">
        <v>9.2831482382952385E-2</v>
      </c>
      <c r="T43" s="213">
        <v>8.7079573885184475E-2</v>
      </c>
      <c r="U43" s="213">
        <v>0.10774568960637587</v>
      </c>
      <c r="V43" s="213">
        <v>0.11538345427718595</v>
      </c>
      <c r="W43" s="213">
        <v>0.1064862508915128</v>
      </c>
      <c r="X43" s="213"/>
      <c r="Y43" s="216">
        <v>0.19987716934780886</v>
      </c>
      <c r="Z43" s="213">
        <v>0</v>
      </c>
      <c r="AA43" s="207">
        <v>1059996</v>
      </c>
      <c r="AB43" s="207">
        <v>1</v>
      </c>
      <c r="AD43" s="207" t="s">
        <v>203</v>
      </c>
      <c r="AE43" s="207" t="s">
        <v>7</v>
      </c>
      <c r="AF43" s="207" t="s">
        <v>55</v>
      </c>
      <c r="AH43" s="207">
        <v>1059996</v>
      </c>
      <c r="AI43" s="213">
        <v>0</v>
      </c>
      <c r="AJ43" s="213">
        <v>1</v>
      </c>
      <c r="AK43" s="207">
        <v>1059996</v>
      </c>
      <c r="AL43" s="207">
        <v>1</v>
      </c>
      <c r="AN43" s="207" t="s">
        <v>215</v>
      </c>
      <c r="AO43" s="207" t="s">
        <v>22</v>
      </c>
      <c r="AP43" s="207" t="s">
        <v>50</v>
      </c>
      <c r="AQ43" s="207">
        <v>19820</v>
      </c>
      <c r="AR43" s="207">
        <v>2815866</v>
      </c>
      <c r="AS43" s="207">
        <v>6.9894903737578841E-3</v>
      </c>
      <c r="AT43" s="207">
        <v>0.99301050962624215</v>
      </c>
    </row>
    <row r="44" spans="1:46">
      <c r="A44" s="207" t="s">
        <v>227</v>
      </c>
      <c r="B44" s="207" t="s">
        <v>25</v>
      </c>
      <c r="C44" s="207" t="s">
        <v>59</v>
      </c>
      <c r="D44" s="207">
        <v>41176</v>
      </c>
      <c r="E44" s="207">
        <v>64340</v>
      </c>
      <c r="F44" s="207">
        <v>89117</v>
      </c>
      <c r="G44" s="207">
        <v>50226</v>
      </c>
      <c r="H44" s="207">
        <v>54022</v>
      </c>
      <c r="I44" s="207">
        <v>77811</v>
      </c>
      <c r="J44" s="207">
        <v>81403</v>
      </c>
      <c r="K44" s="207">
        <v>112973</v>
      </c>
      <c r="L44" s="207">
        <v>90729</v>
      </c>
      <c r="M44" s="207">
        <v>91481</v>
      </c>
      <c r="N44" s="213">
        <v>5.4662422107110524E-2</v>
      </c>
      <c r="O44" s="213">
        <v>8.5413353370203296E-2</v>
      </c>
      <c r="P44" s="213">
        <v>0.11830559235766874</v>
      </c>
      <c r="Q44" s="213">
        <v>6.6676578899158082E-2</v>
      </c>
      <c r="R44" s="213">
        <v>7.1715887096131845E-2</v>
      </c>
      <c r="S44" s="213">
        <v>0.10329652532000139</v>
      </c>
      <c r="T44" s="213">
        <v>0.1080650171649776</v>
      </c>
      <c r="U44" s="213">
        <v>0.14997517516773357</v>
      </c>
      <c r="V44" s="213">
        <v>0.12044557255090418</v>
      </c>
      <c r="W44" s="213">
        <v>0.12144387596611078</v>
      </c>
      <c r="X44" s="213"/>
      <c r="Y44" s="216">
        <v>0.31368631501251865</v>
      </c>
      <c r="Z44" s="213">
        <v>0</v>
      </c>
      <c r="AA44" s="207">
        <v>753278</v>
      </c>
      <c r="AB44" s="207">
        <v>1</v>
      </c>
      <c r="AD44" s="207" t="s">
        <v>227</v>
      </c>
      <c r="AE44" s="207" t="s">
        <v>25</v>
      </c>
      <c r="AF44" s="207" t="s">
        <v>59</v>
      </c>
      <c r="AH44" s="207">
        <v>753278</v>
      </c>
      <c r="AI44" s="213">
        <v>0</v>
      </c>
      <c r="AJ44" s="213">
        <v>1</v>
      </c>
      <c r="AK44" s="207">
        <v>753278</v>
      </c>
      <c r="AL44" s="207">
        <v>1</v>
      </c>
      <c r="AN44" s="207" t="s">
        <v>203</v>
      </c>
      <c r="AO44" s="207" t="s">
        <v>7</v>
      </c>
      <c r="AP44" s="207" t="s">
        <v>55</v>
      </c>
      <c r="AQ44" s="207">
        <v>211869</v>
      </c>
      <c r="AR44" s="207">
        <v>848127</v>
      </c>
      <c r="AS44" s="207">
        <v>0.19987716934780886</v>
      </c>
      <c r="AT44" s="207">
        <v>0.80012283065219114</v>
      </c>
    </row>
    <row r="45" spans="1:46">
      <c r="A45" s="207" t="s">
        <v>190</v>
      </c>
      <c r="B45" s="207" t="s">
        <v>30</v>
      </c>
      <c r="C45" s="207" t="s">
        <v>60</v>
      </c>
      <c r="D45" s="207">
        <v>149479</v>
      </c>
      <c r="E45" s="207">
        <v>163856</v>
      </c>
      <c r="F45" s="207">
        <v>111666</v>
      </c>
      <c r="G45" s="207">
        <v>112423</v>
      </c>
      <c r="H45" s="207">
        <v>102135</v>
      </c>
      <c r="I45" s="207">
        <v>118414</v>
      </c>
      <c r="J45" s="207">
        <v>94734</v>
      </c>
      <c r="K45" s="207">
        <v>92882</v>
      </c>
      <c r="L45" s="207">
        <v>103824</v>
      </c>
      <c r="M45" s="207">
        <v>111711</v>
      </c>
      <c r="N45" s="213">
        <v>0.12873646570047642</v>
      </c>
      <c r="O45" s="213">
        <v>0.14111843351786718</v>
      </c>
      <c r="P45" s="213">
        <v>9.6170607101394856E-2</v>
      </c>
      <c r="Q45" s="213">
        <v>9.682256158687616E-2</v>
      </c>
      <c r="R45" s="213">
        <v>8.7962181472435327E-2</v>
      </c>
      <c r="S45" s="213">
        <v>0.10198221723089007</v>
      </c>
      <c r="T45" s="213">
        <v>8.158818524119732E-2</v>
      </c>
      <c r="U45" s="213">
        <v>7.9993179023084532E-2</v>
      </c>
      <c r="V45" s="213">
        <v>8.9416806473727184E-2</v>
      </c>
      <c r="W45" s="213">
        <v>9.6209362652050948E-2</v>
      </c>
      <c r="X45" s="213"/>
      <c r="Y45" s="216">
        <v>0.18832183298252383</v>
      </c>
      <c r="Z45" s="213">
        <v>0</v>
      </c>
      <c r="AA45" s="207">
        <v>1161124</v>
      </c>
      <c r="AB45" s="207">
        <v>1</v>
      </c>
      <c r="AD45" s="207" t="s">
        <v>190</v>
      </c>
      <c r="AE45" s="207" t="s">
        <v>30</v>
      </c>
      <c r="AF45" s="207" t="s">
        <v>60</v>
      </c>
      <c r="AH45" s="207">
        <v>1161124</v>
      </c>
      <c r="AI45" s="213">
        <v>0</v>
      </c>
      <c r="AJ45" s="213">
        <v>1</v>
      </c>
      <c r="AK45" s="207">
        <v>1161124</v>
      </c>
      <c r="AL45" s="207">
        <v>1</v>
      </c>
      <c r="AN45" s="207" t="s">
        <v>227</v>
      </c>
      <c r="AO45" s="207" t="s">
        <v>25</v>
      </c>
      <c r="AP45" s="207" t="s">
        <v>59</v>
      </c>
      <c r="AQ45" s="207">
        <v>236293</v>
      </c>
      <c r="AR45" s="207">
        <v>516985</v>
      </c>
      <c r="AS45" s="207">
        <v>0.31368631501251865</v>
      </c>
      <c r="AT45" s="207">
        <v>0.68631368498748135</v>
      </c>
    </row>
    <row r="46" spans="1:46">
      <c r="A46" s="207" t="s">
        <v>205</v>
      </c>
      <c r="B46" s="207" t="s">
        <v>1</v>
      </c>
      <c r="C46" s="207" t="s">
        <v>47</v>
      </c>
      <c r="D46" s="207">
        <v>328605</v>
      </c>
      <c r="E46" s="207">
        <v>196358</v>
      </c>
      <c r="F46" s="207">
        <v>153683</v>
      </c>
      <c r="G46" s="207">
        <v>121309</v>
      </c>
      <c r="H46" s="207">
        <v>113573</v>
      </c>
      <c r="I46" s="207">
        <v>130438</v>
      </c>
      <c r="J46" s="207">
        <v>114963</v>
      </c>
      <c r="K46" s="207">
        <v>98310</v>
      </c>
      <c r="L46" s="207">
        <v>88929</v>
      </c>
      <c r="M46" s="207">
        <v>62852</v>
      </c>
      <c r="N46" s="213">
        <v>0.23321528438205277</v>
      </c>
      <c r="O46" s="213">
        <v>0.1393578515564009</v>
      </c>
      <c r="P46" s="213">
        <v>0.10907084356503101</v>
      </c>
      <c r="Q46" s="213">
        <v>8.6094590566493018E-2</v>
      </c>
      <c r="R46" s="213">
        <v>8.0604249762246102E-2</v>
      </c>
      <c r="S46" s="213">
        <v>9.257356176633405E-2</v>
      </c>
      <c r="T46" s="213">
        <v>8.1590751018438351E-2</v>
      </c>
      <c r="U46" s="213">
        <v>6.9771898198748072E-2</v>
      </c>
      <c r="V46" s="213">
        <v>6.3114079289151331E-2</v>
      </c>
      <c r="W46" s="213">
        <v>4.4606889895104397E-2</v>
      </c>
      <c r="X46" s="213"/>
      <c r="Y46" s="216">
        <v>7.0759109168074263E-2</v>
      </c>
      <c r="Z46" s="213">
        <v>0</v>
      </c>
      <c r="AA46" s="207">
        <v>1409020</v>
      </c>
      <c r="AB46" s="207">
        <v>1</v>
      </c>
      <c r="AD46" s="207" t="s">
        <v>205</v>
      </c>
      <c r="AE46" s="207" t="s">
        <v>1</v>
      </c>
      <c r="AF46" s="207" t="s">
        <v>47</v>
      </c>
      <c r="AH46" s="207">
        <v>1409020</v>
      </c>
      <c r="AI46" s="213">
        <v>0</v>
      </c>
      <c r="AJ46" s="213">
        <v>1</v>
      </c>
      <c r="AK46" s="207">
        <v>1409020</v>
      </c>
      <c r="AL46" s="207">
        <v>1</v>
      </c>
      <c r="AN46" s="207" t="s">
        <v>190</v>
      </c>
      <c r="AO46" s="207" t="s">
        <v>30</v>
      </c>
      <c r="AP46" s="207" t="s">
        <v>60</v>
      </c>
      <c r="AQ46" s="207">
        <v>218665</v>
      </c>
      <c r="AR46" s="207">
        <v>942459</v>
      </c>
      <c r="AS46" s="207">
        <v>0.18832183298252383</v>
      </c>
      <c r="AT46" s="207">
        <v>0.81167816701747619</v>
      </c>
    </row>
    <row r="47" spans="1:46">
      <c r="A47" s="207" t="s">
        <v>220</v>
      </c>
      <c r="B47" s="207" t="s">
        <v>33</v>
      </c>
      <c r="C47" s="207" t="s">
        <v>53</v>
      </c>
      <c r="D47" s="207">
        <v>251646</v>
      </c>
      <c r="E47" s="207">
        <v>333965</v>
      </c>
      <c r="F47" s="207">
        <v>141064</v>
      </c>
      <c r="G47" s="207">
        <v>98097</v>
      </c>
      <c r="H47" s="207">
        <v>89498</v>
      </c>
      <c r="I47" s="207">
        <v>65968</v>
      </c>
      <c r="J47" s="207">
        <v>67067</v>
      </c>
      <c r="K47" s="207">
        <v>59276</v>
      </c>
      <c r="L47" s="207">
        <v>53173</v>
      </c>
      <c r="M47" s="207">
        <v>39127</v>
      </c>
      <c r="N47" s="213">
        <v>0.20990073243299376</v>
      </c>
      <c r="O47" s="213">
        <v>0.27856392752908754</v>
      </c>
      <c r="P47" s="213">
        <v>0.11766305413131078</v>
      </c>
      <c r="Q47" s="213">
        <v>8.1823800694147297E-2</v>
      </c>
      <c r="R47" s="213">
        <v>7.4651278984319544E-2</v>
      </c>
      <c r="S47" s="213">
        <v>5.50246438136896E-2</v>
      </c>
      <c r="T47" s="213">
        <v>5.5941331958718171E-2</v>
      </c>
      <c r="U47" s="213">
        <v>4.9442772051604786E-2</v>
      </c>
      <c r="V47" s="213">
        <v>4.4352191752142209E-2</v>
      </c>
      <c r="W47" s="213">
        <v>3.2636266651986309E-2</v>
      </c>
      <c r="X47" s="213"/>
      <c r="Y47" s="216">
        <v>1.2745218249350853E-3</v>
      </c>
      <c r="Z47" s="213">
        <v>0</v>
      </c>
      <c r="AA47" s="207">
        <v>1198881</v>
      </c>
      <c r="AB47" s="207">
        <v>1</v>
      </c>
      <c r="AD47" s="207" t="s">
        <v>220</v>
      </c>
      <c r="AE47" s="207" t="s">
        <v>33</v>
      </c>
      <c r="AF47" s="207" t="s">
        <v>53</v>
      </c>
      <c r="AH47" s="207">
        <v>1198881</v>
      </c>
      <c r="AI47" s="213">
        <v>0</v>
      </c>
      <c r="AJ47" s="213">
        <v>1</v>
      </c>
      <c r="AK47" s="207">
        <v>1198881</v>
      </c>
      <c r="AL47" s="207">
        <v>1</v>
      </c>
      <c r="AN47" s="207" t="s">
        <v>205</v>
      </c>
      <c r="AO47" s="207" t="s">
        <v>1</v>
      </c>
      <c r="AP47" s="207" t="s">
        <v>47</v>
      </c>
      <c r="AQ47" s="207">
        <v>99701</v>
      </c>
      <c r="AR47" s="207">
        <v>1309319</v>
      </c>
      <c r="AS47" s="207">
        <v>7.0759109168074263E-2</v>
      </c>
      <c r="AT47" s="207">
        <v>0.92924089083192574</v>
      </c>
    </row>
    <row r="48" spans="1:46">
      <c r="A48" s="16" t="s">
        <v>293</v>
      </c>
      <c r="B48" s="16"/>
      <c r="C48" s="16"/>
      <c r="D48" s="16">
        <v>5588091</v>
      </c>
      <c r="E48" s="16">
        <v>5677439</v>
      </c>
      <c r="F48" s="16">
        <v>5809906</v>
      </c>
      <c r="G48" s="16">
        <v>5766656</v>
      </c>
      <c r="H48" s="16">
        <v>5692582</v>
      </c>
      <c r="I48" s="16">
        <v>5733511</v>
      </c>
      <c r="J48" s="16">
        <v>5563598</v>
      </c>
      <c r="K48" s="16">
        <v>5554096</v>
      </c>
      <c r="L48" s="16">
        <v>5487156</v>
      </c>
      <c r="M48" s="16">
        <v>5413926</v>
      </c>
      <c r="N48" s="213">
        <v>9.9278605572612103E-2</v>
      </c>
      <c r="O48" s="213">
        <v>0.10086597142808972</v>
      </c>
      <c r="P48" s="213">
        <v>0.10321939391966818</v>
      </c>
      <c r="Q48" s="213">
        <v>0.10245100992395023</v>
      </c>
      <c r="R48" s="213">
        <v>0.10113500354016271</v>
      </c>
      <c r="S48" s="213">
        <v>0.10186215240861911</v>
      </c>
      <c r="T48" s="213">
        <v>9.8843460388632454E-2</v>
      </c>
      <c r="U48" s="213">
        <v>9.8674646868925825E-2</v>
      </c>
      <c r="V48" s="213">
        <v>9.748538387069787E-2</v>
      </c>
      <c r="W48" s="213">
        <v>9.6184372078641805E-2</v>
      </c>
      <c r="X48" s="213"/>
      <c r="Y48" s="215">
        <v>0.17070115048492315</v>
      </c>
      <c r="Z48" s="213">
        <v>0.18552877637149393</v>
      </c>
      <c r="AA48" s="207">
        <v>56286961</v>
      </c>
      <c r="AB48" s="207">
        <v>1</v>
      </c>
      <c r="AD48" s="207" t="s">
        <v>293</v>
      </c>
      <c r="AG48" s="207">
        <v>10442851</v>
      </c>
      <c r="AH48" s="207">
        <v>45844110</v>
      </c>
      <c r="AI48" s="213">
        <v>0.18552877637149393</v>
      </c>
      <c r="AJ48" s="213">
        <v>0.8144712236285061</v>
      </c>
      <c r="AK48" s="207">
        <v>56286961</v>
      </c>
      <c r="AL48" s="207">
        <v>1</v>
      </c>
      <c r="AN48" s="207" t="s">
        <v>220</v>
      </c>
      <c r="AO48" s="207" t="s">
        <v>33</v>
      </c>
      <c r="AP48" s="207" t="s">
        <v>53</v>
      </c>
      <c r="AQ48" s="207">
        <v>1528</v>
      </c>
      <c r="AR48" s="207">
        <v>1197353</v>
      </c>
      <c r="AS48" s="207">
        <v>1.2745218249350853E-3</v>
      </c>
      <c r="AT48" s="207">
        <v>0.99872547817506496</v>
      </c>
    </row>
    <row r="49" spans="2:46">
      <c r="Z49" s="213"/>
      <c r="AI49" s="213"/>
      <c r="AJ49" s="213"/>
      <c r="AN49" s="207" t="s">
        <v>293</v>
      </c>
      <c r="AQ49" s="207">
        <v>9608249</v>
      </c>
      <c r="AR49" s="207">
        <v>46678712</v>
      </c>
      <c r="AS49" s="207">
        <v>0.17070115048492315</v>
      </c>
      <c r="AT49" s="207">
        <v>0.82929884951507682</v>
      </c>
    </row>
    <row r="50" spans="2:46">
      <c r="B50" s="207" t="str">
        <f>'Waterfalls analysis'!G1</f>
        <v>QOX</v>
      </c>
      <c r="C50" s="207" t="str">
        <f t="shared" ref="C50:W50" si="0">INDEX(C$6:C$47,MATCH($B50,$B$6:$B$47,0))</f>
        <v>NHS Bath and North East Somerset, Swindon and Wiltshire ICB</v>
      </c>
      <c r="D50" s="208">
        <f t="shared" si="0"/>
        <v>24280</v>
      </c>
      <c r="E50" s="208">
        <f t="shared" si="0"/>
        <v>31956</v>
      </c>
      <c r="F50" s="208">
        <f t="shared" si="0"/>
        <v>40196</v>
      </c>
      <c r="G50" s="208">
        <f t="shared" si="0"/>
        <v>56353</v>
      </c>
      <c r="H50" s="208">
        <f t="shared" si="0"/>
        <v>87768</v>
      </c>
      <c r="I50" s="208">
        <f t="shared" si="0"/>
        <v>116335</v>
      </c>
      <c r="J50" s="208">
        <f t="shared" si="0"/>
        <v>113257</v>
      </c>
      <c r="K50" s="208">
        <f t="shared" si="0"/>
        <v>158695</v>
      </c>
      <c r="L50" s="208">
        <f t="shared" si="0"/>
        <v>156912</v>
      </c>
      <c r="M50" s="208">
        <f t="shared" si="0"/>
        <v>136165</v>
      </c>
      <c r="N50" s="213">
        <f t="shared" si="0"/>
        <v>2.6336427248873813E-2</v>
      </c>
      <c r="O50" s="213">
        <f t="shared" si="0"/>
        <v>3.4662556390651217E-2</v>
      </c>
      <c r="P50" s="213">
        <f t="shared" si="0"/>
        <v>4.3600454270829155E-2</v>
      </c>
      <c r="Q50" s="213">
        <f t="shared" si="0"/>
        <v>6.1125893111852805E-2</v>
      </c>
      <c r="R50" s="213">
        <f t="shared" si="0"/>
        <v>9.5201628780031175E-2</v>
      </c>
      <c r="S50" s="213">
        <f t="shared" si="0"/>
        <v>0.12618814925855582</v>
      </c>
      <c r="T50" s="213">
        <f t="shared" si="0"/>
        <v>0.12284945390962528</v>
      </c>
      <c r="U50" s="213">
        <f t="shared" si="0"/>
        <v>0.17213588641927635</v>
      </c>
      <c r="V50" s="213">
        <f t="shared" si="0"/>
        <v>0.17020187283670873</v>
      </c>
      <c r="W50" s="213">
        <f t="shared" si="0"/>
        <v>0.14769767777359566</v>
      </c>
      <c r="X50" s="213"/>
      <c r="Y50" s="213">
        <f t="shared" ref="Y50:AL50" si="1">INDEX(Y$6:Y$47,MATCH($B50,$B$6:$B$47,0))</f>
        <v>0.33148645702378848</v>
      </c>
      <c r="Z50" s="213">
        <f t="shared" si="1"/>
        <v>3.9211772860246637E-3</v>
      </c>
      <c r="AA50" s="208">
        <f t="shared" si="1"/>
        <v>921917</v>
      </c>
      <c r="AB50" s="207">
        <f t="shared" si="1"/>
        <v>1</v>
      </c>
      <c r="AC50" s="207">
        <f t="shared" si="1"/>
        <v>0</v>
      </c>
      <c r="AD50" s="207" t="str">
        <f t="shared" si="1"/>
        <v>E54000040</v>
      </c>
      <c r="AE50" s="207" t="str">
        <f t="shared" si="1"/>
        <v>QOX</v>
      </c>
      <c r="AF50" s="207" t="str">
        <f t="shared" si="1"/>
        <v>NHS Bath and North East Somerset, Swindon and Wiltshire ICB</v>
      </c>
      <c r="AG50" s="214">
        <f t="shared" si="1"/>
        <v>3615</v>
      </c>
      <c r="AH50" s="214">
        <f t="shared" si="1"/>
        <v>918302</v>
      </c>
      <c r="AI50" s="213">
        <f t="shared" si="1"/>
        <v>3.9211772860246637E-3</v>
      </c>
      <c r="AJ50" s="213">
        <f t="shared" si="1"/>
        <v>0.9960788227139753</v>
      </c>
      <c r="AK50" s="208">
        <f t="shared" si="1"/>
        <v>921917</v>
      </c>
      <c r="AL50" s="207">
        <f t="shared" si="1"/>
        <v>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B852C-B0CA-4E40-8DA6-BF20A36C4B43}">
  <sheetPr>
    <tabColor rgb="FF7B2451"/>
  </sheetPr>
  <dimension ref="A1:J47"/>
  <sheetViews>
    <sheetView workbookViewId="0">
      <selection activeCell="H53" sqref="H53"/>
    </sheetView>
  </sheetViews>
  <sheetFormatPr defaultRowHeight="12.75"/>
  <cols>
    <col min="1" max="1" width="4.28515625" style="319" bestFit="1" customWidth="1"/>
    <col min="2" max="2" width="22.28515625" style="319" bestFit="1" customWidth="1"/>
    <col min="3" max="3" width="6.140625" style="319" bestFit="1" customWidth="1"/>
    <col min="4" max="4" width="55.5703125" style="319" bestFit="1" customWidth="1"/>
    <col min="5" max="5" width="11.140625" style="319" bestFit="1" customWidth="1"/>
    <col min="6" max="7" width="10.140625" style="319" bestFit="1" customWidth="1"/>
    <col min="8" max="16384" width="9.140625" style="319"/>
  </cols>
  <sheetData>
    <row r="1" spans="1:10">
      <c r="A1" s="314"/>
      <c r="B1" s="314"/>
      <c r="C1" s="314" t="s">
        <v>401</v>
      </c>
      <c r="D1" s="318"/>
      <c r="E1" s="318"/>
    </row>
    <row r="2" spans="1:10">
      <c r="A2" s="314"/>
      <c r="B2" s="314"/>
      <c r="C2" s="314"/>
      <c r="D2" s="314"/>
      <c r="E2" s="314" t="s">
        <v>408</v>
      </c>
      <c r="H2" s="319" t="s">
        <v>407</v>
      </c>
    </row>
    <row r="3" spans="1:10">
      <c r="A3" s="320" t="s">
        <v>237</v>
      </c>
      <c r="B3" s="320" t="s">
        <v>238</v>
      </c>
      <c r="C3" s="321" t="s">
        <v>405</v>
      </c>
      <c r="D3" s="321" t="s">
        <v>43</v>
      </c>
      <c r="E3" s="320" t="s">
        <v>402</v>
      </c>
      <c r="F3" s="320" t="s">
        <v>403</v>
      </c>
      <c r="G3" s="321" t="s">
        <v>404</v>
      </c>
      <c r="H3" s="320" t="s">
        <v>402</v>
      </c>
      <c r="I3" s="320" t="s">
        <v>403</v>
      </c>
      <c r="J3" s="321" t="s">
        <v>404</v>
      </c>
    </row>
    <row r="4" spans="1:10">
      <c r="A4" s="9" t="s">
        <v>174</v>
      </c>
      <c r="B4" s="9" t="s">
        <v>173</v>
      </c>
      <c r="C4" s="5" t="s">
        <v>23</v>
      </c>
      <c r="D4" s="9" t="s">
        <v>45</v>
      </c>
      <c r="E4" s="10">
        <v>1775600.0000000009</v>
      </c>
      <c r="F4" s="10">
        <v>1778520.1856956834</v>
      </c>
      <c r="G4" s="322">
        <v>1781270.0843682305</v>
      </c>
      <c r="H4" s="319">
        <v>0</v>
      </c>
      <c r="I4" s="326">
        <f>(F4-$E4)/$E4</f>
        <v>1.6446191122338465E-3</v>
      </c>
      <c r="J4" s="326">
        <f>(G4-$E4)/$E4</f>
        <v>3.193334291636409E-3</v>
      </c>
    </row>
    <row r="5" spans="1:10">
      <c r="A5" s="28" t="s">
        <v>174</v>
      </c>
      <c r="B5" s="28" t="s">
        <v>173</v>
      </c>
      <c r="C5" s="5" t="s">
        <v>6</v>
      </c>
      <c r="D5" s="9" t="s">
        <v>46</v>
      </c>
      <c r="E5" s="10">
        <v>3150668.4166666684</v>
      </c>
      <c r="F5" s="10">
        <v>3155794.4371152315</v>
      </c>
      <c r="G5" s="322">
        <v>3160953.8193938704</v>
      </c>
      <c r="H5" s="319">
        <v>0</v>
      </c>
      <c r="I5" s="326">
        <f t="shared" ref="I5:I47" si="0">(F5-$E5)/$E5</f>
        <v>1.6269628442799962E-3</v>
      </c>
      <c r="J5" s="326">
        <f t="shared" ref="J5:J47" si="1">(G5-$E5)/$E5</f>
        <v>3.2645144988261749E-3</v>
      </c>
    </row>
    <row r="6" spans="1:10">
      <c r="A6" s="28" t="s">
        <v>174</v>
      </c>
      <c r="B6" s="28" t="s">
        <v>173</v>
      </c>
      <c r="C6" s="5" t="s">
        <v>1</v>
      </c>
      <c r="D6" s="9" t="s">
        <v>47</v>
      </c>
      <c r="E6" s="10">
        <v>1481071.8333333335</v>
      </c>
      <c r="F6" s="10">
        <v>1487587.4897634543</v>
      </c>
      <c r="G6" s="322">
        <v>1493912.715731147</v>
      </c>
      <c r="H6" s="319">
        <v>0</v>
      </c>
      <c r="I6" s="326">
        <f t="shared" si="0"/>
        <v>4.3992845474999888E-3</v>
      </c>
      <c r="J6" s="326">
        <f t="shared" si="1"/>
        <v>8.6699929799579755E-3</v>
      </c>
    </row>
    <row r="7" spans="1:10">
      <c r="A7" s="315" t="s">
        <v>174</v>
      </c>
      <c r="B7" s="315" t="s">
        <v>173</v>
      </c>
      <c r="C7" s="316" t="s">
        <v>38</v>
      </c>
      <c r="D7" s="317" t="s">
        <v>48</v>
      </c>
      <c r="E7" s="323">
        <v>2621387.5</v>
      </c>
      <c r="F7" s="323">
        <v>2629900.5115979468</v>
      </c>
      <c r="G7" s="324">
        <v>2637943.2748321104</v>
      </c>
      <c r="H7" s="319">
        <v>0</v>
      </c>
      <c r="I7" s="326">
        <f t="shared" si="0"/>
        <v>3.247521245121811E-3</v>
      </c>
      <c r="J7" s="326">
        <f t="shared" si="1"/>
        <v>6.315653382840342E-3</v>
      </c>
    </row>
    <row r="8" spans="1:10">
      <c r="A8" s="9" t="s">
        <v>200</v>
      </c>
      <c r="B8" s="9" t="s">
        <v>199</v>
      </c>
      <c r="C8" s="5" t="s">
        <v>41</v>
      </c>
      <c r="D8" s="9" t="s">
        <v>49</v>
      </c>
      <c r="E8" s="10">
        <v>2717402.583333334</v>
      </c>
      <c r="F8" s="10">
        <v>2727995.2891305815</v>
      </c>
      <c r="G8" s="322">
        <v>2738502.7471817625</v>
      </c>
      <c r="H8" s="319">
        <v>0</v>
      </c>
      <c r="I8" s="326">
        <f t="shared" si="0"/>
        <v>3.898099553675231E-3</v>
      </c>
      <c r="J8" s="326">
        <f t="shared" si="1"/>
        <v>7.7648280670086639E-3</v>
      </c>
    </row>
    <row r="9" spans="1:10">
      <c r="A9" s="28" t="s">
        <v>200</v>
      </c>
      <c r="B9" s="28" t="s">
        <v>199</v>
      </c>
      <c r="C9" s="5" t="s">
        <v>22</v>
      </c>
      <c r="D9" s="9" t="s">
        <v>50</v>
      </c>
      <c r="E9" s="10">
        <v>3160586.9999999995</v>
      </c>
      <c r="F9" s="10">
        <v>3174138.2247730484</v>
      </c>
      <c r="G9" s="322">
        <v>3186875.247171347</v>
      </c>
      <c r="H9" s="319">
        <v>0</v>
      </c>
      <c r="I9" s="326">
        <f t="shared" si="0"/>
        <v>4.2875658138975103E-3</v>
      </c>
      <c r="J9" s="326">
        <f t="shared" si="1"/>
        <v>8.3175205021559281E-3</v>
      </c>
    </row>
    <row r="10" spans="1:10">
      <c r="A10" s="315" t="s">
        <v>200</v>
      </c>
      <c r="B10" s="315" t="s">
        <v>199</v>
      </c>
      <c r="C10" s="316" t="s">
        <v>0</v>
      </c>
      <c r="D10" s="317" t="s">
        <v>51</v>
      </c>
      <c r="E10" s="323">
        <v>1815584.5</v>
      </c>
      <c r="F10" s="323">
        <v>1820286.0427751455</v>
      </c>
      <c r="G10" s="324">
        <v>1824969.8103250389</v>
      </c>
      <c r="H10" s="319">
        <v>0</v>
      </c>
      <c r="I10" s="326">
        <f t="shared" si="0"/>
        <v>2.5895477600439412E-3</v>
      </c>
      <c r="J10" s="326">
        <f t="shared" si="1"/>
        <v>5.1693051604256657E-3</v>
      </c>
    </row>
    <row r="11" spans="1:10">
      <c r="A11" s="9" t="s">
        <v>177</v>
      </c>
      <c r="B11" s="9" t="s">
        <v>176</v>
      </c>
      <c r="C11" s="5" t="s">
        <v>5</v>
      </c>
      <c r="D11" s="9" t="s">
        <v>52</v>
      </c>
      <c r="E11" s="10">
        <v>1569485.1666666665</v>
      </c>
      <c r="F11" s="10">
        <v>1575772.937408302</v>
      </c>
      <c r="G11" s="322">
        <v>1581800.4481882425</v>
      </c>
      <c r="H11" s="319">
        <v>0</v>
      </c>
      <c r="I11" s="326">
        <f t="shared" si="0"/>
        <v>4.0062632480877018E-3</v>
      </c>
      <c r="J11" s="326">
        <f t="shared" si="1"/>
        <v>7.8467014426977112E-3</v>
      </c>
    </row>
    <row r="12" spans="1:10">
      <c r="A12" s="28" t="s">
        <v>177</v>
      </c>
      <c r="B12" s="28" t="s">
        <v>176</v>
      </c>
      <c r="C12" s="5" t="s">
        <v>33</v>
      </c>
      <c r="D12" s="9" t="s">
        <v>53</v>
      </c>
      <c r="E12" s="10">
        <v>1288738.9166666674</v>
      </c>
      <c r="F12" s="10">
        <v>1295518.3073457249</v>
      </c>
      <c r="G12" s="322">
        <v>1301945.1039807047</v>
      </c>
      <c r="H12" s="319">
        <v>0</v>
      </c>
      <c r="I12" s="326">
        <f t="shared" si="0"/>
        <v>5.2604841767271201E-3</v>
      </c>
      <c r="J12" s="326">
        <f t="shared" si="1"/>
        <v>1.0247372173872994E-2</v>
      </c>
    </row>
    <row r="13" spans="1:10">
      <c r="A13" s="28" t="s">
        <v>177</v>
      </c>
      <c r="B13" s="28" t="s">
        <v>176</v>
      </c>
      <c r="C13" s="5" t="s">
        <v>39</v>
      </c>
      <c r="D13" s="9" t="s">
        <v>54</v>
      </c>
      <c r="E13" s="10">
        <v>1052773.75</v>
      </c>
      <c r="F13" s="10">
        <v>1062934.5628429083</v>
      </c>
      <c r="G13" s="322">
        <v>1072942.901861358</v>
      </c>
      <c r="H13" s="319">
        <v>0</v>
      </c>
      <c r="I13" s="326">
        <f t="shared" si="0"/>
        <v>9.6514686492784572E-3</v>
      </c>
      <c r="J13" s="326">
        <f t="shared" si="1"/>
        <v>1.9158106726500323E-2</v>
      </c>
    </row>
    <row r="14" spans="1:10">
      <c r="A14" s="28" t="s">
        <v>177</v>
      </c>
      <c r="B14" s="28" t="s">
        <v>176</v>
      </c>
      <c r="C14" s="5" t="s">
        <v>7</v>
      </c>
      <c r="D14" s="9" t="s">
        <v>55</v>
      </c>
      <c r="E14" s="10">
        <v>1110193.4166666672</v>
      </c>
      <c r="F14" s="10">
        <v>1115046.61883134</v>
      </c>
      <c r="G14" s="322">
        <v>1119822.5353433825</v>
      </c>
      <c r="H14" s="319">
        <v>0</v>
      </c>
      <c r="I14" s="326">
        <f t="shared" si="0"/>
        <v>4.3714924731263673E-3</v>
      </c>
      <c r="J14" s="326">
        <f t="shared" si="1"/>
        <v>8.6733703624603791E-3</v>
      </c>
    </row>
    <row r="15" spans="1:10">
      <c r="A15" s="28" t="s">
        <v>177</v>
      </c>
      <c r="B15" s="28" t="s">
        <v>176</v>
      </c>
      <c r="C15" s="5" t="s">
        <v>2</v>
      </c>
      <c r="D15" s="9" t="s">
        <v>56</v>
      </c>
      <c r="E15" s="10">
        <v>816241.75</v>
      </c>
      <c r="F15" s="10">
        <v>821213.64971055801</v>
      </c>
      <c r="G15" s="322">
        <v>825996.50540477969</v>
      </c>
      <c r="H15" s="319">
        <v>0</v>
      </c>
      <c r="I15" s="326">
        <f t="shared" si="0"/>
        <v>6.0912097556367409E-3</v>
      </c>
      <c r="J15" s="326">
        <f t="shared" si="1"/>
        <v>1.1950816537845176E-2</v>
      </c>
    </row>
    <row r="16" spans="1:10">
      <c r="A16" s="28" t="s">
        <v>177</v>
      </c>
      <c r="B16" s="28" t="s">
        <v>176</v>
      </c>
      <c r="C16" s="5" t="s">
        <v>11</v>
      </c>
      <c r="D16" s="9" t="s">
        <v>57</v>
      </c>
      <c r="E16" s="10">
        <v>1187521.7500000005</v>
      </c>
      <c r="F16" s="10">
        <v>1196729.1771267892</v>
      </c>
      <c r="G16" s="322">
        <v>1205962.1752690638</v>
      </c>
      <c r="H16" s="319">
        <v>0</v>
      </c>
      <c r="I16" s="326">
        <f t="shared" si="0"/>
        <v>7.7534808324889746E-3</v>
      </c>
      <c r="J16" s="326">
        <f t="shared" si="1"/>
        <v>1.5528494757307243E-2</v>
      </c>
    </row>
    <row r="17" spans="1:10">
      <c r="A17" s="28" t="s">
        <v>177</v>
      </c>
      <c r="B17" s="28" t="s">
        <v>176</v>
      </c>
      <c r="C17" s="5" t="s">
        <v>10</v>
      </c>
      <c r="D17" s="9" t="s">
        <v>58</v>
      </c>
      <c r="E17" s="10">
        <v>806127.74999999988</v>
      </c>
      <c r="F17" s="10">
        <v>810765.05003801675</v>
      </c>
      <c r="G17" s="322">
        <v>815337.55204041186</v>
      </c>
      <c r="H17" s="319">
        <v>0</v>
      </c>
      <c r="I17" s="326">
        <f t="shared" si="0"/>
        <v>5.752562218602284E-3</v>
      </c>
      <c r="J17" s="326">
        <f t="shared" si="1"/>
        <v>1.1424742592488567E-2</v>
      </c>
    </row>
    <row r="18" spans="1:10">
      <c r="A18" s="28" t="s">
        <v>177</v>
      </c>
      <c r="B18" s="28" t="s">
        <v>176</v>
      </c>
      <c r="C18" s="5" t="s">
        <v>25</v>
      </c>
      <c r="D18" s="9" t="s">
        <v>59</v>
      </c>
      <c r="E18" s="10">
        <v>813203.16666666628</v>
      </c>
      <c r="F18" s="10">
        <v>819532.81733902346</v>
      </c>
      <c r="G18" s="322">
        <v>825534.75765696436</v>
      </c>
      <c r="H18" s="319">
        <v>0</v>
      </c>
      <c r="I18" s="326">
        <f t="shared" si="0"/>
        <v>7.7836030795385694E-3</v>
      </c>
      <c r="J18" s="326">
        <f t="shared" si="1"/>
        <v>1.5164219097726195E-2</v>
      </c>
    </row>
    <row r="19" spans="1:10">
      <c r="A19" s="28" t="s">
        <v>177</v>
      </c>
      <c r="B19" s="28" t="s">
        <v>176</v>
      </c>
      <c r="C19" s="5" t="s">
        <v>30</v>
      </c>
      <c r="D19" s="9" t="s">
        <v>60</v>
      </c>
      <c r="E19" s="10">
        <v>1242199.6666666663</v>
      </c>
      <c r="F19" s="10">
        <v>1249094.4773167758</v>
      </c>
      <c r="G19" s="322">
        <v>1256181.5268920276</v>
      </c>
      <c r="H19" s="319">
        <v>0</v>
      </c>
      <c r="I19" s="326">
        <f t="shared" si="0"/>
        <v>5.5504850267841122E-3</v>
      </c>
      <c r="J19" s="326">
        <f t="shared" si="1"/>
        <v>1.1255726917783194E-2</v>
      </c>
    </row>
    <row r="20" spans="1:10">
      <c r="A20" s="28" t="s">
        <v>177</v>
      </c>
      <c r="B20" s="28" t="s">
        <v>176</v>
      </c>
      <c r="C20" s="5" t="s">
        <v>21</v>
      </c>
      <c r="D20" s="9" t="s">
        <v>61</v>
      </c>
      <c r="E20" s="10">
        <v>519648.24999999994</v>
      </c>
      <c r="F20" s="10">
        <v>524267.47102407139</v>
      </c>
      <c r="G20" s="322">
        <v>528747.71230270201</v>
      </c>
      <c r="H20" s="319">
        <v>0</v>
      </c>
      <c r="I20" s="326">
        <f t="shared" si="0"/>
        <v>8.8891303378226504E-3</v>
      </c>
      <c r="J20" s="326">
        <f t="shared" si="1"/>
        <v>1.7510811020150788E-2</v>
      </c>
    </row>
    <row r="21" spans="1:10">
      <c r="A21" s="315" t="s">
        <v>177</v>
      </c>
      <c r="B21" s="315" t="s">
        <v>176</v>
      </c>
      <c r="C21" s="316" t="s">
        <v>18</v>
      </c>
      <c r="D21" s="317" t="s">
        <v>62</v>
      </c>
      <c r="E21" s="323">
        <v>1171480.2499999998</v>
      </c>
      <c r="F21" s="323">
        <v>1175827.7033264695</v>
      </c>
      <c r="G21" s="324">
        <v>1180120.1307162335</v>
      </c>
      <c r="H21" s="319">
        <v>0</v>
      </c>
      <c r="I21" s="326">
        <f t="shared" si="0"/>
        <v>3.7110769272207141E-3</v>
      </c>
      <c r="J21" s="326">
        <f t="shared" si="1"/>
        <v>7.375182566017437E-3</v>
      </c>
    </row>
    <row r="22" spans="1:10">
      <c r="A22" s="9" t="s">
        <v>180</v>
      </c>
      <c r="B22" s="9" t="s">
        <v>179</v>
      </c>
      <c r="C22" s="5" t="s">
        <v>4</v>
      </c>
      <c r="D22" s="9" t="s">
        <v>63</v>
      </c>
      <c r="E22" s="10">
        <v>1078232.25</v>
      </c>
      <c r="F22" s="10">
        <v>1081772.6109554258</v>
      </c>
      <c r="G22" s="322">
        <v>1084884.9742684823</v>
      </c>
      <c r="H22" s="319">
        <v>0</v>
      </c>
      <c r="I22" s="326">
        <f t="shared" si="0"/>
        <v>3.2834864245859562E-3</v>
      </c>
      <c r="J22" s="326">
        <f t="shared" si="1"/>
        <v>6.1700290159956723E-3</v>
      </c>
    </row>
    <row r="23" spans="1:10">
      <c r="A23" s="28" t="s">
        <v>180</v>
      </c>
      <c r="B23" s="28" t="s">
        <v>179</v>
      </c>
      <c r="C23" s="5" t="s">
        <v>34</v>
      </c>
      <c r="D23" s="9" t="s">
        <v>64</v>
      </c>
      <c r="E23" s="10">
        <v>1015210.3333333331</v>
      </c>
      <c r="F23" s="10">
        <v>1018923.8499516812</v>
      </c>
      <c r="G23" s="322">
        <v>1022471.6167721805</v>
      </c>
      <c r="H23" s="319">
        <v>0</v>
      </c>
      <c r="I23" s="326">
        <f t="shared" si="0"/>
        <v>3.6578790585741444E-3</v>
      </c>
      <c r="J23" s="326">
        <f t="shared" si="1"/>
        <v>7.1524916565868304E-3</v>
      </c>
    </row>
    <row r="24" spans="1:10">
      <c r="A24" s="28" t="s">
        <v>180</v>
      </c>
      <c r="B24" s="28" t="s">
        <v>179</v>
      </c>
      <c r="C24" s="5" t="s">
        <v>14</v>
      </c>
      <c r="D24" s="9" t="s">
        <v>65</v>
      </c>
      <c r="E24" s="10">
        <v>1612357.9166666672</v>
      </c>
      <c r="F24" s="10">
        <v>1616951.7607857957</v>
      </c>
      <c r="G24" s="322">
        <v>1621307.9414228753</v>
      </c>
      <c r="H24" s="319">
        <v>0</v>
      </c>
      <c r="I24" s="326">
        <f t="shared" si="0"/>
        <v>2.8491466265912549E-3</v>
      </c>
      <c r="J24" s="326">
        <f t="shared" si="1"/>
        <v>5.5508920591967777E-3</v>
      </c>
    </row>
    <row r="25" spans="1:10">
      <c r="A25" s="28" t="s">
        <v>180</v>
      </c>
      <c r="B25" s="28" t="s">
        <v>179</v>
      </c>
      <c r="C25" s="5" t="s">
        <v>3</v>
      </c>
      <c r="D25" s="9" t="s">
        <v>66</v>
      </c>
      <c r="E25" s="10">
        <v>1253347.1666666658</v>
      </c>
      <c r="F25" s="10">
        <v>1260070.4582445947</v>
      </c>
      <c r="G25" s="322">
        <v>1266511.9668468882</v>
      </c>
      <c r="H25" s="319">
        <v>0</v>
      </c>
      <c r="I25" s="326">
        <f t="shared" si="0"/>
        <v>5.3642691799510225E-3</v>
      </c>
      <c r="J25" s="326">
        <f t="shared" si="1"/>
        <v>1.0503713999078772E-2</v>
      </c>
    </row>
    <row r="26" spans="1:10">
      <c r="A26" s="28" t="s">
        <v>180</v>
      </c>
      <c r="B26" s="28" t="s">
        <v>179</v>
      </c>
      <c r="C26" s="5" t="s">
        <v>17</v>
      </c>
      <c r="D26" s="9" t="s">
        <v>67</v>
      </c>
      <c r="E26" s="10">
        <v>1081906.0833333333</v>
      </c>
      <c r="F26" s="10">
        <v>1088059.4525075634</v>
      </c>
      <c r="G26" s="322">
        <v>1094171.8937750503</v>
      </c>
      <c r="H26" s="319">
        <v>0</v>
      </c>
      <c r="I26" s="326">
        <f t="shared" si="0"/>
        <v>5.6875261808970751E-3</v>
      </c>
      <c r="J26" s="326">
        <f t="shared" si="1"/>
        <v>1.1337222916730718E-2</v>
      </c>
    </row>
    <row r="27" spans="1:10">
      <c r="A27" s="315" t="s">
        <v>180</v>
      </c>
      <c r="B27" s="315" t="s">
        <v>179</v>
      </c>
      <c r="C27" s="316" t="s">
        <v>8</v>
      </c>
      <c r="D27" s="317" t="s">
        <v>68</v>
      </c>
      <c r="E27" s="323">
        <v>1047965.3333333331</v>
      </c>
      <c r="F27" s="323">
        <v>1053326.6979788165</v>
      </c>
      <c r="G27" s="324">
        <v>1058535.8886218881</v>
      </c>
      <c r="H27" s="319">
        <v>0</v>
      </c>
      <c r="I27" s="326">
        <f t="shared" si="0"/>
        <v>5.1159751901621326E-3</v>
      </c>
      <c r="J27" s="326">
        <f t="shared" si="1"/>
        <v>1.0086741376198499E-2</v>
      </c>
    </row>
    <row r="28" spans="1:10">
      <c r="A28" s="9" t="s">
        <v>183</v>
      </c>
      <c r="B28" s="9" t="s">
        <v>182</v>
      </c>
      <c r="C28" s="5" t="s">
        <v>16</v>
      </c>
      <c r="D28" s="9" t="s">
        <v>69</v>
      </c>
      <c r="E28" s="10">
        <v>1748395.5833333328</v>
      </c>
      <c r="F28" s="10">
        <v>1756250.1210873972</v>
      </c>
      <c r="G28" s="322">
        <v>1762827.3054000777</v>
      </c>
      <c r="H28" s="319">
        <v>0</v>
      </c>
      <c r="I28" s="326">
        <f t="shared" si="0"/>
        <v>4.4924259869666763E-3</v>
      </c>
      <c r="J28" s="326">
        <f t="shared" si="1"/>
        <v>8.2542659134557609E-3</v>
      </c>
    </row>
    <row r="29" spans="1:10">
      <c r="A29" s="28" t="s">
        <v>183</v>
      </c>
      <c r="B29" s="28" t="s">
        <v>182</v>
      </c>
      <c r="C29" s="5" t="s">
        <v>15</v>
      </c>
      <c r="D29" s="9" t="s">
        <v>70</v>
      </c>
      <c r="E29" s="10">
        <v>2359204.0833333344</v>
      </c>
      <c r="F29" s="10">
        <v>2373322.3501459686</v>
      </c>
      <c r="G29" s="322">
        <v>2385290.6945341998</v>
      </c>
      <c r="H29" s="319">
        <v>0</v>
      </c>
      <c r="I29" s="326">
        <f t="shared" si="0"/>
        <v>5.9843346798070986E-3</v>
      </c>
      <c r="J29" s="326">
        <f t="shared" si="1"/>
        <v>1.105737794587377E-2</v>
      </c>
    </row>
    <row r="30" spans="1:10">
      <c r="A30" s="28" t="s">
        <v>183</v>
      </c>
      <c r="B30" s="28" t="s">
        <v>182</v>
      </c>
      <c r="C30" s="5" t="s">
        <v>28</v>
      </c>
      <c r="D30" s="9" t="s">
        <v>71</v>
      </c>
      <c r="E30" s="10">
        <v>2769522.1666666674</v>
      </c>
      <c r="F30" s="10">
        <v>2772680.5400048918</v>
      </c>
      <c r="G30" s="322">
        <v>2774345.7248833412</v>
      </c>
      <c r="H30" s="319">
        <v>0</v>
      </c>
      <c r="I30" s="326">
        <f t="shared" si="0"/>
        <v>1.1404037043782579E-3</v>
      </c>
      <c r="J30" s="326">
        <f t="shared" si="1"/>
        <v>1.741657198028247E-3</v>
      </c>
    </row>
    <row r="31" spans="1:10">
      <c r="A31" s="28" t="s">
        <v>183</v>
      </c>
      <c r="B31" s="28" t="s">
        <v>182</v>
      </c>
      <c r="C31" s="5" t="s">
        <v>12</v>
      </c>
      <c r="D31" s="9" t="s">
        <v>72</v>
      </c>
      <c r="E31" s="10">
        <v>2052477.9166666653</v>
      </c>
      <c r="F31" s="10">
        <v>2063560.5000813094</v>
      </c>
      <c r="G31" s="322">
        <v>2073371.6143410266</v>
      </c>
      <c r="H31" s="319">
        <v>0</v>
      </c>
      <c r="I31" s="326">
        <f t="shared" si="0"/>
        <v>5.3996115254885254E-3</v>
      </c>
      <c r="J31" s="326">
        <f t="shared" si="1"/>
        <v>1.0179742985149278E-2</v>
      </c>
    </row>
    <row r="32" spans="1:10">
      <c r="A32" s="315" t="s">
        <v>183</v>
      </c>
      <c r="B32" s="315" t="s">
        <v>182</v>
      </c>
      <c r="C32" s="316" t="s">
        <v>37</v>
      </c>
      <c r="D32" s="317" t="s">
        <v>73</v>
      </c>
      <c r="E32" s="323">
        <v>1730408.1666666658</v>
      </c>
      <c r="F32" s="323">
        <v>1735501.2603578325</v>
      </c>
      <c r="G32" s="324">
        <v>1739616.5490019433</v>
      </c>
      <c r="H32" s="319">
        <v>0</v>
      </c>
      <c r="I32" s="326">
        <f t="shared" si="0"/>
        <v>2.9432903688715786E-3</v>
      </c>
      <c r="J32" s="326">
        <f t="shared" si="1"/>
        <v>5.3215088281835113E-3</v>
      </c>
    </row>
    <row r="33" spans="1:10">
      <c r="A33" s="9" t="s">
        <v>187</v>
      </c>
      <c r="B33" s="9" t="s">
        <v>186</v>
      </c>
      <c r="C33" s="5" t="s">
        <v>32</v>
      </c>
      <c r="D33" s="9" t="s">
        <v>74</v>
      </c>
      <c r="E33" s="10">
        <v>1943699.666666666</v>
      </c>
      <c r="F33" s="10">
        <v>1949151.9435312424</v>
      </c>
      <c r="G33" s="322">
        <v>1954235.2414810536</v>
      </c>
      <c r="H33" s="319">
        <v>0</v>
      </c>
      <c r="I33" s="326">
        <f t="shared" si="0"/>
        <v>2.8051025361992936E-3</v>
      </c>
      <c r="J33" s="326">
        <f t="shared" si="1"/>
        <v>5.4203717760859145E-3</v>
      </c>
    </row>
    <row r="34" spans="1:10">
      <c r="A34" s="28" t="s">
        <v>187</v>
      </c>
      <c r="B34" s="28" t="s">
        <v>186</v>
      </c>
      <c r="C34" s="5" t="s">
        <v>19</v>
      </c>
      <c r="D34" s="9" t="s">
        <v>75</v>
      </c>
      <c r="E34" s="10">
        <v>812459.25</v>
      </c>
      <c r="F34" s="10">
        <v>813125.99415979814</v>
      </c>
      <c r="G34" s="322">
        <v>813726.2285407912</v>
      </c>
      <c r="H34" s="319">
        <v>0</v>
      </c>
      <c r="I34" s="326">
        <f t="shared" si="0"/>
        <v>8.2064935539614796E-4</v>
      </c>
      <c r="J34" s="326">
        <f t="shared" si="1"/>
        <v>1.55943641578479E-3</v>
      </c>
    </row>
    <row r="35" spans="1:10">
      <c r="A35" s="28" t="s">
        <v>187</v>
      </c>
      <c r="B35" s="28" t="s">
        <v>186</v>
      </c>
      <c r="C35" s="5" t="s">
        <v>27</v>
      </c>
      <c r="D35" s="9" t="s">
        <v>76</v>
      </c>
      <c r="E35" s="10">
        <v>1921361.666666667</v>
      </c>
      <c r="F35" s="10">
        <v>1927865.7660121997</v>
      </c>
      <c r="G35" s="322">
        <v>1934293.2131379088</v>
      </c>
      <c r="H35" s="319">
        <v>0</v>
      </c>
      <c r="I35" s="326">
        <f t="shared" si="0"/>
        <v>3.3851509886821812E-3</v>
      </c>
      <c r="J35" s="326">
        <f t="shared" si="1"/>
        <v>6.7304072396096827E-3</v>
      </c>
    </row>
    <row r="36" spans="1:10">
      <c r="A36" s="28" t="s">
        <v>187</v>
      </c>
      <c r="B36" s="28" t="s">
        <v>186</v>
      </c>
      <c r="C36" s="5" t="s">
        <v>13</v>
      </c>
      <c r="D36" s="9" t="s">
        <v>77</v>
      </c>
      <c r="E36" s="10">
        <v>1965553.5000000012</v>
      </c>
      <c r="F36" s="10">
        <v>1978055.8617441</v>
      </c>
      <c r="G36" s="322">
        <v>1990259.091919722</v>
      </c>
      <c r="H36" s="319">
        <v>0</v>
      </c>
      <c r="I36" s="326">
        <f t="shared" si="0"/>
        <v>6.3607333731179657E-3</v>
      </c>
      <c r="J36" s="326">
        <f t="shared" si="1"/>
        <v>1.256927980831906E-2</v>
      </c>
    </row>
    <row r="37" spans="1:10">
      <c r="A37" s="28" t="s">
        <v>187</v>
      </c>
      <c r="B37" s="28" t="s">
        <v>186</v>
      </c>
      <c r="C37" s="5" t="s">
        <v>40</v>
      </c>
      <c r="D37" s="9" t="s">
        <v>78</v>
      </c>
      <c r="E37" s="10">
        <v>1125658.4999999998</v>
      </c>
      <c r="F37" s="10">
        <v>1127226.6776216491</v>
      </c>
      <c r="G37" s="322">
        <v>1128479.3688349179</v>
      </c>
      <c r="H37" s="319">
        <v>0</v>
      </c>
      <c r="I37" s="326">
        <f t="shared" si="0"/>
        <v>1.3931202239838686E-3</v>
      </c>
      <c r="J37" s="326">
        <f t="shared" si="1"/>
        <v>2.5059721353484494E-3</v>
      </c>
    </row>
    <row r="38" spans="1:10">
      <c r="A38" s="315" t="s">
        <v>187</v>
      </c>
      <c r="B38" s="315" t="s">
        <v>186</v>
      </c>
      <c r="C38" s="316" t="s">
        <v>20</v>
      </c>
      <c r="D38" s="317" t="s">
        <v>79</v>
      </c>
      <c r="E38" s="323">
        <v>1820343.2499999998</v>
      </c>
      <c r="F38" s="323">
        <v>1829097.1375743607</v>
      </c>
      <c r="G38" s="324">
        <v>1837733.4037276506</v>
      </c>
      <c r="H38" s="319">
        <v>0</v>
      </c>
      <c r="I38" s="326">
        <f t="shared" si="0"/>
        <v>4.8089213802731652E-3</v>
      </c>
      <c r="J38" s="326">
        <f t="shared" si="1"/>
        <v>9.553227792423697E-3</v>
      </c>
    </row>
    <row r="39" spans="1:10">
      <c r="A39" s="9" t="s">
        <v>208</v>
      </c>
      <c r="B39" s="9" t="s">
        <v>207</v>
      </c>
      <c r="C39" s="5" t="s">
        <v>24</v>
      </c>
      <c r="D39" s="9" t="s">
        <v>80</v>
      </c>
      <c r="E39" s="10">
        <v>981188.33333333337</v>
      </c>
      <c r="F39" s="10">
        <v>986638.34830112441</v>
      </c>
      <c r="G39" s="322">
        <v>991947.07155076961</v>
      </c>
      <c r="H39" s="319">
        <v>0</v>
      </c>
      <c r="I39" s="326">
        <f t="shared" si="0"/>
        <v>5.5545044540797001E-3</v>
      </c>
      <c r="J39" s="326">
        <f t="shared" si="1"/>
        <v>1.0965008298545718E-2</v>
      </c>
    </row>
    <row r="40" spans="1:10">
      <c r="A40" s="28" t="s">
        <v>208</v>
      </c>
      <c r="B40" s="28" t="s">
        <v>207</v>
      </c>
      <c r="C40" s="5" t="s">
        <v>35</v>
      </c>
      <c r="D40" s="9" t="s">
        <v>81</v>
      </c>
      <c r="E40" s="10">
        <v>1059769.9999999998</v>
      </c>
      <c r="F40" s="10">
        <v>1067330.3097975091</v>
      </c>
      <c r="G40" s="322">
        <v>1074950.5469993972</v>
      </c>
      <c r="H40" s="319">
        <v>0</v>
      </c>
      <c r="I40" s="326">
        <f t="shared" si="0"/>
        <v>7.1339156585951127E-3</v>
      </c>
      <c r="J40" s="326">
        <f t="shared" si="1"/>
        <v>1.4324378874092923E-2</v>
      </c>
    </row>
    <row r="41" spans="1:10">
      <c r="A41" s="28" t="s">
        <v>208</v>
      </c>
      <c r="B41" s="28" t="s">
        <v>207</v>
      </c>
      <c r="C41" s="5" t="s">
        <v>31</v>
      </c>
      <c r="D41" s="9" t="s">
        <v>82</v>
      </c>
      <c r="E41" s="10">
        <v>597980.33333333349</v>
      </c>
      <c r="F41" s="10">
        <v>603061.03920000431</v>
      </c>
      <c r="G41" s="322">
        <v>608091.61415819859</v>
      </c>
      <c r="H41" s="319">
        <v>0</v>
      </c>
      <c r="I41" s="326">
        <f t="shared" si="0"/>
        <v>8.4964430825832347E-3</v>
      </c>
      <c r="J41" s="326">
        <f t="shared" si="1"/>
        <v>1.6909052457463922E-2</v>
      </c>
    </row>
    <row r="42" spans="1:10">
      <c r="A42" s="28" t="s">
        <v>208</v>
      </c>
      <c r="B42" s="28" t="s">
        <v>207</v>
      </c>
      <c r="C42" s="5" t="s">
        <v>9</v>
      </c>
      <c r="D42" s="9" t="s">
        <v>83</v>
      </c>
      <c r="E42" s="10">
        <v>1271620.2499999993</v>
      </c>
      <c r="F42" s="10">
        <v>1279569.6952032682</v>
      </c>
      <c r="G42" s="322">
        <v>1287569.6889437884</v>
      </c>
      <c r="H42" s="319">
        <v>0</v>
      </c>
      <c r="I42" s="326">
        <f t="shared" si="0"/>
        <v>6.2514301760049082E-3</v>
      </c>
      <c r="J42" s="326">
        <f t="shared" si="1"/>
        <v>1.2542611635658615E-2</v>
      </c>
    </row>
    <row r="43" spans="1:10">
      <c r="A43" s="28" t="s">
        <v>208</v>
      </c>
      <c r="B43" s="28" t="s">
        <v>207</v>
      </c>
      <c r="C43" s="5" t="s">
        <v>36</v>
      </c>
      <c r="D43" s="9" t="s">
        <v>84</v>
      </c>
      <c r="E43" s="10">
        <v>820227.66666666663</v>
      </c>
      <c r="F43" s="10">
        <v>822117.05780385411</v>
      </c>
      <c r="G43" s="322">
        <v>824079.47028860822</v>
      </c>
      <c r="H43" s="319">
        <v>0</v>
      </c>
      <c r="I43" s="326">
        <f t="shared" si="0"/>
        <v>2.3034959852863846E-3</v>
      </c>
      <c r="J43" s="326">
        <f t="shared" si="1"/>
        <v>4.6960176771346758E-3</v>
      </c>
    </row>
    <row r="44" spans="1:10">
      <c r="A44" s="28" t="s">
        <v>208</v>
      </c>
      <c r="B44" s="28" t="s">
        <v>207</v>
      </c>
      <c r="C44" s="5" t="s">
        <v>26</v>
      </c>
      <c r="D44" s="9" t="s">
        <v>85</v>
      </c>
      <c r="E44" s="10">
        <v>675446.91666666686</v>
      </c>
      <c r="F44" s="10">
        <v>680101.0209091882</v>
      </c>
      <c r="G44" s="322">
        <v>684711.64880039589</v>
      </c>
      <c r="H44" s="319">
        <v>0</v>
      </c>
      <c r="I44" s="326">
        <f t="shared" si="0"/>
        <v>6.8904071181335172E-3</v>
      </c>
      <c r="J44" s="326">
        <f t="shared" si="1"/>
        <v>1.3716447444087128E-2</v>
      </c>
    </row>
    <row r="45" spans="1:10">
      <c r="A45" s="315" t="s">
        <v>208</v>
      </c>
      <c r="B45" s="315" t="s">
        <v>207</v>
      </c>
      <c r="C45" s="316" t="s">
        <v>29</v>
      </c>
      <c r="D45" s="317" t="s">
        <v>86</v>
      </c>
      <c r="E45" s="323">
        <v>595205.83333333337</v>
      </c>
      <c r="F45" s="323">
        <v>598861.91661941737</v>
      </c>
      <c r="G45" s="322">
        <v>602398.50128528289</v>
      </c>
      <c r="H45" s="319">
        <v>0</v>
      </c>
      <c r="I45" s="326">
        <f t="shared" si="0"/>
        <v>6.1425528469854296E-3</v>
      </c>
      <c r="J45" s="326">
        <f t="shared" si="1"/>
        <v>1.2084337130347662E-2</v>
      </c>
    </row>
    <row r="46" spans="1:10">
      <c r="C46" s="319" t="s">
        <v>406</v>
      </c>
      <c r="D46" s="319" t="s">
        <v>281</v>
      </c>
      <c r="E46" s="325">
        <f>SUM(E4:E45)</f>
        <v>61639457.833333336</v>
      </c>
      <c r="F46" s="325">
        <f t="shared" ref="F46:G46" si="2">SUM(F4:F45)</f>
        <v>61903547.323740065</v>
      </c>
      <c r="G46" s="325">
        <f t="shared" si="2"/>
        <v>62154630.308195822</v>
      </c>
      <c r="H46" s="319">
        <v>0</v>
      </c>
      <c r="I46" s="326">
        <f t="shared" si="0"/>
        <v>4.2844226683628481E-3</v>
      </c>
      <c r="J46" s="326">
        <f t="shared" si="1"/>
        <v>8.3578359215205743E-3</v>
      </c>
    </row>
    <row r="47" spans="1:10">
      <c r="C47" s="319" t="str">
        <f>'Waterfalls analysis'!G1</f>
        <v>QOX</v>
      </c>
      <c r="D47" s="319" t="str">
        <f>INDEX(D$4:D$45,MATCH($C47,$C$4:$C$45,0))</f>
        <v>NHS Bath and North East Somerset, Swindon and Wiltshire ICB</v>
      </c>
      <c r="E47" s="325">
        <f t="shared" ref="E47:G47" si="3">INDEX(E$4:E$45,MATCH($C47,$C$4:$C$45,0))</f>
        <v>981188.33333333337</v>
      </c>
      <c r="F47" s="325">
        <f t="shared" si="3"/>
        <v>986638.34830112441</v>
      </c>
      <c r="G47" s="325">
        <f t="shared" si="3"/>
        <v>991947.07155076961</v>
      </c>
      <c r="H47" s="319">
        <v>0</v>
      </c>
      <c r="I47" s="326">
        <f t="shared" si="0"/>
        <v>5.5545044540797001E-3</v>
      </c>
      <c r="J47" s="326">
        <f t="shared" si="1"/>
        <v>1.0965008298545718E-2</v>
      </c>
    </row>
  </sheetData>
  <pageMargins left="0.7" right="0.7" top="0.75" bottom="0.75" header="0.3" footer="0.3"/>
  <pageSetup paperSize="9"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Notes</vt:lpstr>
      <vt:lpstr>Waterfalls analysis</vt:lpstr>
      <vt:lpstr>Hidden sheets &gt;&gt;&gt;</vt:lpstr>
      <vt:lpstr>graph data</vt:lpstr>
      <vt:lpstr>change in dft</vt:lpstr>
      <vt:lpstr>impacts model 5</vt:lpstr>
      <vt:lpstr>baseline changes</vt:lpstr>
      <vt:lpstr>IMD by ICB</vt:lpstr>
      <vt:lpstr>projected</vt:lpstr>
      <vt:lpstr>base22vsProj</vt:lpstr>
      <vt:lpstr>Core22</vt:lpstr>
      <vt:lpstr>Core22!Print_Area</vt:lpstr>
      <vt:lpstr>Notes!Print_Area</vt:lpstr>
      <vt:lpstr>'Waterfalls analysis'!Print_Area</vt:lpstr>
      <vt:lpstr>Core22!Print_Titles</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 Heather</dc:creator>
  <cp:lastModifiedBy>Roman Tatarek-Gintowt</cp:lastModifiedBy>
  <cp:lastPrinted>2023-01-31T15:30:40Z</cp:lastPrinted>
  <dcterms:created xsi:type="dcterms:W3CDTF">2022-12-06T09:27:57Z</dcterms:created>
  <dcterms:modified xsi:type="dcterms:W3CDTF">2023-02-01T10:46:54Z</dcterms:modified>
</cp:coreProperties>
</file>