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L:\NHS CB\Finance\Strategic Finance\Primary Care\Primary Care Contracts\GPs\Core contract\GMS\2019-20 Contract implementation\"/>
    </mc:Choice>
  </mc:AlternateContent>
  <xr:revisionPtr revIDLastSave="0" documentId="13_ncr:1_{19CC13C8-5E65-4106-B1A8-1AD8A2098CB1}" xr6:coauthVersionLast="36" xr6:coauthVersionMax="36" xr10:uidLastSave="{00000000-0000-0000-0000-000000000000}"/>
  <bookViews>
    <workbookView xWindow="365" yWindow="161" windowWidth="15313" windowHeight="6147" activeTab="1" xr2:uid="{00000000-000D-0000-FFFF-FFFF00000000}"/>
  </bookViews>
  <sheets>
    <sheet name="About this Ready Reckoner" sheetId="7" r:id="rId1"/>
    <sheet name="Calculator" sheetId="5" r:id="rId2"/>
  </sheets>
  <definedNames>
    <definedName name="_xlnm.Print_Area" localSheetId="0">'About this Ready Reckoner'!$B$1:$B$14</definedName>
    <definedName name="_xlnm.Print_Area" localSheetId="1">Calculator!$A$1:$E$69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5" i="5" l="1"/>
  <c r="D29" i="5" l="1"/>
  <c r="C63" i="5" l="1"/>
  <c r="D65" i="5" l="1"/>
  <c r="D61" i="5"/>
  <c r="D59" i="5"/>
  <c r="D31" i="5" l="1"/>
  <c r="E31" i="5" l="1"/>
  <c r="E50" i="5" l="1"/>
  <c r="D63" i="5" s="1"/>
  <c r="D68" i="5" l="1"/>
  <c r="C36" i="5" l="1"/>
  <c r="C37" i="5" s="1"/>
  <c r="C40" i="5" s="1"/>
  <c r="D38" i="5" l="1"/>
  <c r="D34" i="5"/>
  <c r="D36" i="5" s="1"/>
  <c r="D37" i="5" s="1"/>
  <c r="E38" i="5" l="1"/>
  <c r="D27" i="5"/>
  <c r="D40" i="5" l="1"/>
  <c r="E29" i="5"/>
  <c r="E27" i="5" l="1"/>
  <c r="E25" i="5"/>
  <c r="E34" i="5" l="1"/>
  <c r="E36" i="5"/>
  <c r="E37" i="5" l="1"/>
  <c r="E40" i="5" l="1"/>
</calcChain>
</file>

<file path=xl/sharedStrings.xml><?xml version="1.0" encoding="utf-8"?>
<sst xmlns="http://schemas.openxmlformats.org/spreadsheetml/2006/main" count="92" uniqueCount="74">
  <si>
    <t>Annual funding stream</t>
  </si>
  <si>
    <t>Net Global Sum payment after OOH deduction applied</t>
  </si>
  <si>
    <t>Total indicative net effect</t>
  </si>
  <si>
    <t>Introduction</t>
  </si>
  <si>
    <t>Step 1:</t>
  </si>
  <si>
    <t>Step 2:</t>
  </si>
  <si>
    <t>Step 3:</t>
  </si>
  <si>
    <t>Instructions</t>
  </si>
  <si>
    <t>i.</t>
  </si>
  <si>
    <t>ii.</t>
  </si>
  <si>
    <t>iv.</t>
  </si>
  <si>
    <t>QOF</t>
  </si>
  <si>
    <t>MPIG Correction Factor payment</t>
  </si>
  <si>
    <t>Global Sum calculation</t>
  </si>
  <si>
    <t>Does the practice provide Out of Hours services?</t>
  </si>
  <si>
    <t>i</t>
  </si>
  <si>
    <t>ii</t>
  </si>
  <si>
    <t>iii.</t>
  </si>
  <si>
    <t>Seniority payments</t>
  </si>
  <si>
    <t>v.</t>
  </si>
  <si>
    <t>(as seniority is reduced and the reduced amount is added to Global Sum)</t>
  </si>
  <si>
    <t>Global Sum before Out of Hours deduction</t>
  </si>
  <si>
    <t>General Medical Services (GMS) - change in practice income ready reckoner  from 1 April 2019</t>
  </si>
  <si>
    <t>It focuses on changes to funding streams announced through the GMS contract negotiations for 2019/20, including those listed below:</t>
  </si>
  <si>
    <t>The Quality &amp; Outcomes Framework (QOF), for which the £ per point has been uplifted from £179.26 in 2018/19 to £187.74 in 2019/20.</t>
  </si>
  <si>
    <t>General Medical Services (GMS) - change in practice income ready reckoner from 1 April 2019</t>
  </si>
  <si>
    <t>This column is for practices to input their actual or anticipated earnings for each funding stream for 2018/19</t>
  </si>
  <si>
    <t>Difference between 2018/19 funding and indicative funding from 1 April 2019 (a positive figure is an increase in funding, a negative is a decrease)</t>
  </si>
  <si>
    <t>(as MPIG is reduced by 1/2 of the 2018/19 amount and the reduction is added to Global Sum)</t>
  </si>
  <si>
    <t>Less new Out of Hours deduction, if applicable (changes from 4.87% in 2018/19 to 4.82% in 2019/20).</t>
  </si>
  <si>
    <t>vi.</t>
  </si>
  <si>
    <t>Network Participation Payment</t>
  </si>
  <si>
    <t>Produced by NHS England in partnership with the GPC, April 2019.</t>
  </si>
  <si>
    <t>The new Practice Network Participation payment, payable to practices signing up to become part of a Primary Care Network by the deadline.</t>
  </si>
  <si>
    <t>At the same time, the Out of Hours (OOH) per cent adjustment is being reduced from 4.87 per cent to 4.82 per cent, with the net effect being that practices receive the income reinvested into Global Sum from (i) to (ii), above, as if the 2019/20 OOH deduction had not been applied to this additional funding.</t>
  </si>
  <si>
    <t>Minimum Practice Income Guarantee (MPIG) Correction Factor payments, which are being reduced by 1/7th from the 2013/14 baseline in 2019/20 - and equates to 1/2 of the 2018/19 MPIG payment.  So please insert your 2018/19 payment in the yellow box.</t>
  </si>
  <si>
    <t>Seniority payments, which are being reduced from the 2013/14 baseline in 2019/20. Whilst a formula has been included in the calculator for the calculation of 2019/20 payments, practices will be able to type over the amount in the "Indicative Funding from 1 April 2019" column and calculate their own expected payments from the new table in the SFE. They could vary significantly from the amount generated by the calculator - and it is recommended that practices do that over-typing. This is because entitlements to seniority will vary between practices.</t>
  </si>
  <si>
    <t>Global Sum payments, which are increasing as a result of resources from the above funding streams being reinvested into Global Sum payments - plus an uplift following the other contract agreements. The increase is from £88.96 to £89.88 from 1 April 2019.</t>
  </si>
  <si>
    <t>Core PCN funding</t>
  </si>
  <si>
    <t>Clinical Director contribution</t>
  </si>
  <si>
    <t>Extended Hours Access</t>
  </si>
  <si>
    <t>Extended Hours Access DES</t>
  </si>
  <si>
    <t>(as this enhanced service is abolished from 1 July, 2019 and funding is added to Global Sum and the Network Contract)</t>
  </si>
  <si>
    <t>Indicative funding from 
1 April 2019</t>
  </si>
  <si>
    <t>Practice Contract Funding</t>
  </si>
  <si>
    <t>Ready Reckoner - Indicative Practice Contract Funding</t>
  </si>
  <si>
    <t>General Medical Services (GMS) - Indicative Network Contract income ready reckoner from 1 April 2019</t>
  </si>
  <si>
    <r>
      <t xml:space="preserve">Please insert the total number of </t>
    </r>
    <r>
      <rPr>
        <u/>
        <sz val="11"/>
        <color theme="1"/>
        <rFont val="Calibri"/>
        <family val="2"/>
        <scheme val="minor"/>
      </rPr>
      <t>registered</t>
    </r>
    <r>
      <rPr>
        <sz val="11"/>
        <color theme="1"/>
        <rFont val="Calibri"/>
        <family val="2"/>
        <scheme val="minor"/>
      </rPr>
      <t xml:space="preserve"> patients </t>
    </r>
    <r>
      <rPr>
        <u/>
        <sz val="11"/>
        <color theme="1"/>
        <rFont val="Calibri"/>
        <family val="2"/>
        <scheme val="minor"/>
      </rPr>
      <t>for the practices across your Network at 1 January 2019</t>
    </r>
    <r>
      <rPr>
        <sz val="11"/>
        <color theme="1"/>
        <rFont val="Calibri"/>
        <family val="2"/>
        <scheme val="minor"/>
      </rPr>
      <t xml:space="preserve"> in the following cell:</t>
    </r>
  </si>
  <si>
    <t>Number of each type of staff eligible for funding across the Network (automatic calculation)</t>
  </si>
  <si>
    <t xml:space="preserve">iv. </t>
  </si>
  <si>
    <t>Workforce reimbursement - maximum available</t>
  </si>
  <si>
    <t>Ready Reckoner - Maximum Network Contract Funding Available to the PCN as a Whole</t>
  </si>
  <si>
    <t>Maximum Network Contract Funding for 2019/20</t>
  </si>
  <si>
    <t>Due to the introduction of the Network Contract from 1 July and a number of other factors, quarterly payments may not be equal to one quarter (i.e. 25%) of the annual amounts produced by the reckoner.</t>
  </si>
  <si>
    <t>The calculations for Core PCN Funding are based on the CCG providing the PCN with £1.50 per head of population from their core budget.</t>
  </si>
  <si>
    <t>The calculations for Clinical Director Funding are based on the Network satisfying the requirements in the Specification from 1 July 2019 at £0.514 per head of population.</t>
  </si>
  <si>
    <t>The calculations for Workforce Reimbursement Funding are based on the Network satisfying the requirements in the Specification from 1 July 2019 for one WTE per 50,000 registered patients in the Network for 9 months of the year. The calculations are therefore based on 70% reimbursement of the maximum reimbursable sum for one Clinical Pharmacist WTE and 100% of the maximum reimbursable sum for one Social Prescribing Link Worker - both for 9 months.</t>
  </si>
  <si>
    <t>The calculations for Extended Hours Access Funding are based on the Network satisfying the requirements in the Specification from 1 July 2019.</t>
  </si>
  <si>
    <t>Indicative Network Contract Funding</t>
  </si>
  <si>
    <t>Of course, there is also a range of factors that may affect Network income – including, for example delays to recruiting new staff beyond 1 July, etc., staff recruited and paid less than the maximum reimbursable salaries, etc.</t>
  </si>
  <si>
    <t>(this drives the calculation of Network funding in the ready reckoner for 2019/20)</t>
  </si>
  <si>
    <t>Funding available per registered patient 
(per PCN of 50,000 registered patients for workforce reimbursement)</t>
  </si>
  <si>
    <t>Step 4:</t>
  </si>
  <si>
    <t>(this helps drive the QOF calculation in the ready reckoner for 2019/20)</t>
  </si>
  <si>
    <t>(this drives the Global Sum calculations in the ready reckoner for 2019/20)</t>
  </si>
  <si>
    <t>Step 5:</t>
  </si>
  <si>
    <t>This ready reckoner has been produced by NHS England in partnership with the GPC and is intended to provide an indication of the changes in income streams that may affect a GMS practice from 1 April 2019. It doesn't, therefore, provide a guarantee of income.</t>
  </si>
  <si>
    <r>
      <t xml:space="preserve">Please insert your estimate of the </t>
    </r>
    <r>
      <rPr>
        <u/>
        <sz val="11"/>
        <color theme="1"/>
        <rFont val="Calibri"/>
        <family val="2"/>
        <scheme val="minor"/>
      </rPr>
      <t>average number of weighted patients</t>
    </r>
    <r>
      <rPr>
        <sz val="11"/>
        <color theme="1"/>
        <rFont val="Calibri"/>
        <family val="2"/>
        <scheme val="minor"/>
      </rPr>
      <t xml:space="preserve"> you expect to be registered at your practice in </t>
    </r>
    <r>
      <rPr>
        <u/>
        <sz val="11"/>
        <color theme="1"/>
        <rFont val="Calibri"/>
        <family val="2"/>
        <scheme val="minor"/>
      </rPr>
      <t>2019/20</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</si>
  <si>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were registered</t>
    </r>
    <r>
      <rPr>
        <sz val="11"/>
        <color theme="1"/>
        <rFont val="Calibri"/>
        <family val="2"/>
        <scheme val="minor"/>
      </rPr>
      <t xml:space="preserve"> at your practice in </t>
    </r>
    <r>
      <rPr>
        <u/>
        <sz val="11"/>
        <color theme="1"/>
        <rFont val="Calibri"/>
        <family val="2"/>
        <scheme val="minor"/>
      </rPr>
      <t>2018/19</t>
    </r>
    <r>
      <rPr>
        <sz val="11"/>
        <color theme="1"/>
        <rFont val="Calibri"/>
        <family val="2"/>
        <scheme val="minor"/>
      </rPr>
      <t xml:space="preserve"> in the following cell:</t>
    </r>
  </si>
  <si>
    <r>
      <t xml:space="preserve">Please insert your estimate of the </t>
    </r>
    <r>
      <rPr>
        <u/>
        <sz val="11"/>
        <color theme="1"/>
        <rFont val="Calibri"/>
        <family val="2"/>
        <scheme val="minor"/>
      </rPr>
      <t>average number of patients that will be registered</t>
    </r>
    <r>
      <rPr>
        <sz val="11"/>
        <color theme="1"/>
        <rFont val="Calibri"/>
        <family val="2"/>
        <scheme val="minor"/>
      </rPr>
      <t xml:space="preserve"> at your practice in </t>
    </r>
    <r>
      <rPr>
        <u/>
        <sz val="11"/>
        <color theme="1"/>
        <rFont val="Calibri"/>
        <family val="2"/>
        <scheme val="minor"/>
      </rPr>
      <t>2019/20</t>
    </r>
    <r>
      <rPr>
        <sz val="11"/>
        <color theme="1"/>
        <rFont val="Calibri"/>
        <family val="2"/>
        <scheme val="minor"/>
      </rPr>
      <t xml:space="preserve"> in the following cell:</t>
    </r>
  </si>
  <si>
    <r>
      <t xml:space="preserve">The </t>
    </r>
    <r>
      <rPr>
        <u/>
        <sz val="11"/>
        <color theme="1"/>
        <rFont val="Calibri"/>
        <family val="2"/>
        <scheme val="minor"/>
      </rPr>
      <t>indicative funding and net effect</t>
    </r>
    <r>
      <rPr>
        <sz val="11"/>
        <color theme="1"/>
        <rFont val="Calibri"/>
        <family val="2"/>
        <scheme val="minor"/>
      </rPr>
      <t xml:space="preserve"> of all of the changes will be shown at the bottom of the table (</t>
    </r>
    <r>
      <rPr>
        <u/>
        <sz val="11"/>
        <color theme="1"/>
        <rFont val="Calibri"/>
        <family val="2"/>
        <scheme val="minor"/>
      </rPr>
      <t>see cells D40 and E40 respectively</t>
    </r>
    <r>
      <rPr>
        <sz val="11"/>
        <color theme="1"/>
        <rFont val="Calibri"/>
        <family val="2"/>
        <scheme val="minor"/>
      </rPr>
      <t>).</t>
    </r>
  </si>
  <si>
    <r>
      <t xml:space="preserve">Please </t>
    </r>
    <r>
      <rPr>
        <u/>
        <sz val="11"/>
        <color theme="1"/>
        <rFont val="Calibri"/>
        <family val="2"/>
        <scheme val="minor"/>
      </rPr>
      <t>complete the highlighted cells</t>
    </r>
    <r>
      <rPr>
        <sz val="11"/>
        <color theme="1"/>
        <rFont val="Calibri"/>
        <family val="2"/>
        <scheme val="minor"/>
      </rPr>
      <t xml:space="preserve"> in the ready reckoner below</t>
    </r>
  </si>
  <si>
    <t>Of course, there are a range of factors in addition to the contract changes that may affect practice income – including, for example
changes to QOF achievement rates, numbers of patients with certain conditions, the numbers of temporary residents (TRs), etc. Similarly, as the ready reckoner only looks at practice income, it doesn't therefore reflect the reduction to expenditure following the introduction of the state-backed indemnity scheme.</t>
  </si>
  <si>
    <r>
      <t xml:space="preserve">The </t>
    </r>
    <r>
      <rPr>
        <u/>
        <sz val="11"/>
        <color theme="1"/>
        <rFont val="Calibri"/>
        <family val="2"/>
        <scheme val="minor"/>
      </rPr>
      <t>indicative Network Contract funding</t>
    </r>
    <r>
      <rPr>
        <sz val="11"/>
        <color theme="1"/>
        <rFont val="Calibri"/>
        <family val="2"/>
        <scheme val="minor"/>
      </rPr>
      <t xml:space="preserve"> will be shown at the bottom of the table (</t>
    </r>
    <r>
      <rPr>
        <u/>
        <sz val="11"/>
        <color theme="1"/>
        <rFont val="Calibri"/>
        <family val="2"/>
        <scheme val="minor"/>
      </rPr>
      <t>see cell D68</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</si>
</sst>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164" formatCode="&quot;£&quot;#,##0"/>
    <numFmt numFmtId="165" formatCode="&quot;£&quot;#,##0;[Red]\(&quot;£&quot;#,##0\)"/>
    <numFmt numFmtId="166" formatCode="&quot;£&quot;#,##0.000;[Red]\-&quot;£&quot;#,##0.000"/>
  </numFmts>
  <fonts count="12" x14ac:knownFonts="1">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u/>
      <sz val="14"/>
      <color theme="1"/>
      <name val="Calibri"/>
      <family val="2"/>
      <scheme val="minor"/>
    </font>
    <font>
      <b/>
      <u/>
      <sz val="14"/>
      <color theme="1"/>
      <name val="Arial"/>
      <family val="2"/>
    </font>
    <font>
      <sz val="11"/>
      <color theme="1"/>
      <name val="Arial"/>
      <family val="2"/>
    </font>
    <font>
      <b/>
      <u/>
      <sz val="12"/>
      <color rgb="FF002060"/>
      <name val="Arial"/>
      <family val="2"/>
    </font>
    <font>
      <b/>
      <sz val="11"/>
      <color theme="1"/>
      <name val="Arial"/>
      <family val="2"/>
    </font>
    <font>
      <u/>
      <sz val="11"/>
      <color theme="1"/>
      <name val="Calibri"/>
      <family val="2"/>
      <scheme val="minor"/>
    </font>
    <font>
      <b/>
      <i/>
      <sz val="11"/>
      <color theme="1"/>
      <name val="Calibri"/>
      <family val="2"/>
      <scheme val="minor"/>
    </font>
    <font>
      <u/>
      <sz val="11"/>
      <color theme="1"/>
      <name val="Arial"/>
      <family val="2"/>
    </font>
  </fonts>
  <fills count="5">
    <fill>
      <patternFill patternType="none"/>
    </fill>
    <fill>
      <patternFill patternType="gray125"/>
    </fill>
    <fill>
      <patternFill patternType="solid">
        <fgColor rgb="FFFFFF00"/>
        <bgColor indexed="64"/>
      </patternFill>
    </fill>
    <fill>
      <patternFill patternType="solid">
        <fgColor rgb="FF9BE5FF"/>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0" fillId="0" borderId="0" xfId="0" applyBorder="1" applyProtection="1"/>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Border="1" applyAlignment="1" applyProtection="1"/>
    <xf numFmtId="0" fontId="0" fillId="0" borderId="0" xfId="0" applyBorder="1" applyAlignment="1" applyProtection="1">
      <alignment wrapText="1"/>
    </xf>
    <xf numFmtId="0" fontId="3"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1" fillId="0" borderId="1" xfId="0" applyFont="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alignment horizontal="left" vertical="center" wrapText="1" indent="1"/>
    </xf>
    <xf numFmtId="164" fontId="0" fillId="0" borderId="1" xfId="0" applyNumberFormat="1" applyFill="1" applyBorder="1" applyAlignment="1" applyProtection="1">
      <alignment horizontal="center" vertical="center" wrapText="1"/>
    </xf>
    <xf numFmtId="3" fontId="1" fillId="2" borderId="2" xfId="0" applyNumberFormat="1" applyFont="1" applyFill="1" applyBorder="1" applyAlignment="1" applyProtection="1">
      <alignment horizontal="center"/>
      <protection locked="0"/>
    </xf>
    <xf numFmtId="164" fontId="0" fillId="2" borderId="1" xfId="0" applyNumberFormat="1" applyFill="1" applyBorder="1" applyAlignment="1" applyProtection="1">
      <alignment horizontal="center" vertical="center" wrapText="1"/>
      <protection locked="0"/>
    </xf>
    <xf numFmtId="0" fontId="0" fillId="0" borderId="5" xfId="0" applyBorder="1" applyProtection="1"/>
    <xf numFmtId="0" fontId="0" fillId="0" borderId="6" xfId="0" applyBorder="1" applyProtection="1"/>
    <xf numFmtId="0" fontId="0" fillId="0" borderId="7" xfId="0" applyBorder="1" applyProtection="1"/>
    <xf numFmtId="0" fontId="3" fillId="0" borderId="6" xfId="0" applyFont="1" applyBorder="1" applyAlignment="1" applyProtection="1">
      <alignment horizontal="left"/>
    </xf>
    <xf numFmtId="0" fontId="1" fillId="0" borderId="6" xfId="0" applyFont="1" applyBorder="1" applyAlignment="1" applyProtection="1">
      <alignment horizontal="left"/>
    </xf>
    <xf numFmtId="0" fontId="1" fillId="3" borderId="6" xfId="0" applyFont="1" applyFill="1" applyBorder="1" applyAlignment="1" applyProtection="1">
      <alignment horizontal="left"/>
    </xf>
    <xf numFmtId="0" fontId="0" fillId="0" borderId="6" xfId="0" applyBorder="1" applyAlignment="1" applyProtection="1">
      <alignment horizontal="left"/>
    </xf>
    <xf numFmtId="0" fontId="2" fillId="0" borderId="7" xfId="0" applyFont="1" applyBorder="1" applyAlignment="1" applyProtection="1">
      <alignment horizontal="center" wrapText="1"/>
    </xf>
    <xf numFmtId="0" fontId="0" fillId="0" borderId="7" xfId="0" applyBorder="1" applyAlignment="1" applyProtection="1">
      <alignment horizontal="left" wrapText="1"/>
    </xf>
    <xf numFmtId="0" fontId="0" fillId="0" borderId="7" xfId="0" applyBorder="1" applyAlignment="1" applyProtection="1"/>
    <xf numFmtId="0" fontId="0" fillId="0" borderId="7" xfId="0" applyBorder="1" applyAlignment="1" applyProtection="1">
      <alignment wrapText="1"/>
    </xf>
    <xf numFmtId="0" fontId="0" fillId="0" borderId="9" xfId="0" applyBorder="1" applyProtection="1"/>
    <xf numFmtId="0" fontId="3" fillId="0" borderId="8" xfId="0" applyFont="1" applyBorder="1" applyAlignment="1" applyProtection="1">
      <alignment horizontal="center" vertical="center" wrapText="1"/>
    </xf>
    <xf numFmtId="0" fontId="1" fillId="0" borderId="9" xfId="0" applyFont="1" applyBorder="1" applyAlignment="1" applyProtection="1">
      <alignment horizontal="right"/>
    </xf>
    <xf numFmtId="0" fontId="1" fillId="0" borderId="8" xfId="0" applyFont="1" applyBorder="1" applyAlignment="1" applyProtection="1">
      <alignment vertical="center" wrapText="1"/>
    </xf>
    <xf numFmtId="0" fontId="0" fillId="0" borderId="9" xfId="0" applyBorder="1" applyAlignment="1" applyProtection="1">
      <alignment horizontal="right"/>
    </xf>
    <xf numFmtId="0" fontId="0" fillId="0" borderId="10" xfId="0" applyBorder="1" applyProtection="1"/>
    <xf numFmtId="0" fontId="3" fillId="0" borderId="11" xfId="0" applyFont="1" applyFill="1" applyBorder="1" applyAlignment="1" applyProtection="1">
      <alignment horizontal="left" vertical="top" wrapText="1"/>
    </xf>
    <xf numFmtId="6" fontId="3" fillId="0" borderId="11" xfId="0" applyNumberFormat="1" applyFont="1" applyBorder="1" applyAlignment="1" applyProtection="1">
      <alignment horizontal="center" vertical="center" wrapText="1"/>
    </xf>
    <xf numFmtId="0" fontId="0" fillId="0" borderId="3" xfId="0" applyBorder="1" applyProtection="1"/>
    <xf numFmtId="0" fontId="6" fillId="0" borderId="0" xfId="0" applyFont="1" applyBorder="1" applyProtection="1"/>
    <xf numFmtId="0" fontId="7" fillId="0" borderId="0" xfId="0" applyFont="1" applyBorder="1" applyProtection="1"/>
    <xf numFmtId="0" fontId="6" fillId="0" borderId="0" xfId="0" applyFont="1" applyBorder="1" applyAlignment="1" applyProtection="1">
      <alignment horizontal="left" vertical="top" wrapText="1"/>
    </xf>
    <xf numFmtId="0" fontId="4" fillId="0" borderId="3" xfId="0" applyFont="1" applyFill="1" applyBorder="1" applyProtection="1"/>
    <xf numFmtId="0" fontId="0" fillId="0" borderId="4" xfId="0" applyFill="1" applyBorder="1" applyProtection="1"/>
    <xf numFmtId="0" fontId="5" fillId="0" borderId="0" xfId="0" applyFont="1" applyFill="1" applyBorder="1" applyAlignment="1" applyProtection="1">
      <alignment horizontal="center"/>
    </xf>
    <xf numFmtId="0" fontId="6" fillId="0" borderId="0" xfId="0" applyFont="1" applyAlignment="1">
      <alignment horizontal="right"/>
    </xf>
    <xf numFmtId="0" fontId="6" fillId="0" borderId="0" xfId="0" applyFont="1"/>
    <xf numFmtId="0" fontId="6" fillId="0" borderId="0" xfId="0" applyFont="1" applyAlignment="1">
      <alignment horizontal="right" vertical="top"/>
    </xf>
    <xf numFmtId="0" fontId="8" fillId="0" borderId="0" xfId="0" applyFont="1" applyFill="1" applyBorder="1" applyAlignment="1" applyProtection="1">
      <alignment horizontal="left" vertical="top" wrapText="1"/>
    </xf>
    <xf numFmtId="0" fontId="0" fillId="0" borderId="14" xfId="0" applyBorder="1" applyAlignment="1" applyProtection="1">
      <alignment horizontal="right"/>
    </xf>
    <xf numFmtId="0" fontId="0" fillId="0" borderId="12" xfId="0" applyBorder="1" applyAlignment="1" applyProtection="1">
      <alignment horizontal="left" vertical="center" wrapText="1" indent="1"/>
    </xf>
    <xf numFmtId="164" fontId="0" fillId="0" borderId="12" xfId="0" applyNumberFormat="1" applyFill="1" applyBorder="1" applyAlignment="1" applyProtection="1">
      <alignment horizontal="center" vertical="center" wrapText="1"/>
    </xf>
    <xf numFmtId="6" fontId="1" fillId="0" borderId="16" xfId="0" applyNumberFormat="1" applyFont="1" applyBorder="1" applyAlignment="1" applyProtection="1">
      <alignment horizontal="center" vertical="center" wrapText="1"/>
    </xf>
    <xf numFmtId="0" fontId="1" fillId="0" borderId="14" xfId="0" applyFont="1" applyBorder="1" applyAlignment="1" applyProtection="1">
      <alignment horizontal="right"/>
    </xf>
    <xf numFmtId="0" fontId="1" fillId="0" borderId="12" xfId="0" applyFont="1" applyBorder="1" applyAlignment="1" applyProtection="1">
      <alignment horizontal="left" vertical="center" wrapText="1" indent="1"/>
    </xf>
    <xf numFmtId="165" fontId="0" fillId="0" borderId="1" xfId="0" applyNumberFormat="1" applyFill="1" applyBorder="1" applyAlignment="1" applyProtection="1">
      <alignment horizontal="center" vertical="center" wrapText="1"/>
    </xf>
    <xf numFmtId="6" fontId="1" fillId="0" borderId="8" xfId="0" applyNumberFormat="1" applyFont="1" applyBorder="1" applyAlignment="1" applyProtection="1">
      <alignment horizontal="center" vertical="center" wrapText="1"/>
    </xf>
    <xf numFmtId="6" fontId="0" fillId="2" borderId="1" xfId="0" applyNumberFormat="1" applyFill="1" applyBorder="1" applyAlignment="1" applyProtection="1">
      <alignment horizontal="center" vertical="center" wrapText="1"/>
      <protection locked="0"/>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0" fontId="10" fillId="0" borderId="2" xfId="0" applyFont="1" applyBorder="1" applyAlignment="1" applyProtection="1">
      <alignment horizontal="center" wrapText="1"/>
    </xf>
    <xf numFmtId="0" fontId="0" fillId="0" borderId="0" xfId="0" applyAlignment="1">
      <alignment vertical="center"/>
    </xf>
    <xf numFmtId="6" fontId="3" fillId="0" borderId="17" xfId="0" applyNumberFormat="1" applyFont="1" applyBorder="1" applyAlignment="1" applyProtection="1">
      <alignment horizontal="center" vertical="center" wrapText="1"/>
    </xf>
    <xf numFmtId="0" fontId="0" fillId="0" borderId="0" xfId="0" applyBorder="1" applyAlignment="1" applyProtection="1">
      <alignment horizontal="right"/>
    </xf>
    <xf numFmtId="0" fontId="3" fillId="0" borderId="18" xfId="0" applyFont="1" applyBorder="1" applyAlignment="1" applyProtection="1">
      <alignment horizontal="center" vertical="center" wrapText="1"/>
    </xf>
    <xf numFmtId="164" fontId="0" fillId="0" borderId="19" xfId="0" applyNumberFormat="1" applyFill="1" applyBorder="1" applyAlignment="1" applyProtection="1">
      <alignment horizontal="center" vertical="center" wrapText="1"/>
    </xf>
    <xf numFmtId="6" fontId="3" fillId="0" borderId="21" xfId="0" applyNumberFormat="1"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6" fontId="3" fillId="0" borderId="26" xfId="0" applyNumberFormat="1" applyFont="1" applyBorder="1" applyAlignment="1" applyProtection="1">
      <alignment horizontal="center" vertical="center" wrapText="1"/>
    </xf>
    <xf numFmtId="0" fontId="0" fillId="0" borderId="27" xfId="0" applyBorder="1" applyProtection="1"/>
    <xf numFmtId="0" fontId="0" fillId="0" borderId="28" xfId="0" applyBorder="1" applyAlignment="1" applyProtection="1"/>
    <xf numFmtId="0" fontId="0" fillId="0" borderId="28" xfId="0" applyBorder="1" applyAlignment="1" applyProtection="1">
      <alignment wrapText="1"/>
    </xf>
    <xf numFmtId="0" fontId="0" fillId="0" borderId="29" xfId="0" applyBorder="1" applyAlignment="1" applyProtection="1">
      <alignment wrapText="1"/>
    </xf>
    <xf numFmtId="0" fontId="6" fillId="0" borderId="0" xfId="0" applyFont="1" applyAlignment="1">
      <alignment vertical="top" wrapText="1"/>
    </xf>
    <xf numFmtId="0" fontId="11" fillId="0" borderId="0" xfId="0" applyFont="1" applyBorder="1" applyAlignment="1" applyProtection="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6" fontId="0" fillId="0" borderId="23" xfId="0" applyNumberFormat="1" applyBorder="1" applyAlignment="1" applyProtection="1">
      <alignment horizontal="center" vertical="center" wrapText="1"/>
    </xf>
    <xf numFmtId="0" fontId="4" fillId="0" borderId="7" xfId="0" applyFont="1" applyBorder="1" applyAlignment="1" applyProtection="1"/>
    <xf numFmtId="0" fontId="3" fillId="0" borderId="7" xfId="0" applyFont="1" applyBorder="1" applyAlignment="1" applyProtection="1">
      <alignment horizontal="center" vertical="center" wrapText="1"/>
    </xf>
    <xf numFmtId="6" fontId="1" fillId="0" borderId="7" xfId="0" applyNumberFormat="1" applyFont="1" applyBorder="1" applyAlignment="1" applyProtection="1">
      <alignment horizontal="center" vertical="center" wrapText="1"/>
    </xf>
    <xf numFmtId="6" fontId="3" fillId="0" borderId="7" xfId="0" applyNumberFormat="1" applyFont="1" applyBorder="1" applyAlignment="1" applyProtection="1">
      <alignment horizontal="center" vertical="center" wrapText="1"/>
    </xf>
    <xf numFmtId="0" fontId="0" fillId="0" borderId="28" xfId="0" applyBorder="1" applyProtection="1"/>
    <xf numFmtId="0" fontId="0" fillId="0" borderId="29" xfId="0" applyBorder="1" applyProtection="1"/>
    <xf numFmtId="0" fontId="2" fillId="0" borderId="7" xfId="0" applyFont="1" applyBorder="1" applyAlignment="1" applyProtection="1">
      <alignment horizontal="center" vertical="top" wrapText="1"/>
    </xf>
    <xf numFmtId="0" fontId="1" fillId="0" borderId="12" xfId="0" applyFont="1" applyBorder="1" applyAlignment="1" applyProtection="1">
      <alignment horizontal="left" vertical="center" wrapText="1"/>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right" vertical="center" wrapText="1"/>
    </xf>
    <xf numFmtId="0" fontId="1" fillId="0" borderId="15" xfId="0" applyFont="1" applyBorder="1" applyAlignment="1" applyProtection="1">
      <alignment horizontal="right" vertic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1" fillId="0" borderId="9" xfId="0" applyFont="1" applyBorder="1" applyAlignment="1" applyProtection="1">
      <alignment horizontal="right" vertical="center"/>
    </xf>
    <xf numFmtId="0" fontId="1" fillId="0" borderId="1" xfId="0" applyFont="1" applyBorder="1" applyAlignment="1" applyProtection="1">
      <alignment horizontal="left" vertical="center" wrapText="1"/>
    </xf>
    <xf numFmtId="6" fontId="0" fillId="2" borderId="1" xfId="0" applyNumberFormat="1" applyFill="1" applyBorder="1" applyAlignment="1" applyProtection="1">
      <alignment horizontal="center" vertical="center" wrapText="1"/>
      <protection locked="0"/>
    </xf>
    <xf numFmtId="6" fontId="1" fillId="0" borderId="8" xfId="0" applyNumberFormat="1" applyFont="1" applyBorder="1" applyAlignment="1" applyProtection="1">
      <alignment horizontal="center" vertical="center" wrapText="1"/>
    </xf>
    <xf numFmtId="6" fontId="0" fillId="0" borderId="1" xfId="0" applyNumberFormat="1" applyBorder="1" applyAlignment="1" applyProtection="1">
      <alignment horizontal="center" vertical="center" wrapText="1"/>
    </xf>
    <xf numFmtId="6" fontId="0" fillId="0" borderId="12" xfId="0" applyNumberFormat="1" applyBorder="1" applyAlignment="1" applyProtection="1">
      <alignment horizontal="center" vertical="center" wrapText="1"/>
    </xf>
    <xf numFmtId="6" fontId="0" fillId="0" borderId="13" xfId="0" applyNumberFormat="1" applyBorder="1" applyAlignment="1" applyProtection="1">
      <alignment horizontal="center" vertical="center" wrapText="1"/>
    </xf>
    <xf numFmtId="6" fontId="0" fillId="0" borderId="1" xfId="0" applyNumberFormat="1" applyBorder="1" applyAlignment="1" applyProtection="1">
      <alignment horizontal="center" vertical="center" wrapText="1"/>
      <protection locked="0"/>
    </xf>
    <xf numFmtId="0" fontId="1" fillId="0" borderId="14" xfId="0" applyFont="1" applyBorder="1" applyAlignment="1" applyProtection="1">
      <alignment horizontal="right" vertical="center"/>
    </xf>
    <xf numFmtId="6" fontId="1" fillId="0" borderId="7" xfId="0" applyNumberFormat="1" applyFont="1" applyBorder="1" applyAlignment="1" applyProtection="1">
      <alignment horizontal="center" vertical="center" wrapText="1"/>
    </xf>
    <xf numFmtId="0" fontId="4" fillId="0" borderId="3" xfId="0" applyFont="1" applyFill="1" applyBorder="1" applyAlignment="1" applyProtection="1">
      <alignment horizontal="center"/>
    </xf>
    <xf numFmtId="0" fontId="4" fillId="0" borderId="4" xfId="0" applyFont="1" applyFill="1" applyBorder="1" applyAlignment="1" applyProtection="1">
      <alignment horizontal="center"/>
    </xf>
    <xf numFmtId="0" fontId="4" fillId="0" borderId="5" xfId="0" applyFont="1" applyFill="1" applyBorder="1" applyAlignment="1" applyProtection="1">
      <alignment horizontal="center"/>
    </xf>
    <xf numFmtId="8" fontId="0" fillId="4" borderId="18" xfId="0" applyNumberFormat="1" applyFill="1" applyBorder="1" applyAlignment="1" applyProtection="1">
      <alignment horizontal="center" vertical="center" wrapText="1"/>
    </xf>
    <xf numFmtId="6" fontId="0" fillId="0" borderId="23" xfId="0" applyNumberFormat="1" applyBorder="1" applyAlignment="1" applyProtection="1">
      <alignment horizontal="center" vertical="center" wrapText="1"/>
    </xf>
    <xf numFmtId="6" fontId="0" fillId="0" borderId="24" xfId="0" applyNumberFormat="1" applyBorder="1" applyAlignment="1" applyProtection="1">
      <alignment horizontal="center" vertical="center" wrapText="1"/>
    </xf>
    <xf numFmtId="0" fontId="4" fillId="0" borderId="3" xfId="0" applyFont="1" applyBorder="1" applyAlignment="1" applyProtection="1">
      <alignment horizontal="center"/>
    </xf>
    <xf numFmtId="166" fontId="0" fillId="4" borderId="19" xfId="0" applyNumberFormat="1" applyFill="1" applyBorder="1" applyAlignment="1" applyProtection="1">
      <alignment horizontal="center" vertical="center" wrapText="1"/>
    </xf>
    <xf numFmtId="166" fontId="0" fillId="4" borderId="20" xfId="0" applyNumberFormat="1" applyFill="1" applyBorder="1" applyAlignment="1" applyProtection="1">
      <alignment horizontal="center" vertical="center" wrapText="1"/>
    </xf>
    <xf numFmtId="6" fontId="0" fillId="0" borderId="25" xfId="0" applyNumberFormat="1" applyBorder="1" applyAlignment="1" applyProtection="1">
      <alignment horizontal="center" vertical="center" wrapText="1"/>
    </xf>
    <xf numFmtId="6" fontId="0" fillId="4" borderId="19" xfId="0" applyNumberFormat="1" applyFill="1" applyBorder="1" applyAlignment="1" applyProtection="1">
      <alignment horizontal="center" vertical="center" wrapText="1"/>
    </xf>
    <xf numFmtId="6" fontId="0" fillId="4" borderId="20" xfId="0" applyNumberForma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topLeftCell="A5" workbookViewId="0">
      <selection activeCell="B15" sqref="B15"/>
    </sheetView>
  </sheetViews>
  <sheetFormatPr defaultColWidth="9.09765625" defaultRowHeight="13.45" x14ac:dyDescent="0.25"/>
  <cols>
    <col min="1" max="1" width="3.69921875" style="44" customWidth="1"/>
    <col min="2" max="2" width="128.296875" style="45" customWidth="1"/>
    <col min="3" max="16384" width="9.09765625" style="45"/>
  </cols>
  <sheetData>
    <row r="1" spans="1:2" ht="17.75" x14ac:dyDescent="0.35">
      <c r="B1" s="43" t="s">
        <v>22</v>
      </c>
    </row>
    <row r="2" spans="1:2" x14ac:dyDescent="0.25">
      <c r="B2" s="38"/>
    </row>
    <row r="3" spans="1:2" ht="15.05" x14ac:dyDescent="0.3">
      <c r="B3" s="39" t="s">
        <v>3</v>
      </c>
    </row>
    <row r="4" spans="1:2" ht="34.4" customHeight="1" x14ac:dyDescent="0.25">
      <c r="B4" s="40" t="s">
        <v>66</v>
      </c>
    </row>
    <row r="5" spans="1:2" x14ac:dyDescent="0.25">
      <c r="B5" s="40"/>
    </row>
    <row r="6" spans="1:2" ht="18.8" customHeight="1" x14ac:dyDescent="0.25">
      <c r="B6" s="40" t="s">
        <v>23</v>
      </c>
    </row>
    <row r="7" spans="1:2" ht="19.350000000000001" customHeight="1" x14ac:dyDescent="0.25">
      <c r="B7" s="73" t="s">
        <v>44</v>
      </c>
    </row>
    <row r="8" spans="1:2" ht="33.049999999999997" customHeight="1" x14ac:dyDescent="0.25">
      <c r="A8" s="46" t="s">
        <v>15</v>
      </c>
      <c r="B8" s="40" t="s">
        <v>35</v>
      </c>
    </row>
    <row r="9" spans="1:2" ht="67.7" customHeight="1" x14ac:dyDescent="0.25">
      <c r="A9" s="46" t="s">
        <v>16</v>
      </c>
      <c r="B9" s="40" t="s">
        <v>36</v>
      </c>
    </row>
    <row r="10" spans="1:2" ht="33.35" customHeight="1" x14ac:dyDescent="0.25">
      <c r="A10" s="46" t="s">
        <v>17</v>
      </c>
      <c r="B10" s="40" t="s">
        <v>37</v>
      </c>
    </row>
    <row r="11" spans="1:2" ht="22.05" customHeight="1" x14ac:dyDescent="0.25">
      <c r="A11" s="46" t="s">
        <v>10</v>
      </c>
      <c r="B11" s="40" t="s">
        <v>24</v>
      </c>
    </row>
    <row r="12" spans="1:2" ht="46.25" customHeight="1" x14ac:dyDescent="0.25">
      <c r="A12" s="46"/>
      <c r="B12" s="40" t="s">
        <v>34</v>
      </c>
    </row>
    <row r="13" spans="1:2" ht="25.8" customHeight="1" x14ac:dyDescent="0.25">
      <c r="A13" s="46" t="s">
        <v>19</v>
      </c>
      <c r="B13" s="40" t="s">
        <v>33</v>
      </c>
    </row>
    <row r="14" spans="1:2" ht="61.25" customHeight="1" x14ac:dyDescent="0.25">
      <c r="A14" s="46"/>
      <c r="B14" s="72" t="s">
        <v>72</v>
      </c>
    </row>
    <row r="15" spans="1:2" ht="14" x14ac:dyDescent="0.25">
      <c r="B15" s="47"/>
    </row>
    <row r="16" spans="1:2" x14ac:dyDescent="0.25">
      <c r="B16" s="73" t="s">
        <v>58</v>
      </c>
    </row>
    <row r="17" spans="1:2" s="75" customFormat="1" ht="26.35" customHeight="1" x14ac:dyDescent="0.3">
      <c r="A17" s="46" t="s">
        <v>8</v>
      </c>
      <c r="B17" s="74" t="s">
        <v>54</v>
      </c>
    </row>
    <row r="18" spans="1:2" ht="31.2" customHeight="1" x14ac:dyDescent="0.25">
      <c r="A18" s="46" t="s">
        <v>9</v>
      </c>
      <c r="B18" s="74" t="s">
        <v>55</v>
      </c>
    </row>
    <row r="19" spans="1:2" ht="60.2" customHeight="1" x14ac:dyDescent="0.25">
      <c r="A19" s="46" t="s">
        <v>17</v>
      </c>
      <c r="B19" s="74" t="s">
        <v>56</v>
      </c>
    </row>
    <row r="20" spans="1:2" ht="27.4" customHeight="1" x14ac:dyDescent="0.25">
      <c r="A20" s="46" t="s">
        <v>49</v>
      </c>
      <c r="B20" s="74" t="s">
        <v>57</v>
      </c>
    </row>
    <row r="21" spans="1:2" ht="37.1" customHeight="1" x14ac:dyDescent="0.25">
      <c r="A21" s="46" t="s">
        <v>19</v>
      </c>
      <c r="B21" s="74" t="s">
        <v>53</v>
      </c>
    </row>
    <row r="22" spans="1:2" ht="30.65" customHeight="1" x14ac:dyDescent="0.25">
      <c r="A22" s="46"/>
      <c r="B22" s="72" t="s">
        <v>59</v>
      </c>
    </row>
  </sheetData>
  <sheetProtection algorithmName="SHA-512" hashValue="EdXsmiSxnZ78q6e+T+gJAIvyZFLAZKf9zW0oeWmPQ05QLQZ6rnDza8zOW+zZ8h2N62LMesr3ynHVphdjlyJ4Dw==" saltValue="WzuJo7BAmLCeMn0SrJyY7A==" spinCount="100000" sheet="1" objects="1" scenario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abSelected="1" topLeftCell="A58" zoomScale="89" zoomScaleNormal="89" workbookViewId="0">
      <selection activeCell="A12" sqref="A12"/>
    </sheetView>
  </sheetViews>
  <sheetFormatPr defaultRowHeight="14" x14ac:dyDescent="0.3"/>
  <cols>
    <col min="1" max="1" width="6.8984375" customWidth="1"/>
    <col min="2" max="2" width="43.59765625" customWidth="1"/>
    <col min="3" max="3" width="51.5" customWidth="1"/>
    <col min="4" max="4" width="31.8984375" customWidth="1"/>
    <col min="5" max="5" width="40" customWidth="1"/>
  </cols>
  <sheetData>
    <row r="1" spans="1:9" ht="18.3" x14ac:dyDescent="0.4">
      <c r="A1" s="41" t="s">
        <v>25</v>
      </c>
      <c r="B1" s="42"/>
      <c r="C1" s="42"/>
      <c r="D1" s="42"/>
      <c r="E1" s="18"/>
    </row>
    <row r="2" spans="1:9" x14ac:dyDescent="0.3">
      <c r="A2" s="19"/>
      <c r="B2" s="4"/>
      <c r="C2" s="4"/>
      <c r="D2" s="4"/>
      <c r="E2" s="20"/>
    </row>
    <row r="3" spans="1:9" ht="15.6" x14ac:dyDescent="0.35">
      <c r="A3" s="21" t="s">
        <v>7</v>
      </c>
      <c r="B3" s="4"/>
      <c r="C3" s="4"/>
      <c r="D3" s="4"/>
      <c r="E3" s="20"/>
    </row>
    <row r="4" spans="1:9" x14ac:dyDescent="0.3">
      <c r="A4" s="22"/>
      <c r="B4" s="4"/>
      <c r="C4" s="4"/>
      <c r="D4" s="4"/>
      <c r="E4" s="20"/>
    </row>
    <row r="5" spans="1:9" ht="14.55" thickBot="1" x14ac:dyDescent="0.35">
      <c r="A5" s="23" t="s">
        <v>4</v>
      </c>
      <c r="B5" s="4"/>
      <c r="C5" s="4"/>
      <c r="D5" s="4"/>
      <c r="E5" s="20"/>
    </row>
    <row r="6" spans="1:9" ht="14.55" thickBot="1" x14ac:dyDescent="0.35">
      <c r="A6" s="24" t="s">
        <v>67</v>
      </c>
      <c r="B6" s="4"/>
      <c r="C6" s="4"/>
      <c r="D6" s="4"/>
      <c r="E6" s="16"/>
    </row>
    <row r="7" spans="1:9" ht="30.8" customHeight="1" x14ac:dyDescent="0.3">
      <c r="A7" s="24"/>
      <c r="B7" s="4"/>
      <c r="C7" s="4"/>
      <c r="D7" s="4"/>
      <c r="E7" s="83" t="s">
        <v>64</v>
      </c>
    </row>
    <row r="8" spans="1:9" s="2" customFormat="1" ht="14.55" thickBot="1" x14ac:dyDescent="0.35">
      <c r="A8" s="23" t="s">
        <v>5</v>
      </c>
      <c r="B8" s="5"/>
      <c r="C8" s="6"/>
      <c r="D8" s="6"/>
      <c r="E8" s="26"/>
      <c r="F8" s="3"/>
      <c r="G8" s="3"/>
      <c r="H8" s="3"/>
      <c r="I8" s="3"/>
    </row>
    <row r="9" spans="1:9" s="2" customFormat="1" ht="14.55" thickBot="1" x14ac:dyDescent="0.35">
      <c r="A9" s="24" t="s">
        <v>68</v>
      </c>
      <c r="B9" s="4"/>
      <c r="C9" s="4"/>
      <c r="D9" s="4"/>
      <c r="E9" s="16"/>
      <c r="F9" s="3"/>
      <c r="G9" s="3"/>
      <c r="H9" s="3"/>
      <c r="I9" s="3"/>
    </row>
    <row r="10" spans="1:9" s="2" customFormat="1" ht="27.95" x14ac:dyDescent="0.3">
      <c r="A10" s="24"/>
      <c r="B10" s="4"/>
      <c r="C10" s="4"/>
      <c r="D10" s="4"/>
      <c r="E10" s="25" t="s">
        <v>63</v>
      </c>
      <c r="F10" s="3"/>
      <c r="G10" s="3"/>
      <c r="H10" s="3"/>
      <c r="I10" s="3"/>
    </row>
    <row r="11" spans="1:9" s="2" customFormat="1" ht="14.55" thickBot="1" x14ac:dyDescent="0.35">
      <c r="A11" s="23" t="s">
        <v>6</v>
      </c>
      <c r="B11" s="4"/>
      <c r="C11" s="4"/>
      <c r="D11" s="4"/>
      <c r="E11" s="25"/>
      <c r="F11" s="3"/>
      <c r="G11" s="3"/>
      <c r="H11" s="3"/>
      <c r="I11" s="3"/>
    </row>
    <row r="12" spans="1:9" s="2" customFormat="1" ht="14.55" thickBot="1" x14ac:dyDescent="0.35">
      <c r="A12" s="24" t="s">
        <v>69</v>
      </c>
      <c r="B12" s="4"/>
      <c r="C12" s="4"/>
      <c r="D12" s="4"/>
      <c r="E12" s="16"/>
      <c r="F12" s="3"/>
      <c r="G12" s="3"/>
      <c r="H12" s="3"/>
      <c r="I12" s="3"/>
    </row>
    <row r="13" spans="1:9" s="2" customFormat="1" ht="27.95" x14ac:dyDescent="0.3">
      <c r="A13" s="24"/>
      <c r="B13" s="4"/>
      <c r="C13" s="4"/>
      <c r="D13" s="4"/>
      <c r="E13" s="25" t="s">
        <v>63</v>
      </c>
      <c r="F13" s="3"/>
      <c r="G13" s="3"/>
      <c r="H13" s="3"/>
      <c r="I13" s="3"/>
    </row>
    <row r="14" spans="1:9" s="2" customFormat="1" x14ac:dyDescent="0.3">
      <c r="A14" s="23" t="s">
        <v>62</v>
      </c>
      <c r="B14" s="5"/>
      <c r="C14" s="6"/>
      <c r="D14" s="6"/>
      <c r="E14" s="26"/>
      <c r="F14" s="3"/>
      <c r="G14" s="3"/>
      <c r="H14" s="3"/>
      <c r="I14" s="3"/>
    </row>
    <row r="15" spans="1:9" x14ac:dyDescent="0.3">
      <c r="A15" s="24" t="s">
        <v>71</v>
      </c>
      <c r="B15" s="4"/>
      <c r="C15" s="7"/>
      <c r="D15" s="7"/>
      <c r="E15" s="27"/>
      <c r="F15" s="1"/>
      <c r="G15" s="1"/>
      <c r="H15" s="1"/>
      <c r="I15" s="1"/>
    </row>
    <row r="16" spans="1:9" x14ac:dyDescent="0.3">
      <c r="A16" s="24"/>
      <c r="B16" s="4"/>
      <c r="C16" s="7"/>
      <c r="D16" s="7"/>
      <c r="E16" s="27"/>
      <c r="F16" s="1"/>
      <c r="G16" s="1"/>
      <c r="H16" s="1"/>
      <c r="I16" s="1"/>
    </row>
    <row r="17" spans="1:9" x14ac:dyDescent="0.3">
      <c r="A17" s="23" t="s">
        <v>65</v>
      </c>
      <c r="B17" s="4"/>
      <c r="C17" s="7"/>
      <c r="D17" s="7"/>
      <c r="E17" s="27"/>
      <c r="F17" s="1"/>
      <c r="G17" s="1"/>
      <c r="H17" s="1"/>
      <c r="I17" s="1"/>
    </row>
    <row r="18" spans="1:9" x14ac:dyDescent="0.3">
      <c r="A18" s="24" t="s">
        <v>70</v>
      </c>
      <c r="B18" s="4"/>
      <c r="C18" s="8"/>
      <c r="D18" s="8"/>
      <c r="E18" s="28"/>
      <c r="F18" s="1"/>
      <c r="G18" s="1"/>
      <c r="H18" s="1"/>
      <c r="I18" s="1"/>
    </row>
    <row r="19" spans="1:9" x14ac:dyDescent="0.3">
      <c r="A19" s="24"/>
      <c r="B19" s="4"/>
      <c r="C19" s="8"/>
      <c r="D19" s="8"/>
      <c r="E19" s="28"/>
      <c r="F19" s="1"/>
      <c r="G19" s="1"/>
      <c r="H19" s="1"/>
      <c r="I19" s="1"/>
    </row>
    <row r="20" spans="1:9" x14ac:dyDescent="0.3">
      <c r="A20" s="22" t="s">
        <v>32</v>
      </c>
      <c r="B20" s="4"/>
      <c r="C20" s="8"/>
      <c r="D20" s="8"/>
      <c r="E20" s="28"/>
      <c r="F20" s="1"/>
      <c r="G20" s="1"/>
      <c r="H20" s="1"/>
      <c r="I20" s="1"/>
    </row>
    <row r="21" spans="1:9" ht="14.55" thickBot="1" x14ac:dyDescent="0.35">
      <c r="A21" s="68"/>
      <c r="B21" s="69"/>
      <c r="C21" s="70"/>
      <c r="D21" s="70"/>
      <c r="E21" s="71"/>
      <c r="F21" s="1"/>
      <c r="G21" s="1"/>
      <c r="H21" s="1"/>
      <c r="I21" s="1"/>
    </row>
    <row r="22" spans="1:9" ht="18.3" x14ac:dyDescent="0.4">
      <c r="A22" s="37"/>
      <c r="B22" s="88" t="s">
        <v>45</v>
      </c>
      <c r="C22" s="88"/>
      <c r="D22" s="88"/>
      <c r="E22" s="89"/>
      <c r="F22" s="1"/>
      <c r="G22" s="1"/>
      <c r="H22" s="1"/>
      <c r="I22" s="1"/>
    </row>
    <row r="23" spans="1:9" x14ac:dyDescent="0.3">
      <c r="A23" s="19"/>
      <c r="B23" s="8"/>
      <c r="C23" s="8"/>
      <c r="D23" s="8"/>
      <c r="E23" s="28"/>
      <c r="F23" s="1"/>
      <c r="G23" s="1"/>
      <c r="H23" s="1"/>
      <c r="I23" s="1"/>
    </row>
    <row r="24" spans="1:9" ht="62.35" x14ac:dyDescent="0.3">
      <c r="A24" s="29"/>
      <c r="B24" s="9" t="s">
        <v>0</v>
      </c>
      <c r="C24" s="10" t="s">
        <v>26</v>
      </c>
      <c r="D24" s="10" t="s">
        <v>43</v>
      </c>
      <c r="E24" s="30" t="s">
        <v>27</v>
      </c>
      <c r="F24" s="1"/>
      <c r="G24" s="1"/>
      <c r="H24" s="1"/>
      <c r="I24" s="1"/>
    </row>
    <row r="25" spans="1:9" ht="33.049999999999997" customHeight="1" x14ac:dyDescent="0.3">
      <c r="A25" s="90" t="s">
        <v>8</v>
      </c>
      <c r="B25" s="91" t="s">
        <v>11</v>
      </c>
      <c r="C25" s="92"/>
      <c r="D25" s="95" t="e">
        <f>C25*(187.74/179.26)*(8096/8479)*(E12/E9)</f>
        <v>#DIV/0!</v>
      </c>
      <c r="E25" s="93" t="e">
        <f>D25-C25</f>
        <v>#DIV/0!</v>
      </c>
      <c r="F25" s="1"/>
      <c r="G25" s="1"/>
      <c r="H25" s="1"/>
      <c r="I25" s="1"/>
    </row>
    <row r="26" spans="1:9" x14ac:dyDescent="0.3">
      <c r="A26" s="90"/>
      <c r="B26" s="91"/>
      <c r="C26" s="92"/>
      <c r="D26" s="96"/>
      <c r="E26" s="93"/>
      <c r="F26" s="1"/>
      <c r="G26" s="1"/>
      <c r="H26" s="1"/>
      <c r="I26" s="1"/>
    </row>
    <row r="27" spans="1:9" ht="27.8" customHeight="1" x14ac:dyDescent="0.3">
      <c r="A27" s="90" t="s">
        <v>9</v>
      </c>
      <c r="B27" s="91" t="s">
        <v>12</v>
      </c>
      <c r="C27" s="56"/>
      <c r="D27" s="94">
        <f>C27*1/2</f>
        <v>0</v>
      </c>
      <c r="E27" s="93">
        <f>D27-C27</f>
        <v>0</v>
      </c>
      <c r="F27" s="1"/>
      <c r="G27" s="1"/>
      <c r="H27" s="1"/>
      <c r="I27" s="1"/>
    </row>
    <row r="28" spans="1:9" ht="34.4" customHeight="1" x14ac:dyDescent="0.3">
      <c r="A28" s="90"/>
      <c r="B28" s="91"/>
      <c r="C28" s="11" t="s">
        <v>28</v>
      </c>
      <c r="D28" s="94"/>
      <c r="E28" s="93"/>
      <c r="F28" s="1"/>
      <c r="G28" s="1"/>
      <c r="H28" s="1"/>
      <c r="I28" s="1"/>
    </row>
    <row r="29" spans="1:9" x14ac:dyDescent="0.3">
      <c r="A29" s="86" t="s">
        <v>17</v>
      </c>
      <c r="B29" s="84" t="s">
        <v>18</v>
      </c>
      <c r="C29" s="56"/>
      <c r="D29" s="97">
        <f>C29*0.7152</f>
        <v>0</v>
      </c>
      <c r="E29" s="93">
        <f>D29-C29</f>
        <v>0</v>
      </c>
      <c r="F29" s="1"/>
      <c r="G29" s="1"/>
      <c r="H29" s="1"/>
      <c r="I29" s="1"/>
    </row>
    <row r="30" spans="1:9" ht="32.799999999999997" customHeight="1" x14ac:dyDescent="0.3">
      <c r="A30" s="87"/>
      <c r="B30" s="85"/>
      <c r="C30" s="11" t="s">
        <v>20</v>
      </c>
      <c r="D30" s="97"/>
      <c r="E30" s="93"/>
      <c r="F30" s="1"/>
      <c r="G30" s="1"/>
      <c r="H30" s="1"/>
      <c r="I30" s="1"/>
    </row>
    <row r="31" spans="1:9" x14ac:dyDescent="0.3">
      <c r="A31" s="98" t="s">
        <v>10</v>
      </c>
      <c r="B31" s="84" t="s">
        <v>41</v>
      </c>
      <c r="C31" s="56"/>
      <c r="D31" s="95">
        <f>C31*0.25</f>
        <v>0</v>
      </c>
      <c r="E31" s="93">
        <f>D31-C31</f>
        <v>0</v>
      </c>
      <c r="F31" s="1"/>
      <c r="G31" s="1"/>
      <c r="H31" s="1"/>
      <c r="I31" s="1"/>
    </row>
    <row r="32" spans="1:9" ht="43.55" customHeight="1" x14ac:dyDescent="0.3">
      <c r="A32" s="87"/>
      <c r="B32" s="85"/>
      <c r="C32" s="11" t="s">
        <v>42</v>
      </c>
      <c r="D32" s="96"/>
      <c r="E32" s="93"/>
      <c r="F32" s="1"/>
      <c r="G32" s="1"/>
      <c r="H32" s="1"/>
      <c r="I32" s="1"/>
    </row>
    <row r="33" spans="1:5" x14ac:dyDescent="0.3">
      <c r="A33" s="31" t="s">
        <v>19</v>
      </c>
      <c r="B33" s="12" t="s">
        <v>13</v>
      </c>
      <c r="C33" s="13"/>
      <c r="D33" s="13"/>
      <c r="E33" s="32"/>
    </row>
    <row r="34" spans="1:5" ht="23.65" customHeight="1" x14ac:dyDescent="0.3">
      <c r="A34" s="33"/>
      <c r="B34" s="14" t="s">
        <v>21</v>
      </c>
      <c r="C34" s="17"/>
      <c r="D34" s="57">
        <f>E6*89.88</f>
        <v>0</v>
      </c>
      <c r="E34" s="55">
        <f>D34-C34</f>
        <v>0</v>
      </c>
    </row>
    <row r="35" spans="1:5" ht="26.35" customHeight="1" x14ac:dyDescent="0.3">
      <c r="A35" s="33"/>
      <c r="B35" s="14" t="s">
        <v>14</v>
      </c>
      <c r="C35" s="17"/>
      <c r="D35" s="57"/>
      <c r="E35" s="55"/>
    </row>
    <row r="36" spans="1:5" ht="41.95" x14ac:dyDescent="0.3">
      <c r="A36" s="33"/>
      <c r="B36" s="14" t="s">
        <v>29</v>
      </c>
      <c r="C36" s="54">
        <f>-IF($C$35="Yes",0,C34*0.0487)</f>
        <v>0</v>
      </c>
      <c r="D36" s="54">
        <f>-IF($C$35="Yes",0,D34*0.0482)</f>
        <v>0</v>
      </c>
      <c r="E36" s="55">
        <f>D36-C36</f>
        <v>0</v>
      </c>
    </row>
    <row r="37" spans="1:5" ht="27.95" x14ac:dyDescent="0.3">
      <c r="A37" s="33"/>
      <c r="B37" s="14" t="s">
        <v>1</v>
      </c>
      <c r="C37" s="15">
        <f>C34+C36</f>
        <v>0</v>
      </c>
      <c r="D37" s="57">
        <f>D34+D36</f>
        <v>0</v>
      </c>
      <c r="E37" s="55">
        <f>D37-C37</f>
        <v>0</v>
      </c>
    </row>
    <row r="38" spans="1:5" x14ac:dyDescent="0.3">
      <c r="A38" s="52" t="s">
        <v>30</v>
      </c>
      <c r="B38" s="53" t="s">
        <v>31</v>
      </c>
      <c r="C38" s="50">
        <v>0</v>
      </c>
      <c r="D38" s="58">
        <f>E6*1.76</f>
        <v>0</v>
      </c>
      <c r="E38" s="55">
        <f>D38-C38</f>
        <v>0</v>
      </c>
    </row>
    <row r="39" spans="1:5" x14ac:dyDescent="0.3">
      <c r="A39" s="48"/>
      <c r="B39" s="49"/>
      <c r="C39" s="50"/>
      <c r="D39" s="58"/>
      <c r="E39" s="51"/>
    </row>
    <row r="40" spans="1:5" ht="16.149999999999999" thickBot="1" x14ac:dyDescent="0.35">
      <c r="A40" s="34"/>
      <c r="B40" s="35" t="s">
        <v>2</v>
      </c>
      <c r="C40" s="36">
        <f>C38+C37++C31+C29+C27+C25</f>
        <v>0</v>
      </c>
      <c r="D40" s="36" t="e">
        <f t="shared" ref="D40:E40" si="0">D38+D37++D31+D29+D27+D25</f>
        <v>#DIV/0!</v>
      </c>
      <c r="E40" s="61" t="e">
        <f t="shared" si="0"/>
        <v>#DIV/0!</v>
      </c>
    </row>
    <row r="42" spans="1:5" ht="14.55" thickBot="1" x14ac:dyDescent="0.35"/>
    <row r="43" spans="1:5" ht="18.3" x14ac:dyDescent="0.4">
      <c r="A43" s="100" t="s">
        <v>46</v>
      </c>
      <c r="B43" s="101"/>
      <c r="C43" s="101"/>
      <c r="D43" s="101"/>
      <c r="E43" s="102"/>
    </row>
    <row r="44" spans="1:5" x14ac:dyDescent="0.3">
      <c r="A44" s="19"/>
      <c r="B44" s="4"/>
      <c r="C44" s="4"/>
      <c r="D44" s="4"/>
      <c r="E44" s="20"/>
    </row>
    <row r="45" spans="1:5" ht="15.6" x14ac:dyDescent="0.35">
      <c r="A45" s="21" t="s">
        <v>7</v>
      </c>
      <c r="B45" s="4"/>
      <c r="C45" s="4"/>
      <c r="D45" s="4"/>
      <c r="E45" s="20"/>
    </row>
    <row r="46" spans="1:5" x14ac:dyDescent="0.3">
      <c r="A46" s="22"/>
      <c r="B46" s="4"/>
      <c r="C46" s="4"/>
      <c r="D46" s="4"/>
      <c r="E46" s="20"/>
    </row>
    <row r="47" spans="1:5" ht="14.55" thickBot="1" x14ac:dyDescent="0.35">
      <c r="A47" s="23" t="s">
        <v>4</v>
      </c>
      <c r="B47" s="5"/>
      <c r="C47" s="6"/>
      <c r="D47" s="6"/>
      <c r="E47" s="26"/>
    </row>
    <row r="48" spans="1:5" ht="14.55" thickBot="1" x14ac:dyDescent="0.35">
      <c r="A48" s="24" t="s">
        <v>47</v>
      </c>
      <c r="B48" s="4"/>
      <c r="C48" s="4"/>
      <c r="D48" s="4"/>
      <c r="E48" s="16"/>
    </row>
    <row r="49" spans="1:5" ht="28.5" thickBot="1" x14ac:dyDescent="0.35">
      <c r="A49" s="24"/>
      <c r="B49" s="4"/>
      <c r="C49" s="4"/>
      <c r="D49" s="4"/>
      <c r="E49" s="25" t="s">
        <v>60</v>
      </c>
    </row>
    <row r="50" spans="1:5" ht="14.55" thickBot="1" x14ac:dyDescent="0.35">
      <c r="A50" s="24" t="s">
        <v>48</v>
      </c>
      <c r="B50" s="4"/>
      <c r="C50" s="4"/>
      <c r="D50" s="62"/>
      <c r="E50" s="59">
        <f>IF($E$48&gt;50000,(ROUNDDOWN($E$48/50000,0)),(ROUNDUP($E$48/50000,0)))</f>
        <v>0</v>
      </c>
    </row>
    <row r="51" spans="1:5" x14ac:dyDescent="0.3">
      <c r="A51" s="23" t="s">
        <v>5</v>
      </c>
      <c r="B51" s="4"/>
      <c r="C51" s="7"/>
      <c r="D51" s="7"/>
      <c r="E51" s="27"/>
    </row>
    <row r="52" spans="1:5" x14ac:dyDescent="0.3">
      <c r="A52" s="24" t="s">
        <v>73</v>
      </c>
      <c r="B52" s="4"/>
      <c r="C52" s="8"/>
      <c r="D52" s="8"/>
      <c r="E52" s="28"/>
    </row>
    <row r="53" spans="1:5" x14ac:dyDescent="0.3">
      <c r="A53" s="24"/>
      <c r="B53" s="4"/>
      <c r="C53" s="8"/>
      <c r="D53" s="8"/>
      <c r="E53" s="28"/>
    </row>
    <row r="54" spans="1:5" x14ac:dyDescent="0.3">
      <c r="A54" s="22" t="s">
        <v>32</v>
      </c>
      <c r="B54" s="4"/>
      <c r="C54" s="8"/>
      <c r="D54" s="8"/>
      <c r="E54" s="28"/>
    </row>
    <row r="55" spans="1:5" ht="14.55" thickBot="1" x14ac:dyDescent="0.35">
      <c r="A55" s="19"/>
      <c r="B55" s="7"/>
      <c r="C55" s="8"/>
      <c r="D55" s="8"/>
      <c r="E55" s="28"/>
    </row>
    <row r="56" spans="1:5" ht="18.3" x14ac:dyDescent="0.4">
      <c r="A56" s="106" t="s">
        <v>51</v>
      </c>
      <c r="B56" s="88"/>
      <c r="C56" s="88"/>
      <c r="D56" s="89"/>
      <c r="E56" s="77"/>
    </row>
    <row r="57" spans="1:5" ht="14.55" thickBot="1" x14ac:dyDescent="0.35">
      <c r="A57" s="19"/>
      <c r="B57" s="8"/>
      <c r="C57" s="8"/>
      <c r="D57" s="28"/>
      <c r="E57" s="20"/>
    </row>
    <row r="58" spans="1:5" ht="46.75" x14ac:dyDescent="0.3">
      <c r="A58" s="29"/>
      <c r="B58" s="9" t="s">
        <v>0</v>
      </c>
      <c r="C58" s="63" t="s">
        <v>61</v>
      </c>
      <c r="D58" s="66" t="s">
        <v>52</v>
      </c>
      <c r="E58" s="78"/>
    </row>
    <row r="59" spans="1:5" x14ac:dyDescent="0.3">
      <c r="A59" s="90" t="s">
        <v>8</v>
      </c>
      <c r="B59" s="91" t="s">
        <v>38</v>
      </c>
      <c r="C59" s="103">
        <v>1.5</v>
      </c>
      <c r="D59" s="104">
        <f>$E$48*C59</f>
        <v>0</v>
      </c>
      <c r="E59" s="99"/>
    </row>
    <row r="60" spans="1:5" x14ac:dyDescent="0.3">
      <c r="A60" s="90"/>
      <c r="B60" s="91"/>
      <c r="C60" s="103"/>
      <c r="D60" s="105"/>
      <c r="E60" s="99"/>
    </row>
    <row r="61" spans="1:5" x14ac:dyDescent="0.3">
      <c r="A61" s="90" t="s">
        <v>9</v>
      </c>
      <c r="B61" s="91" t="s">
        <v>39</v>
      </c>
      <c r="C61" s="107">
        <v>0.51400000000000001</v>
      </c>
      <c r="D61" s="104">
        <f>$E$48*C61</f>
        <v>0</v>
      </c>
      <c r="E61" s="99"/>
    </row>
    <row r="62" spans="1:5" x14ac:dyDescent="0.3">
      <c r="A62" s="90"/>
      <c r="B62" s="91"/>
      <c r="C62" s="108"/>
      <c r="D62" s="105"/>
      <c r="E62" s="99"/>
    </row>
    <row r="63" spans="1:5" x14ac:dyDescent="0.3">
      <c r="A63" s="86" t="s">
        <v>17</v>
      </c>
      <c r="B63" s="84" t="s">
        <v>50</v>
      </c>
      <c r="C63" s="110">
        <f>(37810+34113)*9/12</f>
        <v>53942.25</v>
      </c>
      <c r="D63" s="109">
        <f>$E$50*C63</f>
        <v>0</v>
      </c>
      <c r="E63" s="99"/>
    </row>
    <row r="64" spans="1:5" x14ac:dyDescent="0.3">
      <c r="A64" s="87"/>
      <c r="B64" s="85"/>
      <c r="C64" s="111"/>
      <c r="D64" s="109"/>
      <c r="E64" s="99"/>
    </row>
    <row r="65" spans="1:5" s="60" customFormat="1" ht="10.35" customHeight="1" x14ac:dyDescent="0.3">
      <c r="A65" s="98" t="s">
        <v>10</v>
      </c>
      <c r="B65" s="84" t="s">
        <v>40</v>
      </c>
      <c r="C65" s="107">
        <v>1.099</v>
      </c>
      <c r="D65" s="109">
        <f>$E$48*1.099</f>
        <v>0</v>
      </c>
      <c r="E65" s="99"/>
    </row>
    <row r="66" spans="1:5" ht="13.45" customHeight="1" x14ac:dyDescent="0.3">
      <c r="A66" s="87"/>
      <c r="B66" s="85"/>
      <c r="C66" s="108"/>
      <c r="D66" s="109"/>
      <c r="E66" s="99"/>
    </row>
    <row r="67" spans="1:5" x14ac:dyDescent="0.3">
      <c r="A67" s="48"/>
      <c r="B67" s="49"/>
      <c r="C67" s="64"/>
      <c r="D67" s="76"/>
      <c r="E67" s="79"/>
    </row>
    <row r="68" spans="1:5" ht="16.149999999999999" thickBot="1" x14ac:dyDescent="0.35">
      <c r="A68" s="34"/>
      <c r="B68" s="35" t="s">
        <v>2</v>
      </c>
      <c r="C68" s="65"/>
      <c r="D68" s="67">
        <f>SUM(D59,D61,D63,D65)</f>
        <v>0</v>
      </c>
      <c r="E68" s="80"/>
    </row>
    <row r="69" spans="1:5" ht="14.55" thickBot="1" x14ac:dyDescent="0.35">
      <c r="A69" s="68"/>
      <c r="B69" s="81"/>
      <c r="C69" s="81"/>
      <c r="D69" s="81"/>
      <c r="E69" s="82"/>
    </row>
  </sheetData>
  <sheetProtection algorithmName="SHA-512" hashValue="4K9JTidMi15w4TmqK2OLoMCu+uZtK3X7f4LuN5Kc3ttirAkJ9phlVKMag6M1hteKBB4PcRpu15RQJsLe3DQ0Rw==" saltValue="EY0o2zLJDlQeB05ip7DbAA==" spinCount="100000" sheet="1" objects="1" scenarios="1"/>
  <mergeCells count="40">
    <mergeCell ref="E61:E62"/>
    <mergeCell ref="E63:E64"/>
    <mergeCell ref="E65:E66"/>
    <mergeCell ref="C65:C66"/>
    <mergeCell ref="A65:A66"/>
    <mergeCell ref="B65:B66"/>
    <mergeCell ref="D65:D66"/>
    <mergeCell ref="A61:A62"/>
    <mergeCell ref="B61:B62"/>
    <mergeCell ref="D61:D62"/>
    <mergeCell ref="A63:A64"/>
    <mergeCell ref="B63:B64"/>
    <mergeCell ref="D63:D64"/>
    <mergeCell ref="C61:C62"/>
    <mergeCell ref="C63:C64"/>
    <mergeCell ref="B31:B32"/>
    <mergeCell ref="A31:A32"/>
    <mergeCell ref="D31:D32"/>
    <mergeCell ref="E31:E32"/>
    <mergeCell ref="E59:E60"/>
    <mergeCell ref="A43:E43"/>
    <mergeCell ref="A59:A60"/>
    <mergeCell ref="B59:B60"/>
    <mergeCell ref="C59:C60"/>
    <mergeCell ref="D59:D60"/>
    <mergeCell ref="A56:D56"/>
    <mergeCell ref="B29:B30"/>
    <mergeCell ref="A29:A30"/>
    <mergeCell ref="B22:E22"/>
    <mergeCell ref="A25:A26"/>
    <mergeCell ref="B25:B26"/>
    <mergeCell ref="C25:C26"/>
    <mergeCell ref="E25:E26"/>
    <mergeCell ref="A27:A28"/>
    <mergeCell ref="B27:B28"/>
    <mergeCell ref="D27:D28"/>
    <mergeCell ref="E27:E28"/>
    <mergeCell ref="D25:D26"/>
    <mergeCell ref="D29:D30"/>
    <mergeCell ref="E29:E30"/>
  </mergeCells>
  <dataValidations count="1">
    <dataValidation type="list" allowBlank="1" showInputMessage="1" showErrorMessage="1" sqref="C35" xr:uid="{00000000-0002-0000-0100-000000000000}">
      <formula1>"Yes, No"</formula1>
    </dataValidation>
  </dataValidations>
  <printOptions horizontalCentered="1"/>
  <pageMargins left="0.31496062992125984" right="0.31496062992125984" top="0.35433070866141736" bottom="0.35433070866141736" header="0.31496062992125984" footer="0.31496062992125984"/>
  <pageSetup paperSize="8"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this Ready Reckoner</vt:lpstr>
      <vt:lpstr>Calculator</vt:lpstr>
      <vt:lpstr>'About this Ready Reckoner'!Print_Area</vt:lpstr>
      <vt:lpstr>Calculator!Print_Area</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Laycock</dc:creator>
  <cp:lastModifiedBy>Mike Kemp</cp:lastModifiedBy>
  <cp:lastPrinted>2019-04-02T13:29:45Z</cp:lastPrinted>
  <dcterms:created xsi:type="dcterms:W3CDTF">2014-02-13T15:47:30Z</dcterms:created>
  <dcterms:modified xsi:type="dcterms:W3CDTF">2019-05-15T08:10:47Z</dcterms:modified>
</cp:coreProperties>
</file>