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37C816E8-F9CD-416D-80DC-6341FCC0D69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Notes" sheetId="2" r:id="rId1"/>
    <sheet name="RNF element" sheetId="3" r:id="rId2"/>
    <sheet name="CCG contribution" sheetId="4" r:id="rId3"/>
    <sheet name="BCF summary" sheetId="5" r:id="rId4"/>
    <sheet name="Ringfenced OoH funding" sheetId="7" r:id="rId5"/>
  </sheets>
  <externalReferences>
    <externalReference r:id="rId6"/>
    <externalReference r:id="rId7"/>
    <externalReference r:id="rId8"/>
  </externalReferences>
  <definedNames>
    <definedName name="___INDEX_SHEET___ASAP_Utilities" localSheetId="3">#REF!</definedName>
    <definedName name="___INDEX_SHEET___ASAP_Utilities" localSheetId="0">#REF!</definedName>
    <definedName name="___INDEX_SHEET___ASAP_Utilities" localSheetId="1">#REF!</definedName>
    <definedName name="___INDEX_SHEET___ASAP_Utilities">#REF!</definedName>
    <definedName name="_1_01_Chapters" localSheetId="3">#REF!</definedName>
    <definedName name="_1_01_Chapters" localSheetId="1">#REF!</definedName>
    <definedName name="_1_01_Chapters">#REF!</definedName>
    <definedName name="_10_10_Other_Lists" localSheetId="3">#REF!</definedName>
    <definedName name="_10_10_Other_Lists" localSheetId="1">#REF!</definedName>
    <definedName name="_10_10_Other_Lists">#REF!</definedName>
    <definedName name="_11_11_U_Groups" localSheetId="3">#REF!</definedName>
    <definedName name="_11_11_U_Groups" localSheetId="1">#REF!</definedName>
    <definedName name="_11_11_U_Groups">#REF!</definedName>
    <definedName name="_12_12_PBCs" localSheetId="3">#REF!</definedName>
    <definedName name="_12_12_PBCs" localSheetId="1">#REF!</definedName>
    <definedName name="_12_12_PBCs">#REF!</definedName>
    <definedName name="_2_02_Subchapters" localSheetId="3">#REF!</definedName>
    <definedName name="_2_02_Subchapters" localSheetId="1">#REF!</definedName>
    <definedName name="_2_02_Subchapters">#REF!</definedName>
    <definedName name="_3_03_HRGs" localSheetId="3">#REF!</definedName>
    <definedName name="_3_03_HRGs" localSheetId="1">#REF!</definedName>
    <definedName name="_3_03_HRGs">#REF!</definedName>
    <definedName name="_4_04_Code_to_Group_Table" localSheetId="3">#REF!</definedName>
    <definedName name="_4_04_Code_to_Group_Table" localSheetId="1">#REF!</definedName>
    <definedName name="_4_04_Code_to_Group_Table">#REF!</definedName>
    <definedName name="_5_05_Group_to_Split_Table" localSheetId="3">#REF!</definedName>
    <definedName name="_5_05_Group_to_Split_Table" localSheetId="1">#REF!</definedName>
    <definedName name="_5_05_Group_to_Split_Table">#REF!</definedName>
    <definedName name="_6_06_Flags" localSheetId="3">#REF!</definedName>
    <definedName name="_6_06_Flags" localSheetId="1">#REF!</definedName>
    <definedName name="_6_06_Flags">#REF!</definedName>
    <definedName name="_7_07_Hierarchy_Lists" localSheetId="3">#REF!</definedName>
    <definedName name="_7_07_Hierarchy_Lists" localSheetId="1">#REF!</definedName>
    <definedName name="_7_07_Hierarchy_Lists">#REF!</definedName>
    <definedName name="_8_08_Global_Lists" localSheetId="3">#REF!</definedName>
    <definedName name="_8_08_Global_Lists" localSheetId="1">#REF!</definedName>
    <definedName name="_8_08_Global_Lists">#REF!</definedName>
    <definedName name="_9_09_CC_Lists" localSheetId="3">#REF!</definedName>
    <definedName name="_9_09_CC_Lists" localSheetId="1">#REF!</definedName>
    <definedName name="_9_09_CC_Lists">#REF!</definedName>
    <definedName name="_ADS2010">[1]ADS2010_Map!$G$7:$G$388</definedName>
    <definedName name="_C2G_Including_Desc___ChapterSub_and_Crosstab" localSheetId="3">#REF!</definedName>
    <definedName name="_C2G_Including_Desc___ChapterSub_and_Crosstab" localSheetId="1">#REF!</definedName>
    <definedName name="_C2G_Including_Desc___ChapterSub_and_Crosstab">#REF!</definedName>
    <definedName name="_C2G_Split_inc_Desc_Crosstab" localSheetId="3">#REF!</definedName>
    <definedName name="_C2G_Split_inc_Desc_Crosstab" localSheetId="1">#REF!</definedName>
    <definedName name="_C2G_Split_inc_Desc_Crosstab">#REF!</definedName>
    <definedName name="Allocations_2">'[2]Master File'!$C$7:$AC$264</definedName>
    <definedName name="female" localSheetId="3">#REF!</definedName>
    <definedName name="female" localSheetId="0">#REF!</definedName>
    <definedName name="female" localSheetId="1">#REF!</definedName>
    <definedName name="female">#REF!</definedName>
    <definedName name="femaleimprove" localSheetId="3">#REF!</definedName>
    <definedName name="femaleimprove" localSheetId="0">#REF!</definedName>
    <definedName name="femaleimprove" localSheetId="1">#REF!</definedName>
    <definedName name="femaleimprove">#REF!</definedName>
    <definedName name="Females" localSheetId="3">#REF!</definedName>
    <definedName name="Females" localSheetId="0">#REF!</definedName>
    <definedName name="Females" localSheetId="1">#REF!</definedName>
    <definedName name="Females">#REF!</definedName>
    <definedName name="femaletab" localSheetId="3">#REF!</definedName>
    <definedName name="femaletab" localSheetId="1">#REF!</definedName>
    <definedName name="femaletab">#REF!</definedName>
    <definedName name="fn">[3]Intro!$B$1</definedName>
    <definedName name="HRG_Codes" localSheetId="3">#REF!</definedName>
    <definedName name="HRG_Codes" localSheetId="0">#REF!</definedName>
    <definedName name="HRG_Codes" localSheetId="1">#REF!</definedName>
    <definedName name="HRG_Codes">#REF!</definedName>
    <definedName name="ICD_Codes" localSheetId="3">#REF!</definedName>
    <definedName name="ICD_Codes" localSheetId="0">#REF!</definedName>
    <definedName name="ICD_Codes" localSheetId="1">#REF!</definedName>
    <definedName name="ICD_Codes">#REF!</definedName>
    <definedName name="male" localSheetId="3">#REF!</definedName>
    <definedName name="male" localSheetId="0">#REF!</definedName>
    <definedName name="male" localSheetId="1">#REF!</definedName>
    <definedName name="male">#REF!</definedName>
    <definedName name="maleimprove" localSheetId="3">#REF!</definedName>
    <definedName name="maleimprove" localSheetId="1">#REF!</definedName>
    <definedName name="maleimprove">#REF!</definedName>
    <definedName name="maletab" localSheetId="3">#REF!</definedName>
    <definedName name="maletab" localSheetId="1">#REF!</definedName>
    <definedName name="maletab">#REF!</definedName>
    <definedName name="OP_PERSONS" localSheetId="3">#REF!</definedName>
    <definedName name="OP_PERSONS" localSheetId="1">#REF!</definedName>
    <definedName name="OP_PERSONS">#REF!</definedName>
    <definedName name="OPCS_Codes" localSheetId="3">#REF!</definedName>
    <definedName name="OPCS_Codes" localSheetId="1">#REF!</definedName>
    <definedName name="OPCS_Codes">#REF!</definedName>
    <definedName name="Persons" localSheetId="3">#REF!</definedName>
    <definedName name="Persons" localSheetId="1">#REF!</definedName>
    <definedName name="Persons">#REF!</definedName>
    <definedName name="_xlnm.Print_Area" localSheetId="0">Notes!$A$1:$H$31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7" i="7" l="1"/>
  <c r="D196" i="7"/>
  <c r="D195" i="7"/>
  <c r="D194" i="7"/>
  <c r="D193" i="7"/>
  <c r="D192" i="7"/>
  <c r="D191" i="7"/>
  <c r="D190" i="7"/>
  <c r="E190" i="7" s="1"/>
  <c r="D189" i="7"/>
  <c r="D188" i="7"/>
  <c r="D187" i="7"/>
  <c r="D186" i="7"/>
  <c r="D185" i="7"/>
  <c r="D184" i="7"/>
  <c r="D183" i="7"/>
  <c r="D182" i="7"/>
  <c r="E182" i="7" s="1"/>
  <c r="D181" i="7"/>
  <c r="D180" i="7"/>
  <c r="D179" i="7"/>
  <c r="D178" i="7"/>
  <c r="D177" i="7"/>
  <c r="D176" i="7"/>
  <c r="D175" i="7"/>
  <c r="D174" i="7"/>
  <c r="E174" i="7" s="1"/>
  <c r="D173" i="7"/>
  <c r="D172" i="7"/>
  <c r="D171" i="7"/>
  <c r="D170" i="7"/>
  <c r="D169" i="7"/>
  <c r="D168" i="7"/>
  <c r="D167" i="7"/>
  <c r="D166" i="7"/>
  <c r="E166" i="7" s="1"/>
  <c r="D165" i="7"/>
  <c r="D164" i="7"/>
  <c r="D163" i="7"/>
  <c r="D162" i="7"/>
  <c r="D161" i="7"/>
  <c r="D160" i="7"/>
  <c r="D159" i="7"/>
  <c r="D158" i="7"/>
  <c r="E158" i="7" s="1"/>
  <c r="D157" i="7"/>
  <c r="D156" i="7"/>
  <c r="D155" i="7"/>
  <c r="D154" i="7"/>
  <c r="D153" i="7"/>
  <c r="D152" i="7"/>
  <c r="D151" i="7"/>
  <c r="D150" i="7"/>
  <c r="E150" i="7" s="1"/>
  <c r="D149" i="7"/>
  <c r="D148" i="7"/>
  <c r="D147" i="7"/>
  <c r="D146" i="7"/>
  <c r="D145" i="7"/>
  <c r="D144" i="7"/>
  <c r="D143" i="7"/>
  <c r="D142" i="7"/>
  <c r="E142" i="7" s="1"/>
  <c r="D141" i="7"/>
  <c r="D140" i="7"/>
  <c r="D139" i="7"/>
  <c r="D138" i="7"/>
  <c r="D137" i="7"/>
  <c r="D136" i="7"/>
  <c r="D135" i="7"/>
  <c r="D134" i="7"/>
  <c r="E134" i="7" s="1"/>
  <c r="D133" i="7"/>
  <c r="D132" i="7"/>
  <c r="D131" i="7"/>
  <c r="D130" i="7"/>
  <c r="D129" i="7"/>
  <c r="D128" i="7"/>
  <c r="D127" i="7"/>
  <c r="D126" i="7"/>
  <c r="E126" i="7" s="1"/>
  <c r="D125" i="7"/>
  <c r="D124" i="7"/>
  <c r="D123" i="7"/>
  <c r="D122" i="7"/>
  <c r="D121" i="7"/>
  <c r="D120" i="7"/>
  <c r="D119" i="7"/>
  <c r="D118" i="7"/>
  <c r="E118" i="7" s="1"/>
  <c r="D117" i="7"/>
  <c r="D116" i="7"/>
  <c r="D115" i="7"/>
  <c r="D114" i="7"/>
  <c r="D113" i="7"/>
  <c r="D112" i="7"/>
  <c r="D111" i="7"/>
  <c r="D110" i="7"/>
  <c r="E110" i="7" s="1"/>
  <c r="D109" i="7"/>
  <c r="D108" i="7"/>
  <c r="D107" i="7"/>
  <c r="D106" i="7"/>
  <c r="D105" i="7"/>
  <c r="D104" i="7"/>
  <c r="D103" i="7"/>
  <c r="D102" i="7"/>
  <c r="E102" i="7" s="1"/>
  <c r="D101" i="7"/>
  <c r="D100" i="7"/>
  <c r="D99" i="7"/>
  <c r="D98" i="7"/>
  <c r="D97" i="7"/>
  <c r="D96" i="7"/>
  <c r="D95" i="7"/>
  <c r="D94" i="7"/>
  <c r="E94" i="7" s="1"/>
  <c r="D93" i="7"/>
  <c r="D92" i="7"/>
  <c r="D91" i="7"/>
  <c r="D90" i="7"/>
  <c r="D89" i="7"/>
  <c r="D88" i="7"/>
  <c r="D87" i="7"/>
  <c r="D86" i="7"/>
  <c r="E86" i="7" s="1"/>
  <c r="D85" i="7"/>
  <c r="D84" i="7"/>
  <c r="D83" i="7"/>
  <c r="D82" i="7"/>
  <c r="D81" i="7"/>
  <c r="D80" i="7"/>
  <c r="D79" i="7"/>
  <c r="D78" i="7"/>
  <c r="E78" i="7" s="1"/>
  <c r="D77" i="7"/>
  <c r="D76" i="7"/>
  <c r="D75" i="7"/>
  <c r="D74" i="7"/>
  <c r="D73" i="7"/>
  <c r="D72" i="7"/>
  <c r="D71" i="7"/>
  <c r="D70" i="7"/>
  <c r="E70" i="7" s="1"/>
  <c r="D69" i="7"/>
  <c r="D68" i="7"/>
  <c r="D67" i="7"/>
  <c r="D66" i="7"/>
  <c r="D65" i="7"/>
  <c r="D64" i="7"/>
  <c r="D63" i="7"/>
  <c r="D62" i="7"/>
  <c r="E62" i="7" s="1"/>
  <c r="D61" i="7"/>
  <c r="D60" i="7"/>
  <c r="D59" i="7"/>
  <c r="D58" i="7"/>
  <c r="D57" i="7"/>
  <c r="D56" i="7"/>
  <c r="D55" i="7"/>
  <c r="D54" i="7"/>
  <c r="E54" i="7" s="1"/>
  <c r="D53" i="7"/>
  <c r="D52" i="7"/>
  <c r="D51" i="7"/>
  <c r="D50" i="7"/>
  <c r="D49" i="7"/>
  <c r="D48" i="7"/>
  <c r="D47" i="7"/>
  <c r="D46" i="7"/>
  <c r="E46" i="7" s="1"/>
  <c r="D45" i="7"/>
  <c r="D44" i="7"/>
  <c r="D43" i="7"/>
  <c r="D42" i="7"/>
  <c r="D41" i="7"/>
  <c r="D40" i="7"/>
  <c r="D39" i="7"/>
  <c r="D38" i="7"/>
  <c r="E38" i="7" s="1"/>
  <c r="D37" i="7"/>
  <c r="D36" i="7"/>
  <c r="D35" i="7"/>
  <c r="D34" i="7"/>
  <c r="D33" i="7"/>
  <c r="D32" i="7"/>
  <c r="D31" i="7"/>
  <c r="D30" i="7"/>
  <c r="E30" i="7" s="1"/>
  <c r="D29" i="7"/>
  <c r="D28" i="7"/>
  <c r="D27" i="7"/>
  <c r="D26" i="7"/>
  <c r="D25" i="7"/>
  <c r="D24" i="7"/>
  <c r="D23" i="7"/>
  <c r="D22" i="7"/>
  <c r="E22" i="7" s="1"/>
  <c r="D21" i="7"/>
  <c r="D20" i="7"/>
  <c r="D19" i="7"/>
  <c r="D18" i="7"/>
  <c r="D17" i="7"/>
  <c r="D16" i="7"/>
  <c r="D15" i="7"/>
  <c r="D14" i="7"/>
  <c r="E14" i="7" s="1"/>
  <c r="D13" i="7"/>
  <c r="D12" i="7"/>
  <c r="D11" i="7"/>
  <c r="D10" i="7"/>
  <c r="D9" i="7"/>
  <c r="D8" i="7"/>
  <c r="D7" i="7"/>
  <c r="E197" i="7"/>
  <c r="E196" i="7"/>
  <c r="E195" i="7"/>
  <c r="E194" i="7"/>
  <c r="E193" i="7"/>
  <c r="E192" i="7"/>
  <c r="E191" i="7"/>
  <c r="E189" i="7"/>
  <c r="E188" i="7"/>
  <c r="E187" i="7"/>
  <c r="E186" i="7"/>
  <c r="E185" i="7"/>
  <c r="E184" i="7"/>
  <c r="E183" i="7"/>
  <c r="E181" i="7"/>
  <c r="E180" i="7"/>
  <c r="E179" i="7"/>
  <c r="E178" i="7"/>
  <c r="E177" i="7"/>
  <c r="E176" i="7"/>
  <c r="E175" i="7"/>
  <c r="E173" i="7"/>
  <c r="E172" i="7"/>
  <c r="E171" i="7"/>
  <c r="E170" i="7"/>
  <c r="E169" i="7"/>
  <c r="E168" i="7"/>
  <c r="E167" i="7"/>
  <c r="E165" i="7"/>
  <c r="E164" i="7"/>
  <c r="E163" i="7"/>
  <c r="E162" i="7"/>
  <c r="E161" i="7"/>
  <c r="E160" i="7"/>
  <c r="E159" i="7"/>
  <c r="E157" i="7"/>
  <c r="E156" i="7"/>
  <c r="E155" i="7"/>
  <c r="E154" i="7"/>
  <c r="E153" i="7"/>
  <c r="E152" i="7"/>
  <c r="E151" i="7"/>
  <c r="E149" i="7"/>
  <c r="E148" i="7"/>
  <c r="E147" i="7"/>
  <c r="E146" i="7"/>
  <c r="E145" i="7"/>
  <c r="E144" i="7"/>
  <c r="E143" i="7"/>
  <c r="E141" i="7"/>
  <c r="E140" i="7"/>
  <c r="E139" i="7"/>
  <c r="E138" i="7"/>
  <c r="E137" i="7"/>
  <c r="E136" i="7"/>
  <c r="E135" i="7"/>
  <c r="E133" i="7"/>
  <c r="E132" i="7"/>
  <c r="E131" i="7"/>
  <c r="E130" i="7"/>
  <c r="E129" i="7"/>
  <c r="E128" i="7"/>
  <c r="E127" i="7"/>
  <c r="E125" i="7"/>
  <c r="E124" i="7"/>
  <c r="E123" i="7"/>
  <c r="E122" i="7"/>
  <c r="E121" i="7"/>
  <c r="E120" i="7"/>
  <c r="E119" i="7"/>
  <c r="E117" i="7"/>
  <c r="E116" i="7"/>
  <c r="E115" i="7"/>
  <c r="E114" i="7"/>
  <c r="E113" i="7"/>
  <c r="E112" i="7"/>
  <c r="E111" i="7"/>
  <c r="E109" i="7"/>
  <c r="E108" i="7"/>
  <c r="E107" i="7"/>
  <c r="E106" i="7"/>
  <c r="E105" i="7"/>
  <c r="E104" i="7"/>
  <c r="E103" i="7"/>
  <c r="E101" i="7"/>
  <c r="E100" i="7"/>
  <c r="E99" i="7"/>
  <c r="E98" i="7"/>
  <c r="E97" i="7"/>
  <c r="E96" i="7"/>
  <c r="E95" i="7"/>
  <c r="E93" i="7"/>
  <c r="E92" i="7"/>
  <c r="E91" i="7"/>
  <c r="E90" i="7"/>
  <c r="E89" i="7"/>
  <c r="E88" i="7"/>
  <c r="E87" i="7"/>
  <c r="E85" i="7"/>
  <c r="E84" i="7"/>
  <c r="E83" i="7"/>
  <c r="E82" i="7"/>
  <c r="E81" i="7"/>
  <c r="E80" i="7"/>
  <c r="E79" i="7"/>
  <c r="E77" i="7"/>
  <c r="E76" i="7"/>
  <c r="E75" i="7"/>
  <c r="E74" i="7"/>
  <c r="E73" i="7"/>
  <c r="E72" i="7"/>
  <c r="E71" i="7"/>
  <c r="E69" i="7"/>
  <c r="E68" i="7"/>
  <c r="E67" i="7"/>
  <c r="E66" i="7"/>
  <c r="E65" i="7"/>
  <c r="E64" i="7"/>
  <c r="E63" i="7"/>
  <c r="E61" i="7"/>
  <c r="E60" i="7"/>
  <c r="E59" i="7"/>
  <c r="E58" i="7"/>
  <c r="E57" i="7"/>
  <c r="E56" i="7"/>
  <c r="E55" i="7"/>
  <c r="E53" i="7"/>
  <c r="E52" i="7"/>
  <c r="E51" i="7"/>
  <c r="E50" i="7"/>
  <c r="E49" i="7"/>
  <c r="E48" i="7"/>
  <c r="E47" i="7"/>
  <c r="E45" i="7"/>
  <c r="E44" i="7"/>
  <c r="E43" i="7"/>
  <c r="E42" i="7"/>
  <c r="E41" i="7"/>
  <c r="E40" i="7"/>
  <c r="E39" i="7"/>
  <c r="E37" i="7"/>
  <c r="E36" i="7"/>
  <c r="E35" i="7"/>
  <c r="E34" i="7"/>
  <c r="E33" i="7"/>
  <c r="E32" i="7"/>
  <c r="E31" i="7"/>
  <c r="E29" i="7"/>
  <c r="E28" i="7"/>
  <c r="E27" i="7"/>
  <c r="E26" i="7"/>
  <c r="E25" i="7"/>
  <c r="E24" i="7"/>
  <c r="E23" i="7"/>
  <c r="E21" i="7"/>
  <c r="E20" i="7"/>
  <c r="E19" i="7"/>
  <c r="E18" i="7"/>
  <c r="E17" i="7"/>
  <c r="E16" i="7"/>
  <c r="E15" i="7"/>
  <c r="E13" i="7"/>
  <c r="E12" i="7"/>
  <c r="E11" i="7"/>
  <c r="E10" i="7"/>
  <c r="E9" i="7"/>
  <c r="E8" i="7"/>
  <c r="C4" i="7"/>
  <c r="D4" i="7" l="1"/>
  <c r="E4" i="7" s="1"/>
  <c r="E7" i="7"/>
  <c r="W160" i="4" l="1"/>
  <c r="W159" i="4"/>
  <c r="W158" i="4"/>
  <c r="W157" i="4"/>
  <c r="W156" i="4"/>
  <c r="W155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K3" i="5" l="1"/>
  <c r="S160" i="4" l="1"/>
  <c r="S152" i="4"/>
  <c r="S144" i="4"/>
  <c r="S136" i="4"/>
  <c r="S128" i="4"/>
  <c r="S120" i="4"/>
  <c r="S112" i="4"/>
  <c r="S104" i="4"/>
  <c r="S96" i="4"/>
  <c r="S88" i="4"/>
  <c r="S80" i="4"/>
  <c r="S72" i="4"/>
  <c r="S64" i="4"/>
  <c r="S56" i="4"/>
  <c r="S48" i="4"/>
  <c r="S40" i="4"/>
  <c r="S32" i="4"/>
  <c r="S24" i="4"/>
  <c r="S16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J6" i="3"/>
  <c r="C6" i="3"/>
  <c r="D158" i="3"/>
  <c r="D157" i="3"/>
  <c r="S159" i="4" s="1"/>
  <c r="D156" i="3"/>
  <c r="S158" i="4" s="1"/>
  <c r="D155" i="3"/>
  <c r="S157" i="4" s="1"/>
  <c r="D154" i="3"/>
  <c r="S156" i="4" s="1"/>
  <c r="D153" i="3"/>
  <c r="S155" i="4" s="1"/>
  <c r="D152" i="3"/>
  <c r="S154" i="4" s="1"/>
  <c r="D151" i="3"/>
  <c r="S153" i="4" s="1"/>
  <c r="D150" i="3"/>
  <c r="D149" i="3"/>
  <c r="S151" i="4" s="1"/>
  <c r="D148" i="3"/>
  <c r="S150" i="4" s="1"/>
  <c r="D147" i="3"/>
  <c r="S149" i="4" s="1"/>
  <c r="D146" i="3"/>
  <c r="S148" i="4" s="1"/>
  <c r="D145" i="3"/>
  <c r="S147" i="4" s="1"/>
  <c r="D144" i="3"/>
  <c r="S146" i="4" s="1"/>
  <c r="D143" i="3"/>
  <c r="S145" i="4" s="1"/>
  <c r="D142" i="3"/>
  <c r="D141" i="3"/>
  <c r="S143" i="4" s="1"/>
  <c r="D140" i="3"/>
  <c r="S142" i="4" s="1"/>
  <c r="D139" i="3"/>
  <c r="S141" i="4" s="1"/>
  <c r="D138" i="3"/>
  <c r="S140" i="4" s="1"/>
  <c r="D137" i="3"/>
  <c r="S139" i="4" s="1"/>
  <c r="D136" i="3"/>
  <c r="S138" i="4" s="1"/>
  <c r="D135" i="3"/>
  <c r="S137" i="4" s="1"/>
  <c r="D134" i="3"/>
  <c r="D133" i="3"/>
  <c r="S135" i="4" s="1"/>
  <c r="D132" i="3"/>
  <c r="S134" i="4" s="1"/>
  <c r="D131" i="3"/>
  <c r="S133" i="4" s="1"/>
  <c r="D130" i="3"/>
  <c r="S132" i="4" s="1"/>
  <c r="D129" i="3"/>
  <c r="S131" i="4" s="1"/>
  <c r="D128" i="3"/>
  <c r="S130" i="4" s="1"/>
  <c r="D127" i="3"/>
  <c r="S129" i="4" s="1"/>
  <c r="D126" i="3"/>
  <c r="D125" i="3"/>
  <c r="S127" i="4" s="1"/>
  <c r="D124" i="3"/>
  <c r="S126" i="4" s="1"/>
  <c r="D123" i="3"/>
  <c r="S125" i="4" s="1"/>
  <c r="D122" i="3"/>
  <c r="S124" i="4" s="1"/>
  <c r="D121" i="3"/>
  <c r="S123" i="4" s="1"/>
  <c r="D120" i="3"/>
  <c r="S122" i="4" s="1"/>
  <c r="D119" i="3"/>
  <c r="S121" i="4" s="1"/>
  <c r="D118" i="3"/>
  <c r="D117" i="3"/>
  <c r="S119" i="4" s="1"/>
  <c r="D116" i="3"/>
  <c r="S118" i="4" s="1"/>
  <c r="D115" i="3"/>
  <c r="S117" i="4" s="1"/>
  <c r="D114" i="3"/>
  <c r="S116" i="4" s="1"/>
  <c r="D113" i="3"/>
  <c r="S115" i="4" s="1"/>
  <c r="D112" i="3"/>
  <c r="S114" i="4" s="1"/>
  <c r="D111" i="3"/>
  <c r="S113" i="4" s="1"/>
  <c r="D110" i="3"/>
  <c r="D109" i="3"/>
  <c r="S111" i="4" s="1"/>
  <c r="D108" i="3"/>
  <c r="S110" i="4" s="1"/>
  <c r="D107" i="3"/>
  <c r="S109" i="4" s="1"/>
  <c r="D106" i="3"/>
  <c r="S108" i="4" s="1"/>
  <c r="D105" i="3"/>
  <c r="S107" i="4" s="1"/>
  <c r="D104" i="3"/>
  <c r="S106" i="4" s="1"/>
  <c r="D103" i="3"/>
  <c r="S105" i="4" s="1"/>
  <c r="D102" i="3"/>
  <c r="D101" i="3"/>
  <c r="S103" i="4" s="1"/>
  <c r="D100" i="3"/>
  <c r="S102" i="4" s="1"/>
  <c r="D99" i="3"/>
  <c r="S101" i="4" s="1"/>
  <c r="D98" i="3"/>
  <c r="S100" i="4" s="1"/>
  <c r="D97" i="3"/>
  <c r="S99" i="4" s="1"/>
  <c r="D96" i="3"/>
  <c r="S98" i="4" s="1"/>
  <c r="D95" i="3"/>
  <c r="S97" i="4" s="1"/>
  <c r="D94" i="3"/>
  <c r="D93" i="3"/>
  <c r="S95" i="4" s="1"/>
  <c r="D92" i="3"/>
  <c r="S94" i="4" s="1"/>
  <c r="D91" i="3"/>
  <c r="S93" i="4" s="1"/>
  <c r="D90" i="3"/>
  <c r="S92" i="4" s="1"/>
  <c r="D89" i="3"/>
  <c r="S91" i="4" s="1"/>
  <c r="D88" i="3"/>
  <c r="S90" i="4" s="1"/>
  <c r="D87" i="3"/>
  <c r="S89" i="4" s="1"/>
  <c r="D86" i="3"/>
  <c r="D85" i="3"/>
  <c r="S87" i="4" s="1"/>
  <c r="D84" i="3"/>
  <c r="S86" i="4" s="1"/>
  <c r="D83" i="3"/>
  <c r="S85" i="4" s="1"/>
  <c r="D82" i="3"/>
  <c r="S84" i="4" s="1"/>
  <c r="D81" i="3"/>
  <c r="S83" i="4" s="1"/>
  <c r="D80" i="3"/>
  <c r="S82" i="4" s="1"/>
  <c r="D79" i="3"/>
  <c r="S81" i="4" s="1"/>
  <c r="D78" i="3"/>
  <c r="D77" i="3"/>
  <c r="S79" i="4" s="1"/>
  <c r="D76" i="3"/>
  <c r="S78" i="4" s="1"/>
  <c r="D75" i="3"/>
  <c r="S77" i="4" s="1"/>
  <c r="D74" i="3"/>
  <c r="S76" i="4" s="1"/>
  <c r="D73" i="3"/>
  <c r="S75" i="4" s="1"/>
  <c r="D72" i="3"/>
  <c r="S74" i="4" s="1"/>
  <c r="D71" i="3"/>
  <c r="S73" i="4" s="1"/>
  <c r="D70" i="3"/>
  <c r="D69" i="3"/>
  <c r="S71" i="4" s="1"/>
  <c r="D68" i="3"/>
  <c r="S70" i="4" s="1"/>
  <c r="D67" i="3"/>
  <c r="S69" i="4" s="1"/>
  <c r="D66" i="3"/>
  <c r="S68" i="4" s="1"/>
  <c r="D65" i="3"/>
  <c r="S67" i="4" s="1"/>
  <c r="D64" i="3"/>
  <c r="S66" i="4" s="1"/>
  <c r="D63" i="3"/>
  <c r="S65" i="4" s="1"/>
  <c r="D62" i="3"/>
  <c r="D61" i="3"/>
  <c r="S63" i="4" s="1"/>
  <c r="D60" i="3"/>
  <c r="S62" i="4" s="1"/>
  <c r="D59" i="3"/>
  <c r="S61" i="4" s="1"/>
  <c r="D58" i="3"/>
  <c r="S60" i="4" s="1"/>
  <c r="D57" i="3"/>
  <c r="S59" i="4" s="1"/>
  <c r="D56" i="3"/>
  <c r="S58" i="4" s="1"/>
  <c r="D55" i="3"/>
  <c r="S57" i="4" s="1"/>
  <c r="D54" i="3"/>
  <c r="D53" i="3"/>
  <c r="S55" i="4" s="1"/>
  <c r="D52" i="3"/>
  <c r="S54" i="4" s="1"/>
  <c r="D51" i="3"/>
  <c r="S53" i="4" s="1"/>
  <c r="D50" i="3"/>
  <c r="S52" i="4" s="1"/>
  <c r="D49" i="3"/>
  <c r="S51" i="4" s="1"/>
  <c r="D48" i="3"/>
  <c r="S50" i="4" s="1"/>
  <c r="D47" i="3"/>
  <c r="S49" i="4" s="1"/>
  <c r="D46" i="3"/>
  <c r="D45" i="3"/>
  <c r="S47" i="4" s="1"/>
  <c r="D44" i="3"/>
  <c r="S46" i="4" s="1"/>
  <c r="D43" i="3"/>
  <c r="S45" i="4" s="1"/>
  <c r="D42" i="3"/>
  <c r="S44" i="4" s="1"/>
  <c r="D41" i="3"/>
  <c r="S43" i="4" s="1"/>
  <c r="D40" i="3"/>
  <c r="S42" i="4" s="1"/>
  <c r="D39" i="3"/>
  <c r="S41" i="4" s="1"/>
  <c r="D38" i="3"/>
  <c r="D37" i="3"/>
  <c r="S39" i="4" s="1"/>
  <c r="D36" i="3"/>
  <c r="S38" i="4" s="1"/>
  <c r="D35" i="3"/>
  <c r="S37" i="4" s="1"/>
  <c r="D34" i="3"/>
  <c r="S36" i="4" s="1"/>
  <c r="D33" i="3"/>
  <c r="S35" i="4" s="1"/>
  <c r="D32" i="3"/>
  <c r="S34" i="4" s="1"/>
  <c r="D31" i="3"/>
  <c r="S33" i="4" s="1"/>
  <c r="D30" i="3"/>
  <c r="D29" i="3"/>
  <c r="S31" i="4" s="1"/>
  <c r="D28" i="3"/>
  <c r="S30" i="4" s="1"/>
  <c r="D27" i="3"/>
  <c r="S29" i="4" s="1"/>
  <c r="D26" i="3"/>
  <c r="S28" i="4" s="1"/>
  <c r="D25" i="3"/>
  <c r="S27" i="4" s="1"/>
  <c r="D24" i="3"/>
  <c r="S26" i="4" s="1"/>
  <c r="D23" i="3"/>
  <c r="S25" i="4" s="1"/>
  <c r="D22" i="3"/>
  <c r="D21" i="3"/>
  <c r="S23" i="4" s="1"/>
  <c r="D20" i="3"/>
  <c r="S22" i="4" s="1"/>
  <c r="D19" i="3"/>
  <c r="S21" i="4" s="1"/>
  <c r="D18" i="3"/>
  <c r="S20" i="4" s="1"/>
  <c r="D17" i="3"/>
  <c r="S19" i="4" s="1"/>
  <c r="D16" i="3"/>
  <c r="S18" i="4" s="1"/>
  <c r="D15" i="3"/>
  <c r="S17" i="4" s="1"/>
  <c r="D14" i="3"/>
  <c r="D13" i="3"/>
  <c r="S15" i="4" s="1"/>
  <c r="D12" i="3"/>
  <c r="S14" i="4" s="1"/>
  <c r="D11" i="3"/>
  <c r="S13" i="4" s="1"/>
  <c r="D10" i="3"/>
  <c r="S12" i="4" s="1"/>
  <c r="D9" i="3"/>
  <c r="S11" i="4" s="1"/>
  <c r="D8" i="3"/>
  <c r="S10" i="4" s="1"/>
  <c r="C3" i="5" l="1"/>
  <c r="W8" i="4"/>
  <c r="S8" i="4"/>
  <c r="F8" i="4"/>
  <c r="M8" i="4"/>
  <c r="C189" i="4"/>
  <c r="C8" i="4" s="1"/>
  <c r="K8" i="3"/>
  <c r="K9" i="3"/>
  <c r="K10" i="3"/>
  <c r="K11" i="3"/>
  <c r="K12" i="3"/>
  <c r="K13" i="3"/>
  <c r="K14" i="3"/>
  <c r="K15" i="3"/>
  <c r="L14" i="5"/>
  <c r="K16" i="3"/>
  <c r="K17" i="3"/>
  <c r="L16" i="5"/>
  <c r="K18" i="3"/>
  <c r="K19" i="3"/>
  <c r="L19" i="3" s="1"/>
  <c r="P17" i="3" s="1"/>
  <c r="D19" i="4" s="1"/>
  <c r="K20" i="3"/>
  <c r="K21" i="3"/>
  <c r="K22" i="3"/>
  <c r="L21" i="5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L38" i="5"/>
  <c r="K40" i="3"/>
  <c r="K41" i="3"/>
  <c r="K42" i="3"/>
  <c r="K43" i="3"/>
  <c r="L43" i="3" s="1"/>
  <c r="P38" i="3" s="1"/>
  <c r="D40" i="4" s="1"/>
  <c r="L42" i="5"/>
  <c r="K44" i="3"/>
  <c r="K45" i="3"/>
  <c r="K46" i="3"/>
  <c r="L45" i="5"/>
  <c r="K47" i="3"/>
  <c r="K48" i="3"/>
  <c r="K49" i="3"/>
  <c r="K50" i="3"/>
  <c r="K51" i="3"/>
  <c r="K52" i="3"/>
  <c r="K53" i="3"/>
  <c r="K54" i="3"/>
  <c r="K55" i="3"/>
  <c r="K56" i="3"/>
  <c r="L56" i="3" s="1"/>
  <c r="P50" i="3" s="1"/>
  <c r="D52" i="4" s="1"/>
  <c r="K57" i="3"/>
  <c r="K58" i="3"/>
  <c r="K59" i="3"/>
  <c r="K60" i="3"/>
  <c r="K61" i="3"/>
  <c r="L60" i="5"/>
  <c r="K62" i="3"/>
  <c r="K63" i="3"/>
  <c r="K64" i="3"/>
  <c r="K65" i="3"/>
  <c r="K66" i="3"/>
  <c r="K67" i="3"/>
  <c r="K68" i="3"/>
  <c r="K69" i="3"/>
  <c r="K70" i="3"/>
  <c r="L69" i="5"/>
  <c r="K71" i="3"/>
  <c r="K72" i="3"/>
  <c r="K73" i="3"/>
  <c r="L72" i="5"/>
  <c r="K74" i="3"/>
  <c r="K75" i="3"/>
  <c r="K76" i="3"/>
  <c r="K77" i="3"/>
  <c r="K78" i="3"/>
  <c r="K79" i="3"/>
  <c r="K80" i="3"/>
  <c r="K81" i="3"/>
  <c r="K82" i="3"/>
  <c r="L81" i="5"/>
  <c r="K83" i="3"/>
  <c r="L82" i="5"/>
  <c r="K84" i="3"/>
  <c r="K85" i="3"/>
  <c r="K86" i="3"/>
  <c r="K87" i="3"/>
  <c r="K88" i="3"/>
  <c r="K89" i="3"/>
  <c r="K90" i="3"/>
  <c r="K91" i="3"/>
  <c r="K92" i="3"/>
  <c r="K93" i="3"/>
  <c r="K94" i="3"/>
  <c r="L94" i="3" s="1"/>
  <c r="P83" i="3" s="1"/>
  <c r="D85" i="4" s="1"/>
  <c r="L93" i="5"/>
  <c r="K95" i="3"/>
  <c r="K96" i="3"/>
  <c r="K97" i="3"/>
  <c r="K98" i="3"/>
  <c r="L97" i="5"/>
  <c r="K99" i="3"/>
  <c r="K100" i="3"/>
  <c r="K101" i="3"/>
  <c r="K102" i="3"/>
  <c r="L101" i="5"/>
  <c r="K103" i="3"/>
  <c r="L102" i="5"/>
  <c r="K104" i="3"/>
  <c r="L103" i="5"/>
  <c r="K105" i="3"/>
  <c r="L104" i="5"/>
  <c r="K106" i="3"/>
  <c r="L105" i="5"/>
  <c r="K107" i="3"/>
  <c r="K108" i="3"/>
  <c r="L107" i="5"/>
  <c r="K109" i="3"/>
  <c r="K110" i="3"/>
  <c r="K111" i="3"/>
  <c r="K112" i="3"/>
  <c r="L111" i="5"/>
  <c r="K113" i="3"/>
  <c r="L113" i="3" s="1"/>
  <c r="K114" i="3"/>
  <c r="K115" i="3"/>
  <c r="K116" i="3"/>
  <c r="K117" i="3"/>
  <c r="K118" i="3"/>
  <c r="L117" i="5"/>
  <c r="K119" i="3"/>
  <c r="K120" i="3"/>
  <c r="K121" i="3"/>
  <c r="L120" i="5"/>
  <c r="K122" i="3"/>
  <c r="L122" i="3" s="1"/>
  <c r="P104" i="3" s="1"/>
  <c r="D106" i="4" s="1"/>
  <c r="K123" i="3"/>
  <c r="L122" i="5"/>
  <c r="K124" i="3"/>
  <c r="L123" i="5"/>
  <c r="K125" i="3"/>
  <c r="K126" i="3"/>
  <c r="L125" i="5"/>
  <c r="K127" i="3"/>
  <c r="K128" i="3"/>
  <c r="L127" i="5"/>
  <c r="K129" i="3"/>
  <c r="K130" i="3"/>
  <c r="L129" i="5"/>
  <c r="K131" i="3"/>
  <c r="K132" i="3"/>
  <c r="L131" i="5"/>
  <c r="K133" i="3"/>
  <c r="K134" i="3"/>
  <c r="K135" i="3"/>
  <c r="K136" i="3"/>
  <c r="K137" i="3"/>
  <c r="K138" i="3"/>
  <c r="L137" i="5"/>
  <c r="K139" i="3"/>
  <c r="K140" i="3"/>
  <c r="L139" i="5"/>
  <c r="K141" i="3"/>
  <c r="L140" i="5"/>
  <c r="K142" i="3"/>
  <c r="L141" i="5"/>
  <c r="K143" i="3"/>
  <c r="L142" i="5"/>
  <c r="K144" i="3"/>
  <c r="K145" i="3"/>
  <c r="K146" i="3"/>
  <c r="L145" i="5"/>
  <c r="K147" i="3"/>
  <c r="K148" i="3"/>
  <c r="L147" i="5"/>
  <c r="K149" i="3"/>
  <c r="K150" i="3"/>
  <c r="L150" i="3" s="1"/>
  <c r="P131" i="3" s="1"/>
  <c r="D133" i="4" s="1"/>
  <c r="K151" i="3"/>
  <c r="K152" i="3"/>
  <c r="L151" i="5"/>
  <c r="K153" i="3"/>
  <c r="L152" i="5"/>
  <c r="K154" i="3"/>
  <c r="L154" i="3" s="1"/>
  <c r="P135" i="3" s="1"/>
  <c r="D137" i="4" s="1"/>
  <c r="L153" i="5"/>
  <c r="K155" i="3"/>
  <c r="K156" i="3"/>
  <c r="K157" i="3"/>
  <c r="L156" i="5"/>
  <c r="K158" i="3"/>
  <c r="K159" i="3"/>
  <c r="K160" i="3"/>
  <c r="K161" i="3"/>
  <c r="L161" i="3" s="1"/>
  <c r="P142" i="3" s="1"/>
  <c r="D144" i="4" s="1"/>
  <c r="K162" i="3"/>
  <c r="K163" i="3"/>
  <c r="K164" i="3"/>
  <c r="K165" i="3"/>
  <c r="K166" i="3"/>
  <c r="K167" i="3"/>
  <c r="L167" i="3" s="1"/>
  <c r="P147" i="3" s="1"/>
  <c r="D149" i="4" s="1"/>
  <c r="K168" i="3"/>
  <c r="K169" i="3"/>
  <c r="K170" i="3"/>
  <c r="K171" i="3"/>
  <c r="L171" i="3" s="1"/>
  <c r="P151" i="3" s="1"/>
  <c r="D153" i="4" s="1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L185" i="3" s="1"/>
  <c r="P165" i="3" s="1"/>
  <c r="D167" i="4" s="1"/>
  <c r="K186" i="3"/>
  <c r="K187" i="3"/>
  <c r="L187" i="3" s="1"/>
  <c r="P167" i="3" s="1"/>
  <c r="D169" i="4" s="1"/>
  <c r="K188" i="3"/>
  <c r="K189" i="3"/>
  <c r="L189" i="3" s="1"/>
  <c r="P169" i="3" s="1"/>
  <c r="D171" i="4" s="1"/>
  <c r="K190" i="3"/>
  <c r="K191" i="3"/>
  <c r="L191" i="3" s="1"/>
  <c r="P171" i="3" s="1"/>
  <c r="D173" i="4" s="1"/>
  <c r="K192" i="3"/>
  <c r="L192" i="3" s="1"/>
  <c r="K193" i="3"/>
  <c r="L193" i="3" s="1"/>
  <c r="K194" i="3"/>
  <c r="L194" i="3" s="1"/>
  <c r="K195" i="3"/>
  <c r="L195" i="3" s="1"/>
  <c r="K196" i="3"/>
  <c r="L196" i="3" s="1"/>
  <c r="K197" i="3"/>
  <c r="K198" i="3"/>
  <c r="L198" i="3"/>
  <c r="K199" i="3"/>
  <c r="K200" i="3"/>
  <c r="K201" i="3"/>
  <c r="L201" i="3" s="1"/>
  <c r="K202" i="3"/>
  <c r="K203" i="3"/>
  <c r="K204" i="3"/>
  <c r="L204" i="3" s="1"/>
  <c r="K205" i="3"/>
  <c r="L205" i="3" s="1"/>
  <c r="K206" i="3"/>
  <c r="L206" i="3" s="1"/>
  <c r="K207" i="3"/>
  <c r="K208" i="3"/>
  <c r="K209" i="3"/>
  <c r="K210" i="3"/>
  <c r="L210" i="3" s="1"/>
  <c r="K211" i="3"/>
  <c r="L211" i="3" s="1"/>
  <c r="K212" i="3"/>
  <c r="L212" i="3" s="1"/>
  <c r="K213" i="3"/>
  <c r="L213" i="3" s="1"/>
  <c r="K214" i="3"/>
  <c r="L214" i="3" s="1"/>
  <c r="K215" i="3"/>
  <c r="L215" i="3" s="1"/>
  <c r="K216" i="3"/>
  <c r="K217" i="3"/>
  <c r="K218" i="3"/>
  <c r="K219" i="3"/>
  <c r="K220" i="3"/>
  <c r="L220" i="3" s="1"/>
  <c r="K221" i="3"/>
  <c r="K222" i="3"/>
  <c r="L222" i="3"/>
  <c r="K223" i="3"/>
  <c r="K224" i="3"/>
  <c r="K225" i="3"/>
  <c r="L225" i="3" s="1"/>
  <c r="K226" i="3"/>
  <c r="L226" i="3"/>
  <c r="P189" i="3" s="1"/>
  <c r="D191" i="4" s="1"/>
  <c r="K227" i="3"/>
  <c r="K228" i="3"/>
  <c r="K229" i="3"/>
  <c r="K230" i="3"/>
  <c r="L230" i="3" s="1"/>
  <c r="K231" i="3"/>
  <c r="K232" i="3"/>
  <c r="L232" i="3" s="1"/>
  <c r="K233" i="3"/>
  <c r="K234" i="3"/>
  <c r="K235" i="3"/>
  <c r="P173" i="3" l="1"/>
  <c r="D175" i="4" s="1"/>
  <c r="L17" i="5"/>
  <c r="L9" i="5"/>
  <c r="L178" i="3"/>
  <c r="P158" i="3" s="1"/>
  <c r="D160" i="4" s="1"/>
  <c r="D156" i="5" s="1"/>
  <c r="L115" i="5"/>
  <c r="L228" i="3"/>
  <c r="L208" i="3"/>
  <c r="L143" i="5"/>
  <c r="L227" i="3"/>
  <c r="P190" i="3" s="1"/>
  <c r="D192" i="4" s="1"/>
  <c r="E192" i="4" s="1"/>
  <c r="L221" i="3"/>
  <c r="L207" i="3"/>
  <c r="L176" i="3"/>
  <c r="P156" i="3" s="1"/>
  <c r="D158" i="4" s="1"/>
  <c r="D154" i="5" s="1"/>
  <c r="L112" i="3"/>
  <c r="L68" i="3"/>
  <c r="L233" i="3"/>
  <c r="P196" i="3" s="1"/>
  <c r="D198" i="4" s="1"/>
  <c r="D194" i="5" s="1"/>
  <c r="L158" i="3"/>
  <c r="P139" i="3" s="1"/>
  <c r="D141" i="4" s="1"/>
  <c r="L138" i="3"/>
  <c r="L134" i="3"/>
  <c r="P116" i="3" s="1"/>
  <c r="D118" i="4" s="1"/>
  <c r="L130" i="3"/>
  <c r="P112" i="3" s="1"/>
  <c r="D114" i="4" s="1"/>
  <c r="L126" i="3"/>
  <c r="P108" i="3" s="1"/>
  <c r="D110" i="4" s="1"/>
  <c r="D106" i="5" s="1"/>
  <c r="L98" i="3"/>
  <c r="L217" i="3"/>
  <c r="L182" i="3"/>
  <c r="P162" i="3" s="1"/>
  <c r="D164" i="4" s="1"/>
  <c r="D160" i="5" s="1"/>
  <c r="L163" i="3"/>
  <c r="L144" i="5"/>
  <c r="L136" i="5"/>
  <c r="L132" i="5"/>
  <c r="L124" i="5"/>
  <c r="L116" i="5"/>
  <c r="L92" i="5"/>
  <c r="L84" i="5"/>
  <c r="L80" i="5"/>
  <c r="L76" i="5"/>
  <c r="L64" i="5"/>
  <c r="L44" i="5"/>
  <c r="L32" i="5"/>
  <c r="L231" i="3"/>
  <c r="P194" i="3" s="1"/>
  <c r="D196" i="4" s="1"/>
  <c r="D192" i="5" s="1"/>
  <c r="L216" i="3"/>
  <c r="L203" i="3"/>
  <c r="P178" i="3" s="1"/>
  <c r="D180" i="4" s="1"/>
  <c r="L202" i="3"/>
  <c r="L168" i="3"/>
  <c r="P148" i="3" s="1"/>
  <c r="D150" i="4" s="1"/>
  <c r="D146" i="5" s="1"/>
  <c r="L162" i="3"/>
  <c r="P143" i="3" s="1"/>
  <c r="D145" i="4" s="1"/>
  <c r="L181" i="3"/>
  <c r="P161" i="3" s="1"/>
  <c r="D163" i="4" s="1"/>
  <c r="L174" i="3"/>
  <c r="P154" i="3" s="1"/>
  <c r="D156" i="4" s="1"/>
  <c r="E156" i="4" s="1"/>
  <c r="L135" i="5"/>
  <c r="L119" i="5"/>
  <c r="L99" i="5"/>
  <c r="L95" i="5"/>
  <c r="L91" i="5"/>
  <c r="L87" i="5"/>
  <c r="L83" i="5"/>
  <c r="L79" i="5"/>
  <c r="L71" i="5"/>
  <c r="L67" i="5"/>
  <c r="L59" i="5"/>
  <c r="L186" i="3"/>
  <c r="P166" i="3" s="1"/>
  <c r="D168" i="4" s="1"/>
  <c r="L156" i="3"/>
  <c r="P137" i="3" s="1"/>
  <c r="D139" i="4" s="1"/>
  <c r="D135" i="5" s="1"/>
  <c r="L148" i="3"/>
  <c r="P129" i="3" s="1"/>
  <c r="D131" i="4" s="1"/>
  <c r="L140" i="3"/>
  <c r="P121" i="3" s="1"/>
  <c r="D123" i="4" s="1"/>
  <c r="L108" i="3"/>
  <c r="P95" i="3" s="1"/>
  <c r="D97" i="4" s="1"/>
  <c r="D93" i="5" s="1"/>
  <c r="L100" i="3"/>
  <c r="P88" i="3" s="1"/>
  <c r="D90" i="4" s="1"/>
  <c r="D86" i="5" s="1"/>
  <c r="L76" i="3"/>
  <c r="P67" i="3" s="1"/>
  <c r="D69" i="4" s="1"/>
  <c r="D65" i="5" s="1"/>
  <c r="L200" i="3"/>
  <c r="P177" i="3" s="1"/>
  <c r="D179" i="4" s="1"/>
  <c r="L180" i="3"/>
  <c r="P160" i="3" s="1"/>
  <c r="D162" i="4" s="1"/>
  <c r="L173" i="3"/>
  <c r="P153" i="3" s="1"/>
  <c r="D155" i="4" s="1"/>
  <c r="E155" i="4" s="1"/>
  <c r="L134" i="5"/>
  <c r="L118" i="5"/>
  <c r="L86" i="5"/>
  <c r="L235" i="3"/>
  <c r="P198" i="3" s="1"/>
  <c r="D200" i="4" s="1"/>
  <c r="L199" i="3"/>
  <c r="L179" i="3"/>
  <c r="P159" i="3" s="1"/>
  <c r="D161" i="4" s="1"/>
  <c r="D157" i="5" s="1"/>
  <c r="L172" i="3"/>
  <c r="P152" i="3" s="1"/>
  <c r="D154" i="4" s="1"/>
  <c r="L166" i="3"/>
  <c r="P146" i="3" s="1"/>
  <c r="D148" i="4" s="1"/>
  <c r="D144" i="5" s="1"/>
  <c r="L111" i="3"/>
  <c r="L75" i="5"/>
  <c r="L55" i="5"/>
  <c r="L152" i="3"/>
  <c r="P133" i="3" s="1"/>
  <c r="D135" i="4" s="1"/>
  <c r="E135" i="4" s="1"/>
  <c r="L132" i="3"/>
  <c r="P114" i="3" s="1"/>
  <c r="D116" i="4" s="1"/>
  <c r="E116" i="4" s="1"/>
  <c r="L116" i="3"/>
  <c r="L104" i="3"/>
  <c r="P92" i="3" s="1"/>
  <c r="D94" i="4" s="1"/>
  <c r="L92" i="3"/>
  <c r="P81" i="3" s="1"/>
  <c r="D83" i="4" s="1"/>
  <c r="D79" i="5" s="1"/>
  <c r="L88" i="3"/>
  <c r="P78" i="3" s="1"/>
  <c r="D80" i="4" s="1"/>
  <c r="E80" i="4" s="1"/>
  <c r="L84" i="3"/>
  <c r="P74" i="3" s="1"/>
  <c r="D76" i="4" s="1"/>
  <c r="L80" i="3"/>
  <c r="L72" i="3"/>
  <c r="P64" i="3" s="1"/>
  <c r="D66" i="4" s="1"/>
  <c r="D62" i="5" s="1"/>
  <c r="L60" i="3"/>
  <c r="P54" i="3" s="1"/>
  <c r="D56" i="4" s="1"/>
  <c r="E56" i="4" s="1"/>
  <c r="L51" i="5"/>
  <c r="L47" i="5"/>
  <c r="L45" i="3"/>
  <c r="P40" i="3" s="1"/>
  <c r="D42" i="4" s="1"/>
  <c r="E42" i="4" s="1"/>
  <c r="L41" i="3"/>
  <c r="L28" i="5"/>
  <c r="L24" i="5"/>
  <c r="L20" i="5"/>
  <c r="L63" i="5"/>
  <c r="L40" i="5"/>
  <c r="L224" i="3"/>
  <c r="P188" i="3" s="1"/>
  <c r="D190" i="4" s="1"/>
  <c r="L184" i="3"/>
  <c r="P164" i="3" s="1"/>
  <c r="D166" i="4" s="1"/>
  <c r="D162" i="5" s="1"/>
  <c r="L197" i="3"/>
  <c r="P174" i="3" s="1"/>
  <c r="D176" i="4" s="1"/>
  <c r="D172" i="5" s="1"/>
  <c r="L190" i="3"/>
  <c r="P170" i="3" s="1"/>
  <c r="D172" i="4" s="1"/>
  <c r="L183" i="3"/>
  <c r="P163" i="3" s="1"/>
  <c r="D165" i="4" s="1"/>
  <c r="D161" i="5" s="1"/>
  <c r="L177" i="3"/>
  <c r="P157" i="3" s="1"/>
  <c r="D159" i="4" s="1"/>
  <c r="E159" i="4" s="1"/>
  <c r="L154" i="5"/>
  <c r="L150" i="5"/>
  <c r="L146" i="5"/>
  <c r="L138" i="5"/>
  <c r="L130" i="5"/>
  <c r="L126" i="5"/>
  <c r="L114" i="5"/>
  <c r="L110" i="5"/>
  <c r="L106" i="5"/>
  <c r="L98" i="5"/>
  <c r="L94" i="5"/>
  <c r="L90" i="5"/>
  <c r="L78" i="5"/>
  <c r="L27" i="3"/>
  <c r="P25" i="3" s="1"/>
  <c r="D27" i="4" s="1"/>
  <c r="L70" i="5"/>
  <c r="L66" i="5"/>
  <c r="L62" i="5"/>
  <c r="L43" i="5"/>
  <c r="L39" i="5"/>
  <c r="L35" i="5"/>
  <c r="L31" i="5"/>
  <c r="L12" i="5"/>
  <c r="L8" i="5"/>
  <c r="L209" i="3"/>
  <c r="L170" i="3"/>
  <c r="P150" i="3" s="1"/>
  <c r="D152" i="4" s="1"/>
  <c r="E152" i="4" s="1"/>
  <c r="L159" i="3"/>
  <c r="P140" i="3" s="1"/>
  <c r="D142" i="4" s="1"/>
  <c r="D138" i="5" s="1"/>
  <c r="L155" i="3"/>
  <c r="P136" i="3" s="1"/>
  <c r="D138" i="4" s="1"/>
  <c r="L151" i="3"/>
  <c r="P132" i="3" s="1"/>
  <c r="D134" i="4" s="1"/>
  <c r="D130" i="5" s="1"/>
  <c r="L147" i="3"/>
  <c r="P128" i="3" s="1"/>
  <c r="D130" i="4" s="1"/>
  <c r="D126" i="5" s="1"/>
  <c r="L143" i="3"/>
  <c r="P124" i="3" s="1"/>
  <c r="D126" i="4" s="1"/>
  <c r="L139" i="3"/>
  <c r="L135" i="3"/>
  <c r="P117" i="3" s="1"/>
  <c r="D119" i="4" s="1"/>
  <c r="D115" i="5" s="1"/>
  <c r="L131" i="3"/>
  <c r="P113" i="3" s="1"/>
  <c r="D115" i="4" s="1"/>
  <c r="D111" i="5" s="1"/>
  <c r="L127" i="3"/>
  <c r="P109" i="3" s="1"/>
  <c r="D111" i="4" s="1"/>
  <c r="D107" i="5" s="1"/>
  <c r="L119" i="3"/>
  <c r="L115" i="3"/>
  <c r="L99" i="3"/>
  <c r="P87" i="3" s="1"/>
  <c r="D89" i="4" s="1"/>
  <c r="L87" i="3"/>
  <c r="P77" i="3" s="1"/>
  <c r="D79" i="4" s="1"/>
  <c r="L54" i="5"/>
  <c r="L50" i="5"/>
  <c r="L46" i="5"/>
  <c r="L27" i="5"/>
  <c r="L23" i="5"/>
  <c r="L19" i="5"/>
  <c r="L160" i="3"/>
  <c r="P141" i="3" s="1"/>
  <c r="D143" i="4" s="1"/>
  <c r="D139" i="5" s="1"/>
  <c r="L223" i="3"/>
  <c r="L234" i="3"/>
  <c r="L188" i="3"/>
  <c r="P168" i="3" s="1"/>
  <c r="D170" i="4" s="1"/>
  <c r="E170" i="4" s="1"/>
  <c r="L175" i="3"/>
  <c r="P155" i="3" s="1"/>
  <c r="D157" i="4" s="1"/>
  <c r="D153" i="5" s="1"/>
  <c r="L169" i="3"/>
  <c r="P149" i="3" s="1"/>
  <c r="D151" i="4" s="1"/>
  <c r="D147" i="5" s="1"/>
  <c r="L133" i="5"/>
  <c r="L113" i="5"/>
  <c r="L89" i="5"/>
  <c r="L77" i="5"/>
  <c r="L73" i="5"/>
  <c r="L65" i="5"/>
  <c r="L61" i="5"/>
  <c r="L57" i="5"/>
  <c r="L51" i="3"/>
  <c r="P45" i="3" s="1"/>
  <c r="D47" i="4" s="1"/>
  <c r="L34" i="5"/>
  <c r="L30" i="5"/>
  <c r="L11" i="5"/>
  <c r="L7" i="5"/>
  <c r="L146" i="3"/>
  <c r="P127" i="3" s="1"/>
  <c r="D129" i="4" s="1"/>
  <c r="E129" i="4" s="1"/>
  <c r="L142" i="3"/>
  <c r="P123" i="3" s="1"/>
  <c r="D125" i="4" s="1"/>
  <c r="E125" i="4" s="1"/>
  <c r="L102" i="3"/>
  <c r="P90" i="3" s="1"/>
  <c r="D92" i="4" s="1"/>
  <c r="D88" i="5" s="1"/>
  <c r="L90" i="3"/>
  <c r="L86" i="3"/>
  <c r="P76" i="3" s="1"/>
  <c r="D78" i="4" s="1"/>
  <c r="D74" i="5" s="1"/>
  <c r="L82" i="3"/>
  <c r="P72" i="3" s="1"/>
  <c r="D74" i="4" s="1"/>
  <c r="L78" i="3"/>
  <c r="P69" i="3" s="1"/>
  <c r="D71" i="4" s="1"/>
  <c r="L49" i="5"/>
  <c r="L31" i="3"/>
  <c r="P29" i="3" s="1"/>
  <c r="D31" i="4" s="1"/>
  <c r="D27" i="5" s="1"/>
  <c r="L26" i="5"/>
  <c r="L18" i="5"/>
  <c r="L148" i="5"/>
  <c r="L112" i="5"/>
  <c r="L108" i="5"/>
  <c r="L100" i="5"/>
  <c r="L88" i="5"/>
  <c r="L68" i="5"/>
  <c r="L56" i="5"/>
  <c r="L50" i="3"/>
  <c r="L46" i="3"/>
  <c r="P41" i="3" s="1"/>
  <c r="D43" i="4" s="1"/>
  <c r="L41" i="5"/>
  <c r="L10" i="5"/>
  <c r="L219" i="3"/>
  <c r="L157" i="3"/>
  <c r="P138" i="3" s="1"/>
  <c r="D140" i="4" s="1"/>
  <c r="D136" i="5" s="1"/>
  <c r="L153" i="3"/>
  <c r="P134" i="3" s="1"/>
  <c r="D136" i="4" s="1"/>
  <c r="D132" i="5" s="1"/>
  <c r="L149" i="3"/>
  <c r="P130" i="3" s="1"/>
  <c r="D132" i="4" s="1"/>
  <c r="E132" i="4" s="1"/>
  <c r="L145" i="3"/>
  <c r="P126" i="3" s="1"/>
  <c r="D128" i="4" s="1"/>
  <c r="D124" i="5" s="1"/>
  <c r="L141" i="3"/>
  <c r="P122" i="3" s="1"/>
  <c r="D124" i="4" s="1"/>
  <c r="L137" i="3"/>
  <c r="P119" i="3" s="1"/>
  <c r="D121" i="4" s="1"/>
  <c r="D117" i="5" s="1"/>
  <c r="L133" i="3"/>
  <c r="P115" i="3" s="1"/>
  <c r="D117" i="4" s="1"/>
  <c r="E117" i="4" s="1"/>
  <c r="L125" i="3"/>
  <c r="P107" i="3" s="1"/>
  <c r="D109" i="4" s="1"/>
  <c r="L121" i="3"/>
  <c r="P103" i="3" s="1"/>
  <c r="D105" i="4" s="1"/>
  <c r="D101" i="5" s="1"/>
  <c r="L117" i="3"/>
  <c r="P100" i="3" s="1"/>
  <c r="D102" i="4" s="1"/>
  <c r="D98" i="5" s="1"/>
  <c r="L52" i="5"/>
  <c r="L48" i="5"/>
  <c r="L25" i="5"/>
  <c r="L229" i="3"/>
  <c r="L118" i="3"/>
  <c r="P101" i="3" s="1"/>
  <c r="D103" i="4" s="1"/>
  <c r="E103" i="4" s="1"/>
  <c r="L48" i="3"/>
  <c r="P43" i="3" s="1"/>
  <c r="D45" i="4" s="1"/>
  <c r="L114" i="3"/>
  <c r="L106" i="3"/>
  <c r="L70" i="3"/>
  <c r="L66" i="3"/>
  <c r="P60" i="3" s="1"/>
  <c r="D62" i="4" s="1"/>
  <c r="D58" i="5" s="1"/>
  <c r="L62" i="3"/>
  <c r="P56" i="3" s="1"/>
  <c r="D58" i="4" s="1"/>
  <c r="D54" i="5" s="1"/>
  <c r="L58" i="3"/>
  <c r="P52" i="3" s="1"/>
  <c r="D54" i="4" s="1"/>
  <c r="D50" i="5" s="1"/>
  <c r="L33" i="3"/>
  <c r="L129" i="3"/>
  <c r="P111" i="3" s="1"/>
  <c r="D113" i="4" s="1"/>
  <c r="L144" i="3"/>
  <c r="P125" i="3" s="1"/>
  <c r="D127" i="4" s="1"/>
  <c r="E127" i="4" s="1"/>
  <c r="L101" i="3"/>
  <c r="P89" i="3" s="1"/>
  <c r="D91" i="4" s="1"/>
  <c r="E91" i="4" s="1"/>
  <c r="L93" i="3"/>
  <c r="P82" i="3" s="1"/>
  <c r="D84" i="4" s="1"/>
  <c r="D80" i="5" s="1"/>
  <c r="L89" i="3"/>
  <c r="P79" i="3" s="1"/>
  <c r="D81" i="4" s="1"/>
  <c r="D77" i="5" s="1"/>
  <c r="L85" i="3"/>
  <c r="P75" i="3" s="1"/>
  <c r="D77" i="4" s="1"/>
  <c r="D73" i="5" s="1"/>
  <c r="L81" i="3"/>
  <c r="P71" i="3" s="1"/>
  <c r="D73" i="4" s="1"/>
  <c r="E73" i="4" s="1"/>
  <c r="L77" i="3"/>
  <c r="P68" i="3" s="1"/>
  <c r="D70" i="4" s="1"/>
  <c r="D66" i="5" s="1"/>
  <c r="L65" i="3"/>
  <c r="P59" i="3" s="1"/>
  <c r="D61" i="4" s="1"/>
  <c r="L61" i="3"/>
  <c r="P55" i="3" s="1"/>
  <c r="D57" i="4" s="1"/>
  <c r="D53" i="5" s="1"/>
  <c r="L57" i="3"/>
  <c r="P51" i="3" s="1"/>
  <c r="D53" i="4" s="1"/>
  <c r="D49" i="5" s="1"/>
  <c r="P176" i="3"/>
  <c r="D178" i="4" s="1"/>
  <c r="D174" i="5" s="1"/>
  <c r="L124" i="3"/>
  <c r="P106" i="3" s="1"/>
  <c r="D108" i="4" s="1"/>
  <c r="D104" i="5" s="1"/>
  <c r="L120" i="3"/>
  <c r="P102" i="3" s="1"/>
  <c r="D104" i="4" s="1"/>
  <c r="P172" i="3"/>
  <c r="D174" i="4" s="1"/>
  <c r="D170" i="5" s="1"/>
  <c r="L164" i="3"/>
  <c r="P144" i="3" s="1"/>
  <c r="D146" i="4" s="1"/>
  <c r="L123" i="3"/>
  <c r="P105" i="3" s="1"/>
  <c r="D107" i="4" s="1"/>
  <c r="D103" i="5" s="1"/>
  <c r="L52" i="3"/>
  <c r="P46" i="3" s="1"/>
  <c r="D48" i="4" s="1"/>
  <c r="D44" i="5" s="1"/>
  <c r="L34" i="3"/>
  <c r="L218" i="3"/>
  <c r="P184" i="3" s="1"/>
  <c r="D186" i="4" s="1"/>
  <c r="L107" i="3"/>
  <c r="P94" i="3" s="1"/>
  <c r="D96" i="4" s="1"/>
  <c r="D92" i="5" s="1"/>
  <c r="L95" i="3"/>
  <c r="P84" i="3" s="1"/>
  <c r="D86" i="4" s="1"/>
  <c r="D82" i="5" s="1"/>
  <c r="L83" i="3"/>
  <c r="P73" i="3" s="1"/>
  <c r="D75" i="4" s="1"/>
  <c r="D71" i="5" s="1"/>
  <c r="L79" i="3"/>
  <c r="P70" i="3" s="1"/>
  <c r="D72" i="4" s="1"/>
  <c r="E72" i="4" s="1"/>
  <c r="L75" i="3"/>
  <c r="L63" i="3"/>
  <c r="P57" i="3" s="1"/>
  <c r="D59" i="4" s="1"/>
  <c r="E59" i="4" s="1"/>
  <c r="L59" i="3"/>
  <c r="P53" i="3" s="1"/>
  <c r="D55" i="4" s="1"/>
  <c r="E55" i="4" s="1"/>
  <c r="P182" i="3"/>
  <c r="D184" i="4" s="1"/>
  <c r="D180" i="5" s="1"/>
  <c r="P180" i="3"/>
  <c r="D182" i="4" s="1"/>
  <c r="D178" i="5" s="1"/>
  <c r="D145" i="5"/>
  <c r="E149" i="4"/>
  <c r="D150" i="5"/>
  <c r="E154" i="4"/>
  <c r="D171" i="5"/>
  <c r="E175" i="4"/>
  <c r="D149" i="5"/>
  <c r="E153" i="4"/>
  <c r="P197" i="3"/>
  <c r="D199" i="4" s="1"/>
  <c r="P183" i="3"/>
  <c r="D185" i="4" s="1"/>
  <c r="D165" i="5"/>
  <c r="E169" i="4"/>
  <c r="D159" i="5"/>
  <c r="E163" i="4"/>
  <c r="D127" i="5"/>
  <c r="E131" i="4"/>
  <c r="D164" i="5"/>
  <c r="E168" i="4"/>
  <c r="D134" i="5"/>
  <c r="E138" i="4"/>
  <c r="D119" i="5"/>
  <c r="E123" i="4"/>
  <c r="D105" i="5"/>
  <c r="E109" i="4"/>
  <c r="D187" i="5"/>
  <c r="E191" i="4"/>
  <c r="D167" i="5"/>
  <c r="E171" i="4"/>
  <c r="P187" i="3"/>
  <c r="D189" i="4" s="1"/>
  <c r="D169" i="5"/>
  <c r="E173" i="4"/>
  <c r="D163" i="5"/>
  <c r="E167" i="4"/>
  <c r="D158" i="5"/>
  <c r="E162" i="4"/>
  <c r="D81" i="5"/>
  <c r="E85" i="4"/>
  <c r="P186" i="3"/>
  <c r="D188" i="4" s="1"/>
  <c r="D152" i="5"/>
  <c r="D141" i="5"/>
  <c r="E145" i="4"/>
  <c r="E141" i="4"/>
  <c r="D137" i="5"/>
  <c r="D133" i="5"/>
  <c r="E137" i="4"/>
  <c r="D122" i="5"/>
  <c r="E126" i="4"/>
  <c r="D129" i="5"/>
  <c r="E133" i="4"/>
  <c r="D113" i="5"/>
  <c r="D23" i="5"/>
  <c r="E27" i="4"/>
  <c r="D140" i="5"/>
  <c r="E144" i="4"/>
  <c r="D109" i="5"/>
  <c r="E113" i="4"/>
  <c r="D110" i="5"/>
  <c r="E114" i="4"/>
  <c r="P98" i="3"/>
  <c r="D100" i="4" s="1"/>
  <c r="D70" i="5"/>
  <c r="E74" i="4"/>
  <c r="D67" i="5"/>
  <c r="E71" i="4"/>
  <c r="D43" i="5"/>
  <c r="E47" i="4"/>
  <c r="L29" i="5"/>
  <c r="L25" i="3"/>
  <c r="P23" i="3" s="1"/>
  <c r="D25" i="4" s="1"/>
  <c r="L35" i="3"/>
  <c r="P31" i="3" s="1"/>
  <c r="D33" i="4" s="1"/>
  <c r="D114" i="5"/>
  <c r="E118" i="4"/>
  <c r="E107" i="4"/>
  <c r="D90" i="5"/>
  <c r="E94" i="4"/>
  <c r="D76" i="5"/>
  <c r="D15" i="5"/>
  <c r="E19" i="4"/>
  <c r="L69" i="3"/>
  <c r="L155" i="5"/>
  <c r="L109" i="3"/>
  <c r="P96" i="3" s="1"/>
  <c r="D98" i="4" s="1"/>
  <c r="E110" i="4"/>
  <c r="E70" i="4"/>
  <c r="D57" i="5"/>
  <c r="E61" i="4"/>
  <c r="L149" i="5"/>
  <c r="L165" i="3"/>
  <c r="P145" i="3" s="1"/>
  <c r="D147" i="4" s="1"/>
  <c r="D120" i="5"/>
  <c r="E124" i="4"/>
  <c r="D72" i="5"/>
  <c r="E76" i="4"/>
  <c r="L13" i="5"/>
  <c r="L18" i="3"/>
  <c r="P16" i="3" s="1"/>
  <c r="D18" i="4" s="1"/>
  <c r="D168" i="5"/>
  <c r="E172" i="4"/>
  <c r="L22" i="5"/>
  <c r="L136" i="3"/>
  <c r="P118" i="3" s="1"/>
  <c r="D120" i="4" s="1"/>
  <c r="D102" i="5"/>
  <c r="E106" i="4"/>
  <c r="D75" i="5"/>
  <c r="E79" i="4"/>
  <c r="D48" i="5"/>
  <c r="E52" i="4"/>
  <c r="D36" i="5"/>
  <c r="E40" i="4"/>
  <c r="L105" i="3"/>
  <c r="P93" i="3" s="1"/>
  <c r="D95" i="4" s="1"/>
  <c r="L103" i="3"/>
  <c r="P91" i="3" s="1"/>
  <c r="D93" i="4" s="1"/>
  <c r="L97" i="3"/>
  <c r="P86" i="3" s="1"/>
  <c r="D88" i="4" s="1"/>
  <c r="L91" i="3"/>
  <c r="P80" i="3" s="1"/>
  <c r="D82" i="4" s="1"/>
  <c r="L73" i="3"/>
  <c r="P65" i="3" s="1"/>
  <c r="D67" i="4" s="1"/>
  <c r="L71" i="3"/>
  <c r="P63" i="3" s="1"/>
  <c r="D65" i="4" s="1"/>
  <c r="L67" i="3"/>
  <c r="P61" i="3" s="1"/>
  <c r="D63" i="4" s="1"/>
  <c r="L55" i="3"/>
  <c r="P49" i="3" s="1"/>
  <c r="D51" i="4" s="1"/>
  <c r="L53" i="3"/>
  <c r="P47" i="3" s="1"/>
  <c r="D49" i="4" s="1"/>
  <c r="L49" i="3"/>
  <c r="L47" i="3"/>
  <c r="P42" i="3" s="1"/>
  <c r="D44" i="4" s="1"/>
  <c r="L39" i="3"/>
  <c r="P35" i="3" s="1"/>
  <c r="D37" i="4" s="1"/>
  <c r="L37" i="3"/>
  <c r="P33" i="3" s="1"/>
  <c r="D35" i="4" s="1"/>
  <c r="L17" i="3"/>
  <c r="P15" i="3" s="1"/>
  <c r="D17" i="4" s="1"/>
  <c r="L121" i="5"/>
  <c r="L16" i="3"/>
  <c r="P14" i="3" s="1"/>
  <c r="D16" i="4" s="1"/>
  <c r="L109" i="5"/>
  <c r="L26" i="3"/>
  <c r="P24" i="3" s="1"/>
  <c r="D26" i="4" s="1"/>
  <c r="L85" i="5"/>
  <c r="L14" i="3"/>
  <c r="L53" i="5"/>
  <c r="L28" i="3"/>
  <c r="P26" i="3" s="1"/>
  <c r="D28" i="4" s="1"/>
  <c r="L37" i="5"/>
  <c r="L8" i="3"/>
  <c r="L33" i="5"/>
  <c r="L9" i="3"/>
  <c r="P9" i="3" s="1"/>
  <c r="D11" i="4" s="1"/>
  <c r="L10" i="3"/>
  <c r="P10" i="3" s="1"/>
  <c r="D12" i="4" s="1"/>
  <c r="L21" i="3"/>
  <c r="P19" i="3" s="1"/>
  <c r="D21" i="4" s="1"/>
  <c r="L15" i="5"/>
  <c r="L20" i="3"/>
  <c r="P18" i="3" s="1"/>
  <c r="D20" i="4" s="1"/>
  <c r="L23" i="3"/>
  <c r="P21" i="3" s="1"/>
  <c r="D23" i="4" s="1"/>
  <c r="L128" i="3"/>
  <c r="P110" i="3" s="1"/>
  <c r="D112" i="4" s="1"/>
  <c r="L110" i="3"/>
  <c r="P97" i="3" s="1"/>
  <c r="D99" i="4" s="1"/>
  <c r="L96" i="3"/>
  <c r="P85" i="3" s="1"/>
  <c r="D87" i="4" s="1"/>
  <c r="L74" i="3"/>
  <c r="P66" i="3" s="1"/>
  <c r="D68" i="4" s="1"/>
  <c r="L64" i="3"/>
  <c r="P58" i="3" s="1"/>
  <c r="D60" i="4" s="1"/>
  <c r="L54" i="3"/>
  <c r="P48" i="3" s="1"/>
  <c r="D50" i="4" s="1"/>
  <c r="L44" i="3"/>
  <c r="P39" i="3" s="1"/>
  <c r="D41" i="4" s="1"/>
  <c r="L42" i="3"/>
  <c r="P37" i="3" s="1"/>
  <c r="D39" i="4" s="1"/>
  <c r="L40" i="3"/>
  <c r="L38" i="3"/>
  <c r="P34" i="3" s="1"/>
  <c r="D36" i="4" s="1"/>
  <c r="L36" i="3"/>
  <c r="P32" i="3" s="1"/>
  <c r="D34" i="4" s="1"/>
  <c r="L128" i="5"/>
  <c r="L12" i="3"/>
  <c r="L96" i="5"/>
  <c r="L13" i="3"/>
  <c r="P12" i="3" s="1"/>
  <c r="D14" i="4" s="1"/>
  <c r="L74" i="5"/>
  <c r="L22" i="3"/>
  <c r="P20" i="3" s="1"/>
  <c r="D22" i="4" s="1"/>
  <c r="L24" i="3"/>
  <c r="P22" i="3" s="1"/>
  <c r="D24" i="4" s="1"/>
  <c r="L58" i="5"/>
  <c r="L11" i="3"/>
  <c r="L36" i="5"/>
  <c r="L30" i="3"/>
  <c r="P28" i="3" s="1"/>
  <c r="D30" i="4" s="1"/>
  <c r="L32" i="3"/>
  <c r="P30" i="3" s="1"/>
  <c r="D32" i="4" s="1"/>
  <c r="L29" i="3"/>
  <c r="P27" i="3" s="1"/>
  <c r="D29" i="4" s="1"/>
  <c r="L6" i="5"/>
  <c r="D6" i="3"/>
  <c r="D41" i="5"/>
  <c r="E45" i="4"/>
  <c r="D39" i="5"/>
  <c r="E43" i="4"/>
  <c r="L15" i="3"/>
  <c r="D196" i="5" l="1"/>
  <c r="E200" i="4"/>
  <c r="L3" i="5"/>
  <c r="L6" i="3"/>
  <c r="P192" i="3"/>
  <c r="D194" i="4" s="1"/>
  <c r="D190" i="5" s="1"/>
  <c r="D148" i="5"/>
  <c r="D112" i="5"/>
  <c r="D155" i="5"/>
  <c r="D52" i="5"/>
  <c r="E69" i="4"/>
  <c r="E119" i="4"/>
  <c r="E157" i="4"/>
  <c r="D128" i="5"/>
  <c r="D121" i="5"/>
  <c r="E115" i="4"/>
  <c r="E140" i="4"/>
  <c r="E57" i="4"/>
  <c r="D123" i="5"/>
  <c r="E48" i="4"/>
  <c r="E158" i="4"/>
  <c r="E97" i="4"/>
  <c r="E160" i="4"/>
  <c r="E105" i="4"/>
  <c r="E165" i="4"/>
  <c r="D99" i="5"/>
  <c r="E66" i="4"/>
  <c r="E136" i="4"/>
  <c r="E31" i="4"/>
  <c r="D131" i="5"/>
  <c r="E90" i="4"/>
  <c r="D87" i="5"/>
  <c r="D125" i="5"/>
  <c r="E196" i="4"/>
  <c r="E102" i="4"/>
  <c r="D166" i="5"/>
  <c r="E53" i="4"/>
  <c r="E198" i="4"/>
  <c r="D175" i="5"/>
  <c r="E179" i="4"/>
  <c r="D186" i="5"/>
  <c r="E190" i="4"/>
  <c r="P175" i="3"/>
  <c r="D177" i="4" s="1"/>
  <c r="P179" i="3"/>
  <c r="D181" i="4" s="1"/>
  <c r="P191" i="3"/>
  <c r="D193" i="4" s="1"/>
  <c r="P193" i="3"/>
  <c r="D195" i="4" s="1"/>
  <c r="P185" i="3"/>
  <c r="D187" i="4" s="1"/>
  <c r="P195" i="3"/>
  <c r="D197" i="4" s="1"/>
  <c r="D69" i="5"/>
  <c r="D38" i="5"/>
  <c r="P120" i="3"/>
  <c r="D122" i="4" s="1"/>
  <c r="E122" i="4" s="1"/>
  <c r="P181" i="3"/>
  <c r="D183" i="4" s="1"/>
  <c r="D179" i="5" s="1"/>
  <c r="E54" i="4"/>
  <c r="D68" i="5"/>
  <c r="D55" i="5"/>
  <c r="E111" i="4"/>
  <c r="P44" i="3"/>
  <c r="D46" i="4" s="1"/>
  <c r="D42" i="5" s="1"/>
  <c r="D151" i="5"/>
  <c r="D188" i="5"/>
  <c r="E83" i="4"/>
  <c r="E134" i="4"/>
  <c r="P99" i="3"/>
  <c r="D101" i="4" s="1"/>
  <c r="D97" i="5" s="1"/>
  <c r="E75" i="4"/>
  <c r="E150" i="4"/>
  <c r="E139" i="4"/>
  <c r="E166" i="4"/>
  <c r="E148" i="4"/>
  <c r="E86" i="4"/>
  <c r="E161" i="4"/>
  <c r="E92" i="4"/>
  <c r="E164" i="4"/>
  <c r="E174" i="4"/>
  <c r="E128" i="4"/>
  <c r="E142" i="4"/>
  <c r="E151" i="4"/>
  <c r="D51" i="5"/>
  <c r="E89" i="4"/>
  <c r="D85" i="5"/>
  <c r="P36" i="3"/>
  <c r="D38" i="4" s="1"/>
  <c r="D34" i="5" s="1"/>
  <c r="E58" i="4"/>
  <c r="E121" i="4"/>
  <c r="E96" i="4"/>
  <c r="E77" i="4"/>
  <c r="E130" i="4"/>
  <c r="E78" i="4"/>
  <c r="E143" i="4"/>
  <c r="E194" i="4"/>
  <c r="E182" i="4"/>
  <c r="E108" i="4"/>
  <c r="E62" i="4"/>
  <c r="E176" i="4"/>
  <c r="E81" i="4"/>
  <c r="E178" i="4"/>
  <c r="D142" i="5"/>
  <c r="E146" i="4"/>
  <c r="E186" i="4"/>
  <c r="D182" i="5"/>
  <c r="P62" i="3"/>
  <c r="D64" i="4" s="1"/>
  <c r="D60" i="5" s="1"/>
  <c r="E84" i="4"/>
  <c r="E184" i="4"/>
  <c r="P11" i="3"/>
  <c r="D13" i="4" s="1"/>
  <c r="D9" i="5" s="1"/>
  <c r="D78" i="5"/>
  <c r="E82" i="4"/>
  <c r="D13" i="5"/>
  <c r="E17" i="4"/>
  <c r="D46" i="5"/>
  <c r="E50" i="4"/>
  <c r="D8" i="5"/>
  <c r="E12" i="4"/>
  <c r="D59" i="5"/>
  <c r="E63" i="4"/>
  <c r="D96" i="5"/>
  <c r="E100" i="4"/>
  <c r="D29" i="5"/>
  <c r="E33" i="4"/>
  <c r="D64" i="5"/>
  <c r="E68" i="4"/>
  <c r="D31" i="5"/>
  <c r="E35" i="4"/>
  <c r="D63" i="5"/>
  <c r="E67" i="4"/>
  <c r="D21" i="5"/>
  <c r="E25" i="4"/>
  <c r="D61" i="5"/>
  <c r="E65" i="4"/>
  <c r="D20" i="5"/>
  <c r="E24" i="4"/>
  <c r="D30" i="5"/>
  <c r="E34" i="4"/>
  <c r="D83" i="5"/>
  <c r="E87" i="4"/>
  <c r="P8" i="3"/>
  <c r="D12" i="5"/>
  <c r="E16" i="4"/>
  <c r="D33" i="5"/>
  <c r="E37" i="4"/>
  <c r="D100" i="5"/>
  <c r="E104" i="4"/>
  <c r="D143" i="5"/>
  <c r="E147" i="4"/>
  <c r="D184" i="5"/>
  <c r="E188" i="4"/>
  <c r="D195" i="5"/>
  <c r="E199" i="4"/>
  <c r="D22" i="5"/>
  <c r="E26" i="4"/>
  <c r="D18" i="5"/>
  <c r="E22" i="4"/>
  <c r="D32" i="5"/>
  <c r="E36" i="4"/>
  <c r="D95" i="5"/>
  <c r="E99" i="4"/>
  <c r="D40" i="5"/>
  <c r="E44" i="4"/>
  <c r="D84" i="5"/>
  <c r="E88" i="4"/>
  <c r="D116" i="5"/>
  <c r="E120" i="4"/>
  <c r="D14" i="5"/>
  <c r="E18" i="4"/>
  <c r="D185" i="5"/>
  <c r="E189" i="4"/>
  <c r="D56" i="5"/>
  <c r="E60" i="4"/>
  <c r="D25" i="5"/>
  <c r="E29" i="4"/>
  <c r="D108" i="5"/>
  <c r="E112" i="4"/>
  <c r="D16" i="5"/>
  <c r="E20" i="4"/>
  <c r="D24" i="5"/>
  <c r="E28" i="4"/>
  <c r="D89" i="5"/>
  <c r="E93" i="4"/>
  <c r="D176" i="5"/>
  <c r="E180" i="4"/>
  <c r="D7" i="5"/>
  <c r="E11" i="4"/>
  <c r="D28" i="5"/>
  <c r="E32" i="4"/>
  <c r="D10" i="5"/>
  <c r="E14" i="4"/>
  <c r="D35" i="5"/>
  <c r="E39" i="4"/>
  <c r="D19" i="5"/>
  <c r="E23" i="4"/>
  <c r="D45" i="5"/>
  <c r="E49" i="4"/>
  <c r="D91" i="5"/>
  <c r="E95" i="4"/>
  <c r="D94" i="5"/>
  <c r="E98" i="4"/>
  <c r="D181" i="5"/>
  <c r="E185" i="4"/>
  <c r="D26" i="5"/>
  <c r="E30" i="4"/>
  <c r="D37" i="5"/>
  <c r="E41" i="4"/>
  <c r="D17" i="5"/>
  <c r="E21" i="4"/>
  <c r="P13" i="3"/>
  <c r="D15" i="4" s="1"/>
  <c r="D47" i="5"/>
  <c r="E51" i="4"/>
  <c r="E181" i="4" l="1"/>
  <c r="D177" i="5"/>
  <c r="D173" i="5"/>
  <c r="E177" i="4"/>
  <c r="E193" i="4"/>
  <c r="D189" i="5"/>
  <c r="D193" i="5"/>
  <c r="E197" i="4"/>
  <c r="D191" i="5"/>
  <c r="E195" i="4"/>
  <c r="E187" i="4"/>
  <c r="D183" i="5"/>
  <c r="D118" i="5"/>
  <c r="E183" i="4"/>
  <c r="E46" i="4"/>
  <c r="E101" i="4"/>
  <c r="E38" i="4"/>
  <c r="E13" i="4"/>
  <c r="E64" i="4"/>
  <c r="D11" i="5"/>
  <c r="E15" i="4"/>
  <c r="D10" i="4"/>
  <c r="P6" i="3"/>
  <c r="D6" i="5" l="1"/>
  <c r="D8" i="4"/>
  <c r="E10" i="4"/>
  <c r="D3" i="5" l="1"/>
  <c r="E8" i="4"/>
  <c r="F10" i="4" s="1"/>
  <c r="O10" i="4" s="1"/>
  <c r="F135" i="4"/>
  <c r="O154" i="4" s="1"/>
  <c r="F196" i="4"/>
  <c r="O232" i="4" s="1"/>
  <c r="F139" i="4"/>
  <c r="O158" i="4" s="1"/>
  <c r="F198" i="4"/>
  <c r="O234" i="4" s="1"/>
  <c r="F134" i="4"/>
  <c r="O153" i="4" s="1"/>
  <c r="F84" i="4"/>
  <c r="O95" i="4" s="1"/>
  <c r="F80" i="4"/>
  <c r="O90" i="4" s="1"/>
  <c r="F75" i="4"/>
  <c r="O85" i="4" s="1"/>
  <c r="F108" i="4"/>
  <c r="O126" i="4" s="1"/>
  <c r="F96" i="4"/>
  <c r="O109" i="4" s="1"/>
  <c r="F128" i="4"/>
  <c r="O147" i="4" s="1"/>
  <c r="F132" i="4"/>
  <c r="O151" i="4" s="1"/>
  <c r="F116" i="4"/>
  <c r="O134" i="4" s="1"/>
  <c r="F79" i="4"/>
  <c r="O89" i="4" s="1"/>
  <c r="F66" i="4"/>
  <c r="O74" i="4" s="1"/>
  <c r="F163" i="4"/>
  <c r="O183" i="4" s="1"/>
  <c r="F127" i="4"/>
  <c r="O146" i="4" s="1"/>
  <c r="F174" i="4"/>
  <c r="F152" i="4"/>
  <c r="O172" i="4" s="1"/>
  <c r="F109" i="4"/>
  <c r="O127" i="4" s="1"/>
  <c r="F191" i="4"/>
  <c r="O227" i="4" s="1"/>
  <c r="F171" i="4"/>
  <c r="O191" i="4" s="1"/>
  <c r="F89" i="4"/>
  <c r="F144" i="4"/>
  <c r="O163" i="4" s="1"/>
  <c r="F81" i="4"/>
  <c r="O91" i="4" s="1"/>
  <c r="F102" i="4"/>
  <c r="O119" i="4" s="1"/>
  <c r="F70" i="4"/>
  <c r="O79" i="4" s="1"/>
  <c r="F76" i="4"/>
  <c r="O86" i="4" s="1"/>
  <c r="F129" i="4"/>
  <c r="O148" i="4" s="1"/>
  <c r="F106" i="4"/>
  <c r="O124" i="4" s="1"/>
  <c r="F52" i="4"/>
  <c r="O58" i="4" s="1"/>
  <c r="F165" i="4"/>
  <c r="O185" i="4" s="1"/>
  <c r="F149" i="4"/>
  <c r="O169" i="4" s="1"/>
  <c r="F125" i="4"/>
  <c r="O144" i="4" s="1"/>
  <c r="F97" i="4"/>
  <c r="O110" i="4" s="1"/>
  <c r="F190" i="4"/>
  <c r="O226" i="4" s="1"/>
  <c r="F159" i="4"/>
  <c r="O179" i="4" s="1"/>
  <c r="F182" i="4"/>
  <c r="F166" i="4"/>
  <c r="O186" i="4" s="1"/>
  <c r="F153" i="4"/>
  <c r="O173" i="4" s="1"/>
  <c r="F103" i="4"/>
  <c r="O120" i="4" s="1"/>
  <c r="F138" i="4"/>
  <c r="O157" i="4" s="1"/>
  <c r="F193" i="4"/>
  <c r="O229" i="4" s="1"/>
  <c r="F173" i="4"/>
  <c r="O193" i="4" s="1"/>
  <c r="F162" i="4"/>
  <c r="O182" i="4" s="1"/>
  <c r="F151" i="4"/>
  <c r="O171" i="4" s="1"/>
  <c r="F161" i="4"/>
  <c r="O181" i="4" s="1"/>
  <c r="F143" i="4"/>
  <c r="O162" i="4" s="1"/>
  <c r="F71" i="4"/>
  <c r="O80" i="4" s="1"/>
  <c r="F58" i="4"/>
  <c r="O64" i="4" s="1"/>
  <c r="F47" i="4"/>
  <c r="O53" i="4" s="1"/>
  <c r="F118" i="4"/>
  <c r="O136" i="4" s="1"/>
  <c r="F19" i="4"/>
  <c r="O21" i="4" s="1"/>
  <c r="F155" i="4"/>
  <c r="O175" i="4" s="1"/>
  <c r="F45" i="4"/>
  <c r="O50" i="4" s="1"/>
  <c r="F184" i="4"/>
  <c r="F186" i="4"/>
  <c r="F176" i="4"/>
  <c r="F150" i="4"/>
  <c r="O170" i="4" s="1"/>
  <c r="F141" i="4"/>
  <c r="O160" i="4" s="1"/>
  <c r="F119" i="4"/>
  <c r="O137" i="4" s="1"/>
  <c r="F126" i="4"/>
  <c r="O145" i="4" s="1"/>
  <c r="F117" i="4"/>
  <c r="O135" i="4" s="1"/>
  <c r="F86" i="4"/>
  <c r="O97" i="4" s="1"/>
  <c r="F78" i="4"/>
  <c r="O88" i="4" s="1"/>
  <c r="F197" i="4"/>
  <c r="O233" i="4" s="1"/>
  <c r="F53" i="4"/>
  <c r="O59" i="4" s="1"/>
  <c r="F91" i="4"/>
  <c r="O103" i="4" s="1"/>
  <c r="F69" i="4"/>
  <c r="O78" i="4" s="1"/>
  <c r="F183" i="4"/>
  <c r="F148" i="4"/>
  <c r="O168" i="4" s="1"/>
  <c r="F27" i="4"/>
  <c r="O29" i="4" s="1"/>
  <c r="F59" i="4"/>
  <c r="O65" i="4" s="1"/>
  <c r="F114" i="4"/>
  <c r="O132" i="4" s="1"/>
  <c r="F130" i="4"/>
  <c r="O149" i="4" s="1"/>
  <c r="F77" i="4"/>
  <c r="O87" i="4" s="1"/>
  <c r="F164" i="4"/>
  <c r="O184" i="4" s="1"/>
  <c r="F83" i="4"/>
  <c r="O94" i="4" s="1"/>
  <c r="F110" i="4"/>
  <c r="O128" i="4" s="1"/>
  <c r="F73" i="4"/>
  <c r="O83" i="4" s="1"/>
  <c r="F61" i="4"/>
  <c r="O67" i="4" s="1"/>
  <c r="F181" i="4"/>
  <c r="O205" i="4" s="1"/>
  <c r="F42" i="4"/>
  <c r="O47" i="4" s="1"/>
  <c r="F124" i="4"/>
  <c r="O143" i="4" s="1"/>
  <c r="F90" i="4"/>
  <c r="O102" i="4" s="1"/>
  <c r="F172" i="4"/>
  <c r="O192" i="4" s="1"/>
  <c r="F56" i="4"/>
  <c r="O62" i="4" s="1"/>
  <c r="F40" i="4"/>
  <c r="O45" i="4" s="1"/>
  <c r="F43" i="4"/>
  <c r="O48" i="4" s="1"/>
  <c r="F200" i="4"/>
  <c r="O237" i="4" s="1"/>
  <c r="F175" i="4"/>
  <c r="O196" i="4" s="1"/>
  <c r="F158" i="4"/>
  <c r="O178" i="4" s="1"/>
  <c r="F131" i="4"/>
  <c r="O150" i="4" s="1"/>
  <c r="F101" i="4"/>
  <c r="F168" i="4"/>
  <c r="O188" i="4" s="1"/>
  <c r="F123" i="4"/>
  <c r="O142" i="4" s="1"/>
  <c r="F105" i="4"/>
  <c r="O123" i="4" s="1"/>
  <c r="F115" i="4"/>
  <c r="O133" i="4" s="1"/>
  <c r="F167" i="4"/>
  <c r="O187" i="4" s="1"/>
  <c r="F157" i="4"/>
  <c r="O177" i="4" s="1"/>
  <c r="F85" i="4"/>
  <c r="O96" i="4" s="1"/>
  <c r="F113" i="4"/>
  <c r="O131" i="4" s="1"/>
  <c r="F31" i="4"/>
  <c r="O33" i="4" s="1"/>
  <c r="F136" i="4"/>
  <c r="O155" i="4" s="1"/>
  <c r="F122" i="4"/>
  <c r="F178" i="4"/>
  <c r="F160" i="4"/>
  <c r="O180" i="4" s="1"/>
  <c r="F140" i="4"/>
  <c r="O159" i="4" s="1"/>
  <c r="F111" i="4"/>
  <c r="O129" i="4" s="1"/>
  <c r="F195" i="4"/>
  <c r="O231" i="4" s="1"/>
  <c r="F154" i="4"/>
  <c r="O174" i="4" s="1"/>
  <c r="F170" i="4"/>
  <c r="O190" i="4" s="1"/>
  <c r="F121" i="4"/>
  <c r="O139" i="4" s="1"/>
  <c r="F169" i="4"/>
  <c r="O189" i="4" s="1"/>
  <c r="F177" i="4"/>
  <c r="O199" i="4" s="1"/>
  <c r="F142" i="4"/>
  <c r="O161" i="4" s="1"/>
  <c r="F179" i="4"/>
  <c r="O202" i="4" s="1"/>
  <c r="F187" i="4"/>
  <c r="O220" i="4" s="1"/>
  <c r="F192" i="4"/>
  <c r="O228" i="4" s="1"/>
  <c r="F48" i="4"/>
  <c r="O54" i="4" s="1"/>
  <c r="F74" i="4"/>
  <c r="O84" i="4" s="1"/>
  <c r="F107" i="4"/>
  <c r="O125" i="4" s="1"/>
  <c r="F94" i="4"/>
  <c r="O106" i="4" s="1"/>
  <c r="F194" i="4"/>
  <c r="O230" i="4" s="1"/>
  <c r="F146" i="4"/>
  <c r="F156" i="4"/>
  <c r="O176" i="4" s="1"/>
  <c r="F145" i="4"/>
  <c r="O164" i="4" s="1"/>
  <c r="F137" i="4"/>
  <c r="O156" i="4" s="1"/>
  <c r="F133" i="4"/>
  <c r="O152" i="4" s="1"/>
  <c r="F62" i="4"/>
  <c r="O68" i="4" s="1"/>
  <c r="F54" i="4"/>
  <c r="O60" i="4" s="1"/>
  <c r="F57" i="4"/>
  <c r="O63" i="4" s="1"/>
  <c r="F92" i="4"/>
  <c r="O104" i="4" s="1"/>
  <c r="F55" i="4"/>
  <c r="O61" i="4" s="1"/>
  <c r="F72" i="4"/>
  <c r="F37" i="4"/>
  <c r="O41" i="4" s="1"/>
  <c r="F199" i="4"/>
  <c r="F22" i="4"/>
  <c r="O24" i="4" s="1"/>
  <c r="F20" i="4"/>
  <c r="O22" i="4" s="1"/>
  <c r="F32" i="4"/>
  <c r="F13" i="4"/>
  <c r="F95" i="4"/>
  <c r="F147" i="4"/>
  <c r="O167" i="4" s="1"/>
  <c r="F99" i="4"/>
  <c r="O112" i="4" s="1"/>
  <c r="F18" i="4"/>
  <c r="O20" i="4" s="1"/>
  <c r="F60" i="4"/>
  <c r="O66" i="4" s="1"/>
  <c r="F180" i="4"/>
  <c r="F39" i="4"/>
  <c r="O44" i="4" s="1"/>
  <c r="F49" i="4"/>
  <c r="O55" i="4" s="1"/>
  <c r="F98" i="4"/>
  <c r="O111" i="4" s="1"/>
  <c r="F41" i="4"/>
  <c r="O46" i="4" s="1"/>
  <c r="F82" i="4"/>
  <c r="F17" i="4"/>
  <c r="O19" i="4" s="1"/>
  <c r="F12" i="4"/>
  <c r="O12" i="4" s="1"/>
  <c r="F100" i="4"/>
  <c r="F67" i="4"/>
  <c r="O75" i="4" s="1"/>
  <c r="F65" i="4"/>
  <c r="O73" i="4" s="1"/>
  <c r="F34" i="4"/>
  <c r="O38" i="4" s="1"/>
  <c r="F88" i="4"/>
  <c r="O99" i="4" s="1"/>
  <c r="F38" i="4"/>
  <c r="F46" i="4"/>
  <c r="F51" i="4"/>
  <c r="O57" i="4" s="1"/>
  <c r="F30" i="4"/>
  <c r="O32" i="4" s="1"/>
  <c r="F189" i="4"/>
  <c r="F11" i="4"/>
  <c r="O11" i="4" s="1"/>
  <c r="F68" i="4"/>
  <c r="F26" i="4"/>
  <c r="O28" i="4" s="1"/>
  <c r="F120" i="4"/>
  <c r="O138" i="4" s="1"/>
  <c r="F16" i="4"/>
  <c r="O18" i="4" s="1"/>
  <c r="F112" i="4"/>
  <c r="O130" i="4" s="1"/>
  <c r="F21" i="4"/>
  <c r="O23" i="4" s="1"/>
  <c r="F64" i="4"/>
  <c r="F87" i="4"/>
  <c r="O98" i="4" s="1"/>
  <c r="F104" i="4"/>
  <c r="F188" i="4"/>
  <c r="F36" i="4"/>
  <c r="O40" i="4" s="1"/>
  <c r="F44" i="4"/>
  <c r="O49" i="4" s="1"/>
  <c r="F29" i="4"/>
  <c r="O31" i="4" s="1"/>
  <c r="F28" i="4"/>
  <c r="O30" i="4" s="1"/>
  <c r="F93" i="4"/>
  <c r="O105" i="4" s="1"/>
  <c r="F14" i="4"/>
  <c r="O15" i="4" s="1"/>
  <c r="F23" i="4"/>
  <c r="O25" i="4" s="1"/>
  <c r="F185" i="4"/>
  <c r="F50" i="4"/>
  <c r="O56" i="4" s="1"/>
  <c r="F63" i="4"/>
  <c r="O69" i="4" s="1"/>
  <c r="F33" i="4"/>
  <c r="O37" i="4" s="1"/>
  <c r="F35" i="4"/>
  <c r="O39" i="4" s="1"/>
  <c r="F24" i="4"/>
  <c r="O26" i="4" s="1"/>
  <c r="F25" i="4"/>
  <c r="O27" i="4" s="1"/>
  <c r="F15" i="4"/>
  <c r="O100" i="4" l="1"/>
  <c r="O101" i="4"/>
  <c r="O17" i="4"/>
  <c r="O16" i="4"/>
  <c r="O122" i="4"/>
  <c r="O121" i="4"/>
  <c r="O76" i="4"/>
  <c r="T26" i="4" s="1"/>
  <c r="O77" i="4"/>
  <c r="O108" i="4"/>
  <c r="O107" i="4"/>
  <c r="O116" i="4"/>
  <c r="O117" i="4"/>
  <c r="O118" i="4"/>
  <c r="O115" i="4"/>
  <c r="T38" i="4" s="1"/>
  <c r="O209" i="4"/>
  <c r="T45" i="4" s="1"/>
  <c r="O210" i="4"/>
  <c r="T48" i="4" s="1"/>
  <c r="O208" i="4"/>
  <c r="O206" i="4"/>
  <c r="O207" i="4"/>
  <c r="O166" i="4"/>
  <c r="O165" i="4"/>
  <c r="O35" i="4"/>
  <c r="O36" i="4"/>
  <c r="O34" i="4"/>
  <c r="O114" i="4"/>
  <c r="T62" i="4" s="1"/>
  <c r="O113" i="4"/>
  <c r="O203" i="4"/>
  <c r="O204" i="4"/>
  <c r="O221" i="4"/>
  <c r="O222" i="4"/>
  <c r="O82" i="4"/>
  <c r="T135" i="4" s="1"/>
  <c r="O81" i="4"/>
  <c r="T49" i="4" s="1"/>
  <c r="O70" i="4"/>
  <c r="T20" i="4" s="1"/>
  <c r="O71" i="4"/>
  <c r="O72" i="4"/>
  <c r="O223" i="4"/>
  <c r="O224" i="4"/>
  <c r="O225" i="4"/>
  <c r="T139" i="4" s="1"/>
  <c r="O200" i="4"/>
  <c r="T37" i="4" s="1"/>
  <c r="O201" i="4"/>
  <c r="O198" i="4"/>
  <c r="T59" i="4" s="1"/>
  <c r="O197" i="4"/>
  <c r="O194" i="4"/>
  <c r="O195" i="4"/>
  <c r="O14" i="4"/>
  <c r="O13" i="4"/>
  <c r="T10" i="4" s="1"/>
  <c r="O51" i="4"/>
  <c r="O52" i="4"/>
  <c r="O235" i="4"/>
  <c r="T143" i="4" s="1"/>
  <c r="O236" i="4"/>
  <c r="O140" i="4"/>
  <c r="O141" i="4"/>
  <c r="O218" i="4"/>
  <c r="O219" i="4"/>
  <c r="T93" i="4" s="1"/>
  <c r="O214" i="4"/>
  <c r="T43" i="4" s="1"/>
  <c r="O215" i="4"/>
  <c r="T46" i="4" s="1"/>
  <c r="O217" i="4"/>
  <c r="O216" i="4"/>
  <c r="O42" i="4"/>
  <c r="O43" i="4"/>
  <c r="O92" i="4"/>
  <c r="O93" i="4"/>
  <c r="O213" i="4"/>
  <c r="T34" i="4" s="1"/>
  <c r="O211" i="4"/>
  <c r="T32" i="4" s="1"/>
  <c r="O212" i="4"/>
  <c r="T33" i="4" s="1"/>
  <c r="E6" i="5"/>
  <c r="F6" i="5" s="1"/>
  <c r="G10" i="4"/>
  <c r="E11" i="5"/>
  <c r="F11" i="5" s="1"/>
  <c r="T11" i="4"/>
  <c r="T12" i="4"/>
  <c r="G15" i="4"/>
  <c r="E19" i="5"/>
  <c r="F19" i="5" s="1"/>
  <c r="T69" i="4"/>
  <c r="G23" i="4"/>
  <c r="E100" i="5"/>
  <c r="F100" i="5" s="1"/>
  <c r="G104" i="4"/>
  <c r="E64" i="5"/>
  <c r="F64" i="5" s="1"/>
  <c r="G68" i="4"/>
  <c r="E30" i="5"/>
  <c r="F30" i="5" s="1"/>
  <c r="G34" i="4"/>
  <c r="E94" i="5"/>
  <c r="F94" i="5" s="1"/>
  <c r="T95" i="4"/>
  <c r="G98" i="4"/>
  <c r="E91" i="5"/>
  <c r="F91" i="5" s="1"/>
  <c r="T30" i="4"/>
  <c r="G95" i="4"/>
  <c r="E51" i="5"/>
  <c r="F51" i="5" s="1"/>
  <c r="G55" i="4"/>
  <c r="E152" i="5"/>
  <c r="F152" i="5" s="1"/>
  <c r="G156" i="4"/>
  <c r="E183" i="5"/>
  <c r="F183" i="5" s="1"/>
  <c r="T99" i="4"/>
  <c r="G187" i="4"/>
  <c r="E191" i="5"/>
  <c r="F191" i="5" s="1"/>
  <c r="G195" i="4"/>
  <c r="T42" i="4"/>
  <c r="E109" i="5"/>
  <c r="F109" i="5" s="1"/>
  <c r="G113" i="4"/>
  <c r="E97" i="5"/>
  <c r="F97" i="5" s="1"/>
  <c r="T40" i="4"/>
  <c r="T136" i="4"/>
  <c r="G101" i="4"/>
  <c r="E168" i="5"/>
  <c r="F168" i="5" s="1"/>
  <c r="G172" i="4"/>
  <c r="E79" i="5"/>
  <c r="F79" i="5" s="1"/>
  <c r="T91" i="4"/>
  <c r="G83" i="4"/>
  <c r="E179" i="5"/>
  <c r="F179" i="5" s="1"/>
  <c r="T47" i="4"/>
  <c r="T50" i="4"/>
  <c r="G183" i="4"/>
  <c r="E122" i="5"/>
  <c r="F122" i="5" s="1"/>
  <c r="T119" i="4"/>
  <c r="G126" i="4"/>
  <c r="E151" i="5"/>
  <c r="F151" i="5" s="1"/>
  <c r="G155" i="4"/>
  <c r="E147" i="5"/>
  <c r="F147" i="5" s="1"/>
  <c r="G151" i="4"/>
  <c r="E178" i="5"/>
  <c r="F178" i="5" s="1"/>
  <c r="G182" i="4"/>
  <c r="E102" i="5"/>
  <c r="F102" i="5" s="1"/>
  <c r="G106" i="4"/>
  <c r="T41" i="4"/>
  <c r="E167" i="5"/>
  <c r="F167" i="5" s="1"/>
  <c r="T54" i="4"/>
  <c r="G171" i="4"/>
  <c r="E75" i="5"/>
  <c r="F75" i="5" s="1"/>
  <c r="G79" i="4"/>
  <c r="E80" i="5"/>
  <c r="F80" i="5" s="1"/>
  <c r="G84" i="4"/>
  <c r="E10" i="5"/>
  <c r="F10" i="5" s="1"/>
  <c r="T65" i="4"/>
  <c r="G14" i="4"/>
  <c r="E7" i="5"/>
  <c r="F7" i="5" s="1"/>
  <c r="G11" i="4"/>
  <c r="E45" i="5"/>
  <c r="F45" i="5" s="1"/>
  <c r="G49" i="4"/>
  <c r="E88" i="5"/>
  <c r="F88" i="5" s="1"/>
  <c r="G92" i="4"/>
  <c r="E175" i="5"/>
  <c r="F175" i="5" s="1"/>
  <c r="G179" i="4"/>
  <c r="T80" i="4"/>
  <c r="E81" i="5"/>
  <c r="F81" i="5" s="1"/>
  <c r="T28" i="4"/>
  <c r="G85" i="4"/>
  <c r="E86" i="5"/>
  <c r="F86" i="5" s="1"/>
  <c r="G90" i="4"/>
  <c r="E65" i="5"/>
  <c r="F65" i="5" s="1"/>
  <c r="T25" i="4"/>
  <c r="G69" i="4"/>
  <c r="E115" i="5"/>
  <c r="F115" i="5" s="1"/>
  <c r="G119" i="4"/>
  <c r="T106" i="4"/>
  <c r="E158" i="5"/>
  <c r="F158" i="5" s="1"/>
  <c r="G162" i="4"/>
  <c r="E125" i="5"/>
  <c r="F125" i="5" s="1"/>
  <c r="T115" i="4"/>
  <c r="G129" i="4"/>
  <c r="E130" i="5"/>
  <c r="F130" i="5" s="1"/>
  <c r="T122" i="4"/>
  <c r="G134" i="4"/>
  <c r="E20" i="5"/>
  <c r="F20" i="5" s="1"/>
  <c r="G24" i="4"/>
  <c r="E89" i="5"/>
  <c r="F89" i="5" s="1"/>
  <c r="G93" i="4"/>
  <c r="E60" i="5"/>
  <c r="F60" i="5" s="1"/>
  <c r="T23" i="4"/>
  <c r="G64" i="4"/>
  <c r="E185" i="5"/>
  <c r="F185" i="5" s="1"/>
  <c r="T36" i="4"/>
  <c r="T35" i="4"/>
  <c r="G189" i="4"/>
  <c r="E63" i="5"/>
  <c r="F63" i="5" s="1"/>
  <c r="G67" i="4"/>
  <c r="E35" i="5"/>
  <c r="F35" i="5" s="1"/>
  <c r="T74" i="4"/>
  <c r="G39" i="4"/>
  <c r="E28" i="5"/>
  <c r="F28" i="5" s="1"/>
  <c r="G32" i="4"/>
  <c r="E53" i="5"/>
  <c r="F53" i="5" s="1"/>
  <c r="T19" i="4"/>
  <c r="G57" i="4"/>
  <c r="E190" i="5"/>
  <c r="F190" i="5" s="1"/>
  <c r="G194" i="4"/>
  <c r="E138" i="5"/>
  <c r="F138" i="5" s="1"/>
  <c r="G142" i="4"/>
  <c r="T130" i="4"/>
  <c r="E136" i="5"/>
  <c r="F136" i="5" s="1"/>
  <c r="T129" i="4"/>
  <c r="G140" i="4"/>
  <c r="E153" i="5"/>
  <c r="F153" i="5" s="1"/>
  <c r="G157" i="4"/>
  <c r="E154" i="5"/>
  <c r="F154" i="5" s="1"/>
  <c r="G158" i="4"/>
  <c r="T44" i="4"/>
  <c r="E120" i="5"/>
  <c r="F120" i="5" s="1"/>
  <c r="G124" i="4"/>
  <c r="T110" i="4"/>
  <c r="E73" i="5"/>
  <c r="F73" i="5" s="1"/>
  <c r="G77" i="4"/>
  <c r="E87" i="5"/>
  <c r="F87" i="5" s="1"/>
  <c r="G91" i="4"/>
  <c r="E137" i="5"/>
  <c r="F137" i="5" s="1"/>
  <c r="T125" i="4"/>
  <c r="G141" i="4"/>
  <c r="E114" i="5"/>
  <c r="F114" i="5" s="1"/>
  <c r="T105" i="4"/>
  <c r="G118" i="4"/>
  <c r="E169" i="5"/>
  <c r="F169" i="5" s="1"/>
  <c r="T31" i="4"/>
  <c r="G173" i="4"/>
  <c r="E186" i="5"/>
  <c r="F186" i="5" s="1"/>
  <c r="G190" i="4"/>
  <c r="T77" i="4"/>
  <c r="E72" i="5"/>
  <c r="F72" i="5" s="1"/>
  <c r="G76" i="4"/>
  <c r="E105" i="5"/>
  <c r="F105" i="5" s="1"/>
  <c r="G109" i="4"/>
  <c r="E128" i="5"/>
  <c r="F128" i="5" s="1"/>
  <c r="G132" i="4"/>
  <c r="T118" i="4"/>
  <c r="E194" i="5"/>
  <c r="F194" i="5" s="1"/>
  <c r="G198" i="4"/>
  <c r="E21" i="5"/>
  <c r="F21" i="5" s="1"/>
  <c r="G25" i="4"/>
  <c r="E83" i="5"/>
  <c r="F83" i="5" s="1"/>
  <c r="G87" i="4"/>
  <c r="E61" i="5"/>
  <c r="F61" i="5" s="1"/>
  <c r="T100" i="4"/>
  <c r="G65" i="4"/>
  <c r="E9" i="5"/>
  <c r="F9" i="5" s="1"/>
  <c r="T13" i="4"/>
  <c r="G13" i="4"/>
  <c r="E142" i="5"/>
  <c r="F142" i="5" s="1"/>
  <c r="T121" i="4"/>
  <c r="G146" i="4"/>
  <c r="E107" i="5"/>
  <c r="F107" i="5" s="1"/>
  <c r="G111" i="4"/>
  <c r="E127" i="5"/>
  <c r="F127" i="5" s="1"/>
  <c r="T117" i="4"/>
  <c r="G131" i="4"/>
  <c r="E160" i="5"/>
  <c r="F160" i="5" s="1"/>
  <c r="G164" i="4"/>
  <c r="E15" i="5"/>
  <c r="F15" i="5" s="1"/>
  <c r="T18" i="4"/>
  <c r="G19" i="4"/>
  <c r="E155" i="5"/>
  <c r="F155" i="5" s="1"/>
  <c r="G159" i="4"/>
  <c r="E187" i="5"/>
  <c r="F187" i="5" s="1"/>
  <c r="G191" i="4"/>
  <c r="T86" i="4"/>
  <c r="E112" i="5"/>
  <c r="F112" i="5" s="1"/>
  <c r="G116" i="4"/>
  <c r="T103" i="4"/>
  <c r="E31" i="5"/>
  <c r="F31" i="5" s="1"/>
  <c r="G35" i="4"/>
  <c r="E24" i="5"/>
  <c r="F24" i="5" s="1"/>
  <c r="T15" i="4"/>
  <c r="G28" i="4"/>
  <c r="E17" i="5"/>
  <c r="F17" i="5" s="1"/>
  <c r="T67" i="4"/>
  <c r="G21" i="4"/>
  <c r="E26" i="5"/>
  <c r="F26" i="5" s="1"/>
  <c r="G30" i="4"/>
  <c r="E96" i="5"/>
  <c r="F96" i="5" s="1"/>
  <c r="T64" i="4"/>
  <c r="T63" i="4"/>
  <c r="G100" i="4"/>
  <c r="E176" i="5"/>
  <c r="F176" i="5" s="1"/>
  <c r="T85" i="4"/>
  <c r="T101" i="4"/>
  <c r="G180" i="4"/>
  <c r="E16" i="5"/>
  <c r="F16" i="5" s="1"/>
  <c r="T66" i="4"/>
  <c r="G20" i="4"/>
  <c r="E50" i="5"/>
  <c r="F50" i="5" s="1"/>
  <c r="G54" i="4"/>
  <c r="E90" i="5"/>
  <c r="F90" i="5" s="1"/>
  <c r="G94" i="4"/>
  <c r="E173" i="5"/>
  <c r="F173" i="5" s="1"/>
  <c r="T155" i="4"/>
  <c r="G177" i="4"/>
  <c r="E156" i="5"/>
  <c r="F156" i="5" s="1"/>
  <c r="G160" i="4"/>
  <c r="E163" i="5"/>
  <c r="F163" i="5" s="1"/>
  <c r="T55" i="4"/>
  <c r="G167" i="4"/>
  <c r="E171" i="5"/>
  <c r="F171" i="5" s="1"/>
  <c r="G175" i="4"/>
  <c r="E38" i="5"/>
  <c r="F38" i="5" s="1"/>
  <c r="G42" i="4"/>
  <c r="E126" i="5"/>
  <c r="F126" i="5" s="1"/>
  <c r="G130" i="4"/>
  <c r="T116" i="4"/>
  <c r="E49" i="5"/>
  <c r="F49" i="5" s="1"/>
  <c r="G53" i="4"/>
  <c r="E146" i="5"/>
  <c r="F146" i="5" s="1"/>
  <c r="G150" i="4"/>
  <c r="E43" i="5"/>
  <c r="F43" i="5" s="1"/>
  <c r="T81" i="4"/>
  <c r="G47" i="4"/>
  <c r="E189" i="5"/>
  <c r="F189" i="5" s="1"/>
  <c r="G193" i="4"/>
  <c r="E93" i="5"/>
  <c r="F93" i="5" s="1"/>
  <c r="G97" i="4"/>
  <c r="T94" i="4"/>
  <c r="E66" i="5"/>
  <c r="F66" i="5" s="1"/>
  <c r="G70" i="4"/>
  <c r="E148" i="5"/>
  <c r="F148" i="5" s="1"/>
  <c r="G152" i="4"/>
  <c r="E124" i="5"/>
  <c r="F124" i="5" s="1"/>
  <c r="T114" i="4"/>
  <c r="G128" i="4"/>
  <c r="E135" i="5"/>
  <c r="F135" i="5" s="1"/>
  <c r="G139" i="4"/>
  <c r="T128" i="4"/>
  <c r="E29" i="5"/>
  <c r="F29" i="5" s="1"/>
  <c r="G33" i="4"/>
  <c r="E25" i="5"/>
  <c r="F25" i="5" s="1"/>
  <c r="T71" i="4"/>
  <c r="G29" i="4"/>
  <c r="E108" i="5"/>
  <c r="F108" i="5" s="1"/>
  <c r="G112" i="4"/>
  <c r="E47" i="5"/>
  <c r="F47" i="5" s="1"/>
  <c r="G51" i="4"/>
  <c r="E8" i="5"/>
  <c r="F8" i="5" s="1"/>
  <c r="G12" i="4"/>
  <c r="E56" i="5"/>
  <c r="F56" i="5" s="1"/>
  <c r="T22" i="4"/>
  <c r="G60" i="4"/>
  <c r="E18" i="5"/>
  <c r="F18" i="5" s="1"/>
  <c r="G22" i="4"/>
  <c r="E58" i="5"/>
  <c r="F58" i="5" s="1"/>
  <c r="G62" i="4"/>
  <c r="E103" i="5"/>
  <c r="F103" i="5" s="1"/>
  <c r="G107" i="4"/>
  <c r="E165" i="5"/>
  <c r="F165" i="5" s="1"/>
  <c r="T53" i="4"/>
  <c r="G169" i="4"/>
  <c r="E174" i="5"/>
  <c r="F174" i="5" s="1"/>
  <c r="T39" i="4"/>
  <c r="G178" i="4"/>
  <c r="E111" i="5"/>
  <c r="F111" i="5" s="1"/>
  <c r="G115" i="4"/>
  <c r="E196" i="5"/>
  <c r="F196" i="5" s="1"/>
  <c r="G200" i="4"/>
  <c r="E177" i="5"/>
  <c r="F177" i="5" s="1"/>
  <c r="T68" i="4"/>
  <c r="G181" i="4"/>
  <c r="E110" i="5"/>
  <c r="F110" i="5" s="1"/>
  <c r="G114" i="4"/>
  <c r="E193" i="5"/>
  <c r="F193" i="5" s="1"/>
  <c r="G197" i="4"/>
  <c r="E172" i="5"/>
  <c r="F172" i="5" s="1"/>
  <c r="G176" i="4"/>
  <c r="T61" i="4"/>
  <c r="T60" i="4"/>
  <c r="E54" i="5"/>
  <c r="F54" i="5" s="1"/>
  <c r="T21" i="4"/>
  <c r="G58" i="4"/>
  <c r="E134" i="5"/>
  <c r="F134" i="5" s="1"/>
  <c r="T127" i="4"/>
  <c r="G138" i="4"/>
  <c r="E121" i="5"/>
  <c r="F121" i="5" s="1"/>
  <c r="T111" i="4"/>
  <c r="G125" i="4"/>
  <c r="E98" i="5"/>
  <c r="F98" i="5" s="1"/>
  <c r="G102" i="4"/>
  <c r="E170" i="5"/>
  <c r="F170" i="5" s="1"/>
  <c r="T140" i="4"/>
  <c r="G174" i="4"/>
  <c r="E92" i="5"/>
  <c r="F92" i="5" s="1"/>
  <c r="T29" i="4"/>
  <c r="G96" i="4"/>
  <c r="E192" i="5"/>
  <c r="F192" i="5" s="1"/>
  <c r="G196" i="4"/>
  <c r="E59" i="5"/>
  <c r="F59" i="5" s="1"/>
  <c r="T84" i="4"/>
  <c r="G63" i="4"/>
  <c r="E40" i="5"/>
  <c r="F40" i="5" s="1"/>
  <c r="T75" i="4"/>
  <c r="G44" i="4"/>
  <c r="E12" i="5"/>
  <c r="F12" i="5" s="1"/>
  <c r="T87" i="4"/>
  <c r="G16" i="4"/>
  <c r="E42" i="5"/>
  <c r="F42" i="5" s="1"/>
  <c r="G46" i="4"/>
  <c r="E13" i="5"/>
  <c r="F13" i="5" s="1"/>
  <c r="T88" i="4"/>
  <c r="G17" i="4"/>
  <c r="E14" i="5"/>
  <c r="F14" i="5" s="1"/>
  <c r="T17" i="4"/>
  <c r="G18" i="4"/>
  <c r="E195" i="5"/>
  <c r="F195" i="5" s="1"/>
  <c r="G199" i="4"/>
  <c r="E129" i="5"/>
  <c r="F129" i="5" s="1"/>
  <c r="G133" i="4"/>
  <c r="T120" i="4"/>
  <c r="E70" i="5"/>
  <c r="F70" i="5" s="1"/>
  <c r="G74" i="4"/>
  <c r="E117" i="5"/>
  <c r="F117" i="5" s="1"/>
  <c r="T108" i="4"/>
  <c r="G121" i="4"/>
  <c r="E118" i="5"/>
  <c r="F118" i="5" s="1"/>
  <c r="T113" i="4"/>
  <c r="T102" i="4"/>
  <c r="G122" i="4"/>
  <c r="E101" i="5"/>
  <c r="F101" i="5" s="1"/>
  <c r="G105" i="4"/>
  <c r="E39" i="5"/>
  <c r="F39" i="5" s="1"/>
  <c r="G43" i="4"/>
  <c r="E57" i="5"/>
  <c r="F57" i="5" s="1"/>
  <c r="T83" i="4"/>
  <c r="G61" i="4"/>
  <c r="E55" i="5"/>
  <c r="F55" i="5" s="1"/>
  <c r="G59" i="4"/>
  <c r="E74" i="5"/>
  <c r="F74" i="5" s="1"/>
  <c r="G78" i="4"/>
  <c r="E182" i="5"/>
  <c r="F182" i="5" s="1"/>
  <c r="G186" i="4"/>
  <c r="E67" i="5"/>
  <c r="F67" i="5" s="1"/>
  <c r="G71" i="4"/>
  <c r="E99" i="5"/>
  <c r="F99" i="5" s="1"/>
  <c r="G103" i="4"/>
  <c r="E145" i="5"/>
  <c r="F145" i="5" s="1"/>
  <c r="T52" i="4"/>
  <c r="G149" i="4"/>
  <c r="E77" i="5"/>
  <c r="F77" i="5" s="1"/>
  <c r="G81" i="4"/>
  <c r="E123" i="5"/>
  <c r="F123" i="5" s="1"/>
  <c r="T112" i="4"/>
  <c r="G127" i="4"/>
  <c r="E104" i="5"/>
  <c r="F104" i="5" s="1"/>
  <c r="G108" i="4"/>
  <c r="E131" i="5"/>
  <c r="F131" i="5" s="1"/>
  <c r="G135" i="4"/>
  <c r="T123" i="4"/>
  <c r="E46" i="5"/>
  <c r="F46" i="5" s="1"/>
  <c r="T97" i="4"/>
  <c r="G50" i="4"/>
  <c r="E32" i="5"/>
  <c r="F32" i="5" s="1"/>
  <c r="T72" i="4"/>
  <c r="G36" i="4"/>
  <c r="E116" i="5"/>
  <c r="F116" i="5" s="1"/>
  <c r="T107" i="4"/>
  <c r="G120" i="4"/>
  <c r="E34" i="5"/>
  <c r="F34" i="5" s="1"/>
  <c r="T73" i="4"/>
  <c r="G38" i="4"/>
  <c r="E78" i="5"/>
  <c r="F78" i="5" s="1"/>
  <c r="T159" i="4"/>
  <c r="T90" i="4"/>
  <c r="G82" i="4"/>
  <c r="E95" i="5"/>
  <c r="F95" i="5" s="1"/>
  <c r="G99" i="4"/>
  <c r="E33" i="5"/>
  <c r="F33" i="5" s="1"/>
  <c r="T78" i="4"/>
  <c r="G37" i="4"/>
  <c r="E133" i="5"/>
  <c r="F133" i="5" s="1"/>
  <c r="T126" i="4"/>
  <c r="G137" i="4"/>
  <c r="E44" i="5"/>
  <c r="F44" i="5" s="1"/>
  <c r="G48" i="4"/>
  <c r="E166" i="5"/>
  <c r="F166" i="5" s="1"/>
  <c r="G170" i="4"/>
  <c r="E132" i="5"/>
  <c r="F132" i="5" s="1"/>
  <c r="T124" i="4"/>
  <c r="G136" i="4"/>
  <c r="E119" i="5"/>
  <c r="F119" i="5" s="1"/>
  <c r="T109" i="4"/>
  <c r="G123" i="4"/>
  <c r="E36" i="5"/>
  <c r="F36" i="5" s="1"/>
  <c r="G40" i="4"/>
  <c r="E69" i="5"/>
  <c r="F69" i="5" s="1"/>
  <c r="G73" i="4"/>
  <c r="E23" i="5"/>
  <c r="F23" i="5" s="1"/>
  <c r="G27" i="4"/>
  <c r="E82" i="5"/>
  <c r="F82" i="5" s="1"/>
  <c r="G86" i="4"/>
  <c r="E180" i="5"/>
  <c r="F180" i="5" s="1"/>
  <c r="G184" i="4"/>
  <c r="E139" i="5"/>
  <c r="F139" i="5" s="1"/>
  <c r="G143" i="4"/>
  <c r="T131" i="4"/>
  <c r="E149" i="5"/>
  <c r="F149" i="5" s="1"/>
  <c r="G153" i="4"/>
  <c r="E161" i="5"/>
  <c r="F161" i="5" s="1"/>
  <c r="G165" i="4"/>
  <c r="E140" i="5"/>
  <c r="F140" i="5" s="1"/>
  <c r="G144" i="4"/>
  <c r="T132" i="4"/>
  <c r="E159" i="5"/>
  <c r="F159" i="5" s="1"/>
  <c r="G163" i="4"/>
  <c r="E71" i="5"/>
  <c r="F71" i="5" s="1"/>
  <c r="T27" i="4"/>
  <c r="G75" i="4"/>
  <c r="E181" i="5"/>
  <c r="F181" i="5" s="1"/>
  <c r="G185" i="4"/>
  <c r="E184" i="5"/>
  <c r="F184" i="5" s="1"/>
  <c r="T24" i="4"/>
  <c r="G188" i="4"/>
  <c r="E22" i="5"/>
  <c r="F22" i="5" s="1"/>
  <c r="T70" i="4"/>
  <c r="G26" i="4"/>
  <c r="E84" i="5"/>
  <c r="F84" i="5" s="1"/>
  <c r="G88" i="4"/>
  <c r="E37" i="5"/>
  <c r="F37" i="5" s="1"/>
  <c r="T16" i="4"/>
  <c r="G41" i="4"/>
  <c r="E143" i="5"/>
  <c r="F143" i="5" s="1"/>
  <c r="G147" i="4"/>
  <c r="E68" i="5"/>
  <c r="F68" i="5" s="1"/>
  <c r="G72" i="4"/>
  <c r="T51" i="4"/>
  <c r="E141" i="5"/>
  <c r="F141" i="5" s="1"/>
  <c r="T133" i="4"/>
  <c r="G145" i="4"/>
  <c r="E188" i="5"/>
  <c r="F188" i="5" s="1"/>
  <c r="G192" i="4"/>
  <c r="E150" i="5"/>
  <c r="F150" i="5" s="1"/>
  <c r="G154" i="4"/>
  <c r="E27" i="5"/>
  <c r="F27" i="5" s="1"/>
  <c r="T76" i="4"/>
  <c r="G31" i="4"/>
  <c r="E164" i="5"/>
  <c r="F164" i="5" s="1"/>
  <c r="T154" i="4"/>
  <c r="G168" i="4"/>
  <c r="E52" i="5"/>
  <c r="F52" i="5" s="1"/>
  <c r="G56" i="4"/>
  <c r="E106" i="5"/>
  <c r="F106" i="5" s="1"/>
  <c r="G110" i="4"/>
  <c r="E144" i="5"/>
  <c r="F144" i="5" s="1"/>
  <c r="G148" i="4"/>
  <c r="E113" i="5"/>
  <c r="F113" i="5" s="1"/>
  <c r="T104" i="4"/>
  <c r="G117" i="4"/>
  <c r="E41" i="5"/>
  <c r="F41" i="5" s="1"/>
  <c r="G45" i="4"/>
  <c r="E157" i="5"/>
  <c r="F157" i="5" s="1"/>
  <c r="G161" i="4"/>
  <c r="E162" i="5"/>
  <c r="F162" i="5" s="1"/>
  <c r="G166" i="4"/>
  <c r="E48" i="5"/>
  <c r="F48" i="5" s="1"/>
  <c r="T82" i="4"/>
  <c r="G52" i="4"/>
  <c r="E85" i="5"/>
  <c r="F85" i="5" s="1"/>
  <c r="T92" i="4"/>
  <c r="G89" i="4"/>
  <c r="E62" i="5"/>
  <c r="F62" i="5" s="1"/>
  <c r="G66" i="4"/>
  <c r="E76" i="5"/>
  <c r="F76" i="5" s="1"/>
  <c r="G80" i="4"/>
  <c r="V16" i="4" l="1"/>
  <c r="M12" i="5" s="1"/>
  <c r="N12" i="5" s="1"/>
  <c r="V131" i="4"/>
  <c r="M127" i="5" s="1"/>
  <c r="N127" i="5" s="1"/>
  <c r="V107" i="4"/>
  <c r="M103" i="5" s="1"/>
  <c r="N103" i="5" s="1"/>
  <c r="V123" i="4"/>
  <c r="M119" i="5" s="1"/>
  <c r="N119" i="5" s="1"/>
  <c r="V83" i="4"/>
  <c r="M79" i="5" s="1"/>
  <c r="N79" i="5" s="1"/>
  <c r="V113" i="4"/>
  <c r="M109" i="5" s="1"/>
  <c r="N109" i="5" s="1"/>
  <c r="V88" i="4"/>
  <c r="M84" i="5" s="1"/>
  <c r="N84" i="5" s="1"/>
  <c r="V75" i="4"/>
  <c r="M71" i="5" s="1"/>
  <c r="N71" i="5" s="1"/>
  <c r="V29" i="4"/>
  <c r="M25" i="5" s="1"/>
  <c r="N25" i="5" s="1"/>
  <c r="V101" i="4"/>
  <c r="M97" i="5" s="1"/>
  <c r="N97" i="5" s="1"/>
  <c r="V105" i="4"/>
  <c r="M101" i="5" s="1"/>
  <c r="N101" i="5" s="1"/>
  <c r="V23" i="4"/>
  <c r="M19" i="5" s="1"/>
  <c r="N19" i="5" s="1"/>
  <c r="V32" i="4"/>
  <c r="M28" i="5" s="1"/>
  <c r="N28" i="5" s="1"/>
  <c r="V46" i="4"/>
  <c r="M42" i="5" s="1"/>
  <c r="N42" i="5" s="1"/>
  <c r="V49" i="4"/>
  <c r="M45" i="5" s="1"/>
  <c r="N45" i="5" s="1"/>
  <c r="V48" i="4"/>
  <c r="M44" i="5" s="1"/>
  <c r="N44" i="5" s="1"/>
  <c r="V76" i="4"/>
  <c r="M72" i="5" s="1"/>
  <c r="N72" i="5" s="1"/>
  <c r="V24" i="4"/>
  <c r="M20" i="5" s="1"/>
  <c r="N20" i="5" s="1"/>
  <c r="V135" i="4"/>
  <c r="M131" i="5" s="1"/>
  <c r="N131" i="5" s="1"/>
  <c r="V51" i="4"/>
  <c r="M47" i="5" s="1"/>
  <c r="N47" i="5" s="1"/>
  <c r="V132" i="4"/>
  <c r="M128" i="5" s="1"/>
  <c r="N128" i="5" s="1"/>
  <c r="V126" i="4"/>
  <c r="M122" i="5" s="1"/>
  <c r="N122" i="5" s="1"/>
  <c r="V90" i="4"/>
  <c r="M86" i="5" s="1"/>
  <c r="N86" i="5" s="1"/>
  <c r="V111" i="4"/>
  <c r="M107" i="5" s="1"/>
  <c r="N107" i="5" s="1"/>
  <c r="V60" i="4"/>
  <c r="M56" i="5" s="1"/>
  <c r="N56" i="5" s="1"/>
  <c r="V39" i="4"/>
  <c r="M35" i="5" s="1"/>
  <c r="N35" i="5" s="1"/>
  <c r="V116" i="4"/>
  <c r="M112" i="5" s="1"/>
  <c r="N112" i="5" s="1"/>
  <c r="V55" i="4"/>
  <c r="M51" i="5" s="1"/>
  <c r="N51" i="5" s="1"/>
  <c r="V85" i="4"/>
  <c r="M81" i="5" s="1"/>
  <c r="N81" i="5" s="1"/>
  <c r="V103" i="4"/>
  <c r="M99" i="5" s="1"/>
  <c r="N99" i="5" s="1"/>
  <c r="V77" i="4"/>
  <c r="M73" i="5" s="1"/>
  <c r="N73" i="5" s="1"/>
  <c r="V110" i="4"/>
  <c r="M106" i="5" s="1"/>
  <c r="N106" i="5" s="1"/>
  <c r="V80" i="4"/>
  <c r="M76" i="5" s="1"/>
  <c r="N76" i="5" s="1"/>
  <c r="V50" i="4"/>
  <c r="M46" i="5" s="1"/>
  <c r="N46" i="5" s="1"/>
  <c r="V82" i="4"/>
  <c r="M78" i="5" s="1"/>
  <c r="N78" i="5" s="1"/>
  <c r="V124" i="4"/>
  <c r="M120" i="5" s="1"/>
  <c r="N120" i="5" s="1"/>
  <c r="V159" i="4"/>
  <c r="M155" i="5" s="1"/>
  <c r="N155" i="5" s="1"/>
  <c r="V61" i="4"/>
  <c r="M57" i="5" s="1"/>
  <c r="N57" i="5" s="1"/>
  <c r="V68" i="4"/>
  <c r="M64" i="5" s="1"/>
  <c r="N64" i="5" s="1"/>
  <c r="V67" i="4"/>
  <c r="M63" i="5" s="1"/>
  <c r="N63" i="5" s="1"/>
  <c r="V18" i="4"/>
  <c r="M14" i="5" s="1"/>
  <c r="N14" i="5" s="1"/>
  <c r="V100" i="4"/>
  <c r="M96" i="5" s="1"/>
  <c r="N96" i="5" s="1"/>
  <c r="V118" i="4"/>
  <c r="M114" i="5" s="1"/>
  <c r="N114" i="5" s="1"/>
  <c r="V129" i="4"/>
  <c r="M125" i="5" s="1"/>
  <c r="N125" i="5" s="1"/>
  <c r="V19" i="4"/>
  <c r="M15" i="5" s="1"/>
  <c r="N15" i="5" s="1"/>
  <c r="V115" i="4"/>
  <c r="M111" i="5" s="1"/>
  <c r="N111" i="5" s="1"/>
  <c r="V25" i="4"/>
  <c r="M21" i="5" s="1"/>
  <c r="N21" i="5" s="1"/>
  <c r="V54" i="4"/>
  <c r="M50" i="5" s="1"/>
  <c r="N50" i="5" s="1"/>
  <c r="V47" i="4"/>
  <c r="M43" i="5" s="1"/>
  <c r="N43" i="5" s="1"/>
  <c r="V136" i="4"/>
  <c r="M132" i="5" s="1"/>
  <c r="N132" i="5" s="1"/>
  <c r="V30" i="4"/>
  <c r="M26" i="5" s="1"/>
  <c r="N26" i="5" s="1"/>
  <c r="V26" i="4"/>
  <c r="M22" i="5" s="1"/>
  <c r="N22" i="5" s="1"/>
  <c r="V12" i="4"/>
  <c r="M8" i="5" s="1"/>
  <c r="N8" i="5" s="1"/>
  <c r="V93" i="4"/>
  <c r="M89" i="5" s="1"/>
  <c r="N89" i="5" s="1"/>
  <c r="V10" i="4"/>
  <c r="V139" i="4"/>
  <c r="M135" i="5" s="1"/>
  <c r="N135" i="5" s="1"/>
  <c r="V38" i="4"/>
  <c r="M34" i="5" s="1"/>
  <c r="N34" i="5" s="1"/>
  <c r="V104" i="4"/>
  <c r="M100" i="5" s="1"/>
  <c r="N100" i="5" s="1"/>
  <c r="V34" i="4"/>
  <c r="M30" i="5" s="1"/>
  <c r="N30" i="5" s="1"/>
  <c r="V72" i="4"/>
  <c r="M68" i="5" s="1"/>
  <c r="N68" i="5" s="1"/>
  <c r="V52" i="4"/>
  <c r="M48" i="5" s="1"/>
  <c r="N48" i="5" s="1"/>
  <c r="V108" i="4"/>
  <c r="M104" i="5" s="1"/>
  <c r="N104" i="5" s="1"/>
  <c r="V84" i="4"/>
  <c r="M80" i="5" s="1"/>
  <c r="N80" i="5" s="1"/>
  <c r="V140" i="4"/>
  <c r="M136" i="5" s="1"/>
  <c r="N136" i="5" s="1"/>
  <c r="V128" i="4"/>
  <c r="M124" i="5" s="1"/>
  <c r="N124" i="5" s="1"/>
  <c r="V81" i="4"/>
  <c r="M77" i="5" s="1"/>
  <c r="N77" i="5" s="1"/>
  <c r="V125" i="4"/>
  <c r="M121" i="5" s="1"/>
  <c r="N121" i="5" s="1"/>
  <c r="V65" i="4"/>
  <c r="M61" i="5" s="1"/>
  <c r="N61" i="5" s="1"/>
  <c r="V40" i="4"/>
  <c r="M36" i="5" s="1"/>
  <c r="N36" i="5" s="1"/>
  <c r="V99" i="4"/>
  <c r="M95" i="5" s="1"/>
  <c r="N95" i="5" s="1"/>
  <c r="V11" i="4"/>
  <c r="M7" i="5" s="1"/>
  <c r="N7" i="5" s="1"/>
  <c r="V154" i="4"/>
  <c r="M150" i="5" s="1"/>
  <c r="N150" i="5" s="1"/>
  <c r="V70" i="4"/>
  <c r="M66" i="5" s="1"/>
  <c r="N66" i="5" s="1"/>
  <c r="V78" i="4"/>
  <c r="M74" i="5" s="1"/>
  <c r="N74" i="5" s="1"/>
  <c r="V37" i="4"/>
  <c r="M33" i="5" s="1"/>
  <c r="N33" i="5" s="1"/>
  <c r="V127" i="4"/>
  <c r="M123" i="5" s="1"/>
  <c r="N123" i="5" s="1"/>
  <c r="V53" i="4"/>
  <c r="M49" i="5" s="1"/>
  <c r="N49" i="5" s="1"/>
  <c r="V43" i="4"/>
  <c r="M39" i="5" s="1"/>
  <c r="N39" i="5" s="1"/>
  <c r="V63" i="4"/>
  <c r="M59" i="5" s="1"/>
  <c r="N59" i="5" s="1"/>
  <c r="V86" i="4"/>
  <c r="M82" i="5" s="1"/>
  <c r="N82" i="5" s="1"/>
  <c r="V121" i="4"/>
  <c r="M117" i="5" s="1"/>
  <c r="N117" i="5" s="1"/>
  <c r="V44" i="4"/>
  <c r="M40" i="5" s="1"/>
  <c r="N40" i="5" s="1"/>
  <c r="V130" i="4"/>
  <c r="M126" i="5" s="1"/>
  <c r="N126" i="5" s="1"/>
  <c r="V35" i="4"/>
  <c r="M31" i="5" s="1"/>
  <c r="N31" i="5" s="1"/>
  <c r="V41" i="4"/>
  <c r="M37" i="5" s="1"/>
  <c r="N37" i="5" s="1"/>
  <c r="V27" i="4"/>
  <c r="M23" i="5" s="1"/>
  <c r="N23" i="5" s="1"/>
  <c r="V73" i="4"/>
  <c r="M69" i="5" s="1"/>
  <c r="N69" i="5" s="1"/>
  <c r="V17" i="4"/>
  <c r="M13" i="5" s="1"/>
  <c r="N13" i="5" s="1"/>
  <c r="V87" i="4"/>
  <c r="M83" i="5" s="1"/>
  <c r="N83" i="5" s="1"/>
  <c r="V22" i="4"/>
  <c r="M18" i="5" s="1"/>
  <c r="N18" i="5" s="1"/>
  <c r="V94" i="4"/>
  <c r="M90" i="5" s="1"/>
  <c r="N90" i="5" s="1"/>
  <c r="V66" i="4"/>
  <c r="M62" i="5" s="1"/>
  <c r="N62" i="5" s="1"/>
  <c r="V64" i="4"/>
  <c r="M60" i="5" s="1"/>
  <c r="N60" i="5" s="1"/>
  <c r="V15" i="4"/>
  <c r="M11" i="5" s="1"/>
  <c r="N11" i="5" s="1"/>
  <c r="V31" i="4"/>
  <c r="M27" i="5" s="1"/>
  <c r="N27" i="5" s="1"/>
  <c r="V36" i="4"/>
  <c r="M32" i="5" s="1"/>
  <c r="N32" i="5" s="1"/>
  <c r="V91" i="4"/>
  <c r="M87" i="5" s="1"/>
  <c r="N87" i="5" s="1"/>
  <c r="V95" i="4"/>
  <c r="M91" i="5" s="1"/>
  <c r="N91" i="5" s="1"/>
  <c r="V45" i="4"/>
  <c r="M41" i="5" s="1"/>
  <c r="N41" i="5" s="1"/>
  <c r="V133" i="4"/>
  <c r="M129" i="5" s="1"/>
  <c r="N129" i="5" s="1"/>
  <c r="V97" i="4"/>
  <c r="M93" i="5" s="1"/>
  <c r="N93" i="5" s="1"/>
  <c r="V112" i="4"/>
  <c r="M108" i="5" s="1"/>
  <c r="N108" i="5" s="1"/>
  <c r="V155" i="4"/>
  <c r="M151" i="5" s="1"/>
  <c r="N151" i="5" s="1"/>
  <c r="V106" i="4"/>
  <c r="M102" i="5" s="1"/>
  <c r="N102" i="5" s="1"/>
  <c r="V119" i="4"/>
  <c r="M115" i="5" s="1"/>
  <c r="N115" i="5" s="1"/>
  <c r="V92" i="4"/>
  <c r="M88" i="5" s="1"/>
  <c r="N88" i="5" s="1"/>
  <c r="V109" i="4"/>
  <c r="M105" i="5" s="1"/>
  <c r="N105" i="5" s="1"/>
  <c r="V102" i="4"/>
  <c r="M98" i="5" s="1"/>
  <c r="N98" i="5" s="1"/>
  <c r="V120" i="4"/>
  <c r="M116" i="5" s="1"/>
  <c r="N116" i="5" s="1"/>
  <c r="V21" i="4"/>
  <c r="M17" i="5" s="1"/>
  <c r="N17" i="5" s="1"/>
  <c r="V71" i="4"/>
  <c r="M67" i="5" s="1"/>
  <c r="N67" i="5" s="1"/>
  <c r="V114" i="4"/>
  <c r="M110" i="5" s="1"/>
  <c r="N110" i="5" s="1"/>
  <c r="V117" i="4"/>
  <c r="M113" i="5" s="1"/>
  <c r="N113" i="5" s="1"/>
  <c r="V13" i="4"/>
  <c r="M9" i="5" s="1"/>
  <c r="N9" i="5" s="1"/>
  <c r="V74" i="4"/>
  <c r="M70" i="5" s="1"/>
  <c r="N70" i="5" s="1"/>
  <c r="V122" i="4"/>
  <c r="M118" i="5" s="1"/>
  <c r="N118" i="5" s="1"/>
  <c r="V28" i="4"/>
  <c r="M24" i="5" s="1"/>
  <c r="N24" i="5" s="1"/>
  <c r="V42" i="4"/>
  <c r="M38" i="5" s="1"/>
  <c r="N38" i="5" s="1"/>
  <c r="V69" i="4"/>
  <c r="M65" i="5" s="1"/>
  <c r="N65" i="5" s="1"/>
  <c r="V33" i="4"/>
  <c r="M29" i="5" s="1"/>
  <c r="N29" i="5" s="1"/>
  <c r="V143" i="4"/>
  <c r="M139" i="5" s="1"/>
  <c r="N139" i="5" s="1"/>
  <c r="V59" i="4"/>
  <c r="M55" i="5" s="1"/>
  <c r="N55" i="5" s="1"/>
  <c r="V20" i="4"/>
  <c r="M16" i="5" s="1"/>
  <c r="N16" i="5" s="1"/>
  <c r="V62" i="4"/>
  <c r="M58" i="5" s="1"/>
  <c r="N58" i="5" s="1"/>
  <c r="O8" i="4"/>
  <c r="T137" i="4"/>
  <c r="T157" i="4"/>
  <c r="T144" i="4"/>
  <c r="T58" i="4"/>
  <c r="T134" i="4"/>
  <c r="T138" i="4"/>
  <c r="T146" i="4"/>
  <c r="T149" i="4"/>
  <c r="G41" i="5"/>
  <c r="G188" i="5"/>
  <c r="G68" i="5"/>
  <c r="G84" i="5"/>
  <c r="G71" i="5"/>
  <c r="G139" i="5"/>
  <c r="G36" i="5"/>
  <c r="G78" i="5"/>
  <c r="G116" i="5"/>
  <c r="G182" i="5"/>
  <c r="G57" i="5"/>
  <c r="G70" i="5"/>
  <c r="G42" i="5"/>
  <c r="G92" i="5"/>
  <c r="G98" i="5"/>
  <c r="G108" i="5"/>
  <c r="T160" i="4"/>
  <c r="G156" i="5"/>
  <c r="G31" i="5"/>
  <c r="G142" i="5"/>
  <c r="G61" i="5"/>
  <c r="G105" i="5"/>
  <c r="G169" i="5"/>
  <c r="G120" i="5"/>
  <c r="G136" i="5"/>
  <c r="G88" i="5"/>
  <c r="G10" i="5"/>
  <c r="G94" i="5"/>
  <c r="T148" i="4"/>
  <c r="G106" i="5"/>
  <c r="G99" i="5"/>
  <c r="G35" i="5"/>
  <c r="G162" i="5"/>
  <c r="G27" i="5"/>
  <c r="G143" i="5"/>
  <c r="G181" i="5"/>
  <c r="G161" i="5"/>
  <c r="G23" i="5"/>
  <c r="G33" i="5"/>
  <c r="G131" i="5"/>
  <c r="G77" i="5"/>
  <c r="G74" i="5"/>
  <c r="G14" i="5"/>
  <c r="T96" i="4"/>
  <c r="G59" i="5"/>
  <c r="G8" i="5"/>
  <c r="G135" i="5"/>
  <c r="G66" i="5"/>
  <c r="G171" i="5"/>
  <c r="T98" i="4"/>
  <c r="G17" i="5"/>
  <c r="G155" i="5"/>
  <c r="G127" i="5"/>
  <c r="G194" i="5"/>
  <c r="G87" i="5"/>
  <c r="G125" i="5"/>
  <c r="G45" i="5"/>
  <c r="G100" i="5"/>
  <c r="G166" i="5"/>
  <c r="G122" i="5"/>
  <c r="G51" i="5"/>
  <c r="T89" i="4"/>
  <c r="G113" i="5"/>
  <c r="G141" i="5"/>
  <c r="G22" i="5"/>
  <c r="G159" i="5"/>
  <c r="G119" i="5"/>
  <c r="G32" i="5"/>
  <c r="T156" i="4"/>
  <c r="G67" i="5"/>
  <c r="G39" i="5"/>
  <c r="G121" i="5"/>
  <c r="G110" i="5"/>
  <c r="G165" i="5"/>
  <c r="G25" i="5"/>
  <c r="G43" i="5"/>
  <c r="G173" i="5"/>
  <c r="G96" i="5"/>
  <c r="G83" i="5"/>
  <c r="G72" i="5"/>
  <c r="G114" i="5"/>
  <c r="G154" i="5"/>
  <c r="G65" i="5"/>
  <c r="G80" i="5"/>
  <c r="T141" i="4"/>
  <c r="T145" i="4"/>
  <c r="G183" i="5"/>
  <c r="G30" i="5"/>
  <c r="T150" i="4"/>
  <c r="G62" i="5"/>
  <c r="G54" i="5"/>
  <c r="G193" i="5"/>
  <c r="G196" i="5"/>
  <c r="G53" i="5"/>
  <c r="G85" i="5"/>
  <c r="G149" i="5"/>
  <c r="G180" i="5"/>
  <c r="G44" i="5"/>
  <c r="G34" i="5"/>
  <c r="G129" i="5"/>
  <c r="G12" i="5"/>
  <c r="G170" i="5"/>
  <c r="G111" i="5"/>
  <c r="G18" i="5"/>
  <c r="G124" i="5"/>
  <c r="G16" i="5"/>
  <c r="G112" i="5"/>
  <c r="G15" i="5"/>
  <c r="G9" i="5"/>
  <c r="G73" i="5"/>
  <c r="G138" i="5"/>
  <c r="G28" i="5"/>
  <c r="G63" i="5"/>
  <c r="G60" i="5"/>
  <c r="G20" i="5"/>
  <c r="G147" i="5"/>
  <c r="G179" i="5"/>
  <c r="G168" i="5"/>
  <c r="G91" i="5"/>
  <c r="T79" i="4"/>
  <c r="G118" i="5"/>
  <c r="G58" i="5"/>
  <c r="G189" i="5"/>
  <c r="G49" i="5"/>
  <c r="G50" i="5"/>
  <c r="G89" i="5"/>
  <c r="G115" i="5"/>
  <c r="G81" i="5"/>
  <c r="G167" i="5"/>
  <c r="G178" i="5"/>
  <c r="G79" i="5"/>
  <c r="G191" i="5"/>
  <c r="G11" i="5"/>
  <c r="G76" i="5"/>
  <c r="G52" i="5"/>
  <c r="G37" i="5"/>
  <c r="G69" i="5"/>
  <c r="T153" i="4"/>
  <c r="G95" i="5"/>
  <c r="G104" i="5"/>
  <c r="G145" i="5"/>
  <c r="G55" i="5"/>
  <c r="G117" i="5"/>
  <c r="G13" i="5"/>
  <c r="G192" i="5"/>
  <c r="T147" i="4"/>
  <c r="G47" i="5"/>
  <c r="G126" i="5"/>
  <c r="G163" i="5"/>
  <c r="G24" i="5"/>
  <c r="G107" i="5"/>
  <c r="G128" i="5"/>
  <c r="T151" i="4"/>
  <c r="G175" i="5"/>
  <c r="G7" i="5"/>
  <c r="G102" i="5"/>
  <c r="G109" i="5"/>
  <c r="G6" i="5"/>
  <c r="G8" i="4"/>
  <c r="G184" i="5"/>
  <c r="G195" i="5"/>
  <c r="G134" i="5"/>
  <c r="G172" i="5"/>
  <c r="G177" i="5"/>
  <c r="G103" i="5"/>
  <c r="G29" i="5"/>
  <c r="G93" i="5"/>
  <c r="G146" i="5"/>
  <c r="G90" i="5"/>
  <c r="G21" i="5"/>
  <c r="G186" i="5"/>
  <c r="G137" i="5"/>
  <c r="G153" i="5"/>
  <c r="T152" i="4"/>
  <c r="G158" i="5"/>
  <c r="G86" i="5"/>
  <c r="T56" i="4"/>
  <c r="G75" i="5"/>
  <c r="G151" i="5"/>
  <c r="G152" i="5"/>
  <c r="G64" i="5"/>
  <c r="G19" i="5"/>
  <c r="T14" i="4"/>
  <c r="G157" i="5"/>
  <c r="G144" i="5"/>
  <c r="G150" i="5"/>
  <c r="G132" i="5"/>
  <c r="G46" i="5"/>
  <c r="G101" i="5"/>
  <c r="G48" i="5"/>
  <c r="G164" i="5"/>
  <c r="G140" i="5"/>
  <c r="G82" i="5"/>
  <c r="G133" i="5"/>
  <c r="G123" i="5"/>
  <c r="G40" i="5"/>
  <c r="G174" i="5"/>
  <c r="T142" i="4"/>
  <c r="G56" i="5"/>
  <c r="G148" i="5"/>
  <c r="G38" i="5"/>
  <c r="G176" i="5"/>
  <c r="G26" i="5"/>
  <c r="G187" i="5"/>
  <c r="G160" i="5"/>
  <c r="T57" i="4"/>
  <c r="G190" i="5"/>
  <c r="G185" i="5"/>
  <c r="G130" i="5"/>
  <c r="T158" i="4"/>
  <c r="G97" i="5"/>
  <c r="E3" i="5"/>
  <c r="M6" i="5" l="1"/>
  <c r="O27" i="5"/>
  <c r="O58" i="5"/>
  <c r="O110" i="5"/>
  <c r="O32" i="5"/>
  <c r="O82" i="5"/>
  <c r="O136" i="5"/>
  <c r="O50" i="5"/>
  <c r="O106" i="5"/>
  <c r="O44" i="5"/>
  <c r="O45" i="5"/>
  <c r="O59" i="5"/>
  <c r="O21" i="5"/>
  <c r="O73" i="5"/>
  <c r="O118" i="5"/>
  <c r="O129" i="5"/>
  <c r="O31" i="5"/>
  <c r="O61" i="5"/>
  <c r="O22" i="5"/>
  <c r="O120" i="5"/>
  <c r="O47" i="5"/>
  <c r="O119" i="5"/>
  <c r="O67" i="5"/>
  <c r="O126" i="5"/>
  <c r="O121" i="5"/>
  <c r="O26" i="5"/>
  <c r="O78" i="5"/>
  <c r="O131" i="5"/>
  <c r="O103" i="5"/>
  <c r="O70" i="5"/>
  <c r="O41" i="5"/>
  <c r="O29" i="5"/>
  <c r="O102" i="5"/>
  <c r="O13" i="5"/>
  <c r="O150" i="5"/>
  <c r="O135" i="5"/>
  <c r="O63" i="5"/>
  <c r="O107" i="5"/>
  <c r="O71" i="5"/>
  <c r="O65" i="5"/>
  <c r="O151" i="5"/>
  <c r="O69" i="5"/>
  <c r="O7" i="5"/>
  <c r="O64" i="5"/>
  <c r="O86" i="5"/>
  <c r="O84" i="5"/>
  <c r="O80" i="5"/>
  <c r="O62" i="5"/>
  <c r="O123" i="5"/>
  <c r="O68" i="5"/>
  <c r="O125" i="5"/>
  <c r="O51" i="5"/>
  <c r="O19" i="5"/>
  <c r="O98" i="5"/>
  <c r="O16" i="5"/>
  <c r="O105" i="5"/>
  <c r="O90" i="5"/>
  <c r="O33" i="5"/>
  <c r="O30" i="5"/>
  <c r="O114" i="5"/>
  <c r="O112" i="5"/>
  <c r="O101" i="5"/>
  <c r="V147" i="4"/>
  <c r="M143" i="5" s="1"/>
  <c r="N143" i="5" s="1"/>
  <c r="V152" i="4"/>
  <c r="M148" i="5" s="1"/>
  <c r="N148" i="5" s="1"/>
  <c r="V145" i="4"/>
  <c r="M141" i="5" s="1"/>
  <c r="N141" i="5" s="1"/>
  <c r="V89" i="4"/>
  <c r="M85" i="5" s="1"/>
  <c r="N85" i="5" s="1"/>
  <c r="V138" i="4"/>
  <c r="M134" i="5" s="1"/>
  <c r="N134" i="5" s="1"/>
  <c r="V57" i="4"/>
  <c r="M53" i="5" s="1"/>
  <c r="N53" i="5" s="1"/>
  <c r="V156" i="4"/>
  <c r="M152" i="5" s="1"/>
  <c r="N152" i="5" s="1"/>
  <c r="V148" i="4"/>
  <c r="M144" i="5" s="1"/>
  <c r="N144" i="5" s="1"/>
  <c r="V134" i="4"/>
  <c r="M130" i="5" s="1"/>
  <c r="N130" i="5" s="1"/>
  <c r="V149" i="4"/>
  <c r="M145" i="5" s="1"/>
  <c r="N145" i="5" s="1"/>
  <c r="O139" i="5"/>
  <c r="O115" i="5"/>
  <c r="V141" i="4"/>
  <c r="M137" i="5" s="1"/>
  <c r="N137" i="5" s="1"/>
  <c r="V96" i="4"/>
  <c r="M92" i="5" s="1"/>
  <c r="N92" i="5" s="1"/>
  <c r="V58" i="4"/>
  <c r="M54" i="5" s="1"/>
  <c r="N54" i="5" s="1"/>
  <c r="V137" i="4"/>
  <c r="M133" i="5" s="1"/>
  <c r="N133" i="5" s="1"/>
  <c r="V158" i="4"/>
  <c r="M154" i="5" s="1"/>
  <c r="N154" i="5" s="1"/>
  <c r="V142" i="4"/>
  <c r="M138" i="5" s="1"/>
  <c r="N138" i="5" s="1"/>
  <c r="V144" i="4"/>
  <c r="M140" i="5" s="1"/>
  <c r="N140" i="5" s="1"/>
  <c r="V157" i="4"/>
  <c r="M153" i="5" s="1"/>
  <c r="N153" i="5" s="1"/>
  <c r="O38" i="5"/>
  <c r="O9" i="5"/>
  <c r="O17" i="5"/>
  <c r="O88" i="5"/>
  <c r="O108" i="5"/>
  <c r="O91" i="5"/>
  <c r="O11" i="5"/>
  <c r="O18" i="5"/>
  <c r="O23" i="5"/>
  <c r="O40" i="5"/>
  <c r="O39" i="5"/>
  <c r="O74" i="5"/>
  <c r="O95" i="5"/>
  <c r="O77" i="5"/>
  <c r="O104" i="5"/>
  <c r="O100" i="5"/>
  <c r="O89" i="5"/>
  <c r="O132" i="5"/>
  <c r="O111" i="5"/>
  <c r="O96" i="5"/>
  <c r="O57" i="5"/>
  <c r="O46" i="5"/>
  <c r="O99" i="5"/>
  <c r="O35" i="5"/>
  <c r="O122" i="5"/>
  <c r="O20" i="5"/>
  <c r="O42" i="5"/>
  <c r="O97" i="5"/>
  <c r="O109" i="5"/>
  <c r="O127" i="5"/>
  <c r="V98" i="4"/>
  <c r="M94" i="5" s="1"/>
  <c r="N94" i="5" s="1"/>
  <c r="O55" i="5"/>
  <c r="V56" i="4"/>
  <c r="M52" i="5" s="1"/>
  <c r="N52" i="5" s="1"/>
  <c r="V151" i="4"/>
  <c r="M147" i="5" s="1"/>
  <c r="N147" i="5" s="1"/>
  <c r="V150" i="4"/>
  <c r="M146" i="5" s="1"/>
  <c r="N146" i="5" s="1"/>
  <c r="V160" i="4"/>
  <c r="M156" i="5" s="1"/>
  <c r="N156" i="5" s="1"/>
  <c r="V153" i="4"/>
  <c r="M149" i="5" s="1"/>
  <c r="N149" i="5" s="1"/>
  <c r="O24" i="5"/>
  <c r="O116" i="5"/>
  <c r="O93" i="5"/>
  <c r="O60" i="5"/>
  <c r="O83" i="5"/>
  <c r="O37" i="5"/>
  <c r="O117" i="5"/>
  <c r="O49" i="5"/>
  <c r="O66" i="5"/>
  <c r="O36" i="5"/>
  <c r="O124" i="5"/>
  <c r="O48" i="5"/>
  <c r="O34" i="5"/>
  <c r="O8" i="5"/>
  <c r="O43" i="5"/>
  <c r="O15" i="5"/>
  <c r="O14" i="5"/>
  <c r="O155" i="5"/>
  <c r="O76" i="5"/>
  <c r="O81" i="5"/>
  <c r="O56" i="5"/>
  <c r="O128" i="5"/>
  <c r="O72" i="5"/>
  <c r="O28" i="5"/>
  <c r="O25" i="5"/>
  <c r="O79" i="5"/>
  <c r="O12" i="5"/>
  <c r="V79" i="4"/>
  <c r="M75" i="5" s="1"/>
  <c r="N75" i="5" s="1"/>
  <c r="O113" i="5"/>
  <c r="O87" i="5"/>
  <c r="V14" i="4"/>
  <c r="M10" i="5" s="1"/>
  <c r="N10" i="5" s="1"/>
  <c r="V146" i="4"/>
  <c r="M142" i="5" s="1"/>
  <c r="N142" i="5" s="1"/>
  <c r="T8" i="4"/>
  <c r="F3" i="5"/>
  <c r="G3" i="5" s="1"/>
  <c r="N6" i="5" l="1"/>
  <c r="M3" i="5"/>
  <c r="V8" i="4"/>
  <c r="O52" i="5"/>
  <c r="O149" i="5"/>
  <c r="O143" i="5"/>
  <c r="O134" i="5"/>
  <c r="O130" i="5"/>
  <c r="O137" i="5"/>
  <c r="O154" i="5"/>
  <c r="O146" i="5"/>
  <c r="O92" i="5"/>
  <c r="O148" i="5"/>
  <c r="O147" i="5"/>
  <c r="O138" i="5"/>
  <c r="O145" i="5"/>
  <c r="O53" i="5"/>
  <c r="U8" i="4"/>
  <c r="O75" i="5"/>
  <c r="O142" i="5"/>
  <c r="O10" i="5"/>
  <c r="O156" i="5"/>
  <c r="O153" i="5"/>
  <c r="O144" i="5"/>
  <c r="O133" i="5"/>
  <c r="O85" i="5"/>
  <c r="O94" i="5"/>
  <c r="O54" i="5"/>
  <c r="O141" i="5"/>
  <c r="O140" i="5"/>
  <c r="O152" i="5"/>
  <c r="N3" i="5" l="1"/>
  <c r="O3" i="5" s="1"/>
  <c r="O6" i="5"/>
</calcChain>
</file>

<file path=xl/sharedStrings.xml><?xml version="1.0" encoding="utf-8"?>
<sst xmlns="http://schemas.openxmlformats.org/spreadsheetml/2006/main" count="4407" uniqueCount="763">
  <si>
    <t>england.revenue-allocations@nhs.net</t>
  </si>
  <si>
    <t>For queries please contact</t>
  </si>
  <si>
    <t>www.england.nhs.uk/allocations</t>
  </si>
  <si>
    <t>See also Technical Guidance Documentation</t>
  </si>
  <si>
    <t>Summary table for both CCG contributions and LA reciepts</t>
  </si>
  <si>
    <t>outputs</t>
  </si>
  <si>
    <t>CCG contribution</t>
  </si>
  <si>
    <t>Combined contributions based on RNF with those based on CCG core allocations</t>
  </si>
  <si>
    <t>calculations</t>
  </si>
  <si>
    <t>Calculates contributions on the basis of the Social Care (RNF) formula at LA level</t>
  </si>
  <si>
    <t>RNF element</t>
  </si>
  <si>
    <t>Description of worksheets in this document</t>
  </si>
  <si>
    <t>notes</t>
  </si>
  <si>
    <t>Minimum funding for Better Care Fund 2019/20</t>
  </si>
  <si>
    <t>Technical Guidance Documentation</t>
  </si>
  <si>
    <t>NHS England - CCG allocations 2019/20 to 2023/24</t>
  </si>
  <si>
    <t>Wiltshire</t>
  </si>
  <si>
    <t>E06000054</t>
  </si>
  <si>
    <t>NHS Wiltshire CCG</t>
  </si>
  <si>
    <t>99N</t>
  </si>
  <si>
    <t>Surrey</t>
  </si>
  <si>
    <t>E10000030</t>
  </si>
  <si>
    <t>NHS North East Hampshire and Farnham CCG</t>
  </si>
  <si>
    <t>99M</t>
  </si>
  <si>
    <t>Hampshire</t>
  </si>
  <si>
    <t>E10000014</t>
  </si>
  <si>
    <t>East Sussex</t>
  </si>
  <si>
    <t>E10000011</t>
  </si>
  <si>
    <t>NHS High Weald Lewes Havens CCG</t>
  </si>
  <si>
    <t>99K</t>
  </si>
  <si>
    <t>Kent</t>
  </si>
  <si>
    <t>E10000016</t>
  </si>
  <si>
    <t>NHS West Kent CCG</t>
  </si>
  <si>
    <t>99J</t>
  </si>
  <si>
    <t>NHS Surrey Downs CCG</t>
  </si>
  <si>
    <t>99H</t>
  </si>
  <si>
    <t>Southend-on-Sea</t>
  </si>
  <si>
    <t>E06000033</t>
  </si>
  <si>
    <t>NHS Southend CCG</t>
  </si>
  <si>
    <t>99G</t>
  </si>
  <si>
    <t>Essex</t>
  </si>
  <si>
    <t>E10000012</t>
  </si>
  <si>
    <t>NHS Castle Point and Rochford CCG</t>
  </si>
  <si>
    <t>99F</t>
  </si>
  <si>
    <t>NHS Basildon and Brentwood CCG</t>
  </si>
  <si>
    <t>99E</t>
  </si>
  <si>
    <t>Lincolnshire</t>
  </si>
  <si>
    <t>E10000019</t>
  </si>
  <si>
    <t>NHS South Lincolnshire CCG</t>
  </si>
  <si>
    <t>99D</t>
  </si>
  <si>
    <t>North Tyneside</t>
  </si>
  <si>
    <t>E08000022</t>
  </si>
  <si>
    <t>NHS North Tyneside CCG</t>
  </si>
  <si>
    <t>99C</t>
  </si>
  <si>
    <t>Liverpool</t>
  </si>
  <si>
    <t>E08000012</t>
  </si>
  <si>
    <t>NHS Liverpool CCG</t>
  </si>
  <si>
    <t>99A</t>
  </si>
  <si>
    <t>Devon</t>
  </si>
  <si>
    <t>E10000008</t>
  </si>
  <si>
    <t>NHS Devon CCG</t>
  </si>
  <si>
    <t>15N</t>
  </si>
  <si>
    <t>Torbay</t>
  </si>
  <si>
    <t>E06000027</t>
  </si>
  <si>
    <t>Plymouth</t>
  </si>
  <si>
    <t>E06000026</t>
  </si>
  <si>
    <t>Derbyshire</t>
  </si>
  <si>
    <t>E10000007</t>
  </si>
  <si>
    <t>NHS Derby and Derbyshire CCG</t>
  </si>
  <si>
    <t>15M</t>
  </si>
  <si>
    <t>Derby</t>
  </si>
  <si>
    <t>E06000015</t>
  </si>
  <si>
    <t>Leeds</t>
  </si>
  <si>
    <t>E08000035</t>
  </si>
  <si>
    <t>NHS Leeds CCG</t>
  </si>
  <si>
    <t>15F</t>
  </si>
  <si>
    <t>Solihull</t>
  </si>
  <si>
    <t>E08000029</t>
  </si>
  <si>
    <t>NHS Birmingham and Solihull CCG</t>
  </si>
  <si>
    <t>15E</t>
  </si>
  <si>
    <t>Birmingham</t>
  </si>
  <si>
    <t>E08000025</t>
  </si>
  <si>
    <t>NHS East Berkshire CCG</t>
  </si>
  <si>
    <t>15D</t>
  </si>
  <si>
    <t>Windsor and Maidenhead</t>
  </si>
  <si>
    <t>E06000040</t>
  </si>
  <si>
    <t>Slough</t>
  </si>
  <si>
    <t>E06000039</t>
  </si>
  <si>
    <t>Bracknell Forest</t>
  </si>
  <si>
    <t>E06000036</t>
  </si>
  <si>
    <t>South Gloucestershire</t>
  </si>
  <si>
    <t>E06000025</t>
  </si>
  <si>
    <t>NHS Bristol, North Somerset and South Gloucestershire CCG</t>
  </si>
  <si>
    <t>15C</t>
  </si>
  <si>
    <t>North Somerset</t>
  </si>
  <si>
    <t>E06000024</t>
  </si>
  <si>
    <t>Bristol, City of</t>
  </si>
  <si>
    <t>E06000023</t>
  </si>
  <si>
    <t>Wokingham</t>
  </si>
  <si>
    <t>E06000041</t>
  </si>
  <si>
    <t>NHS Berkshire West CCG</t>
  </si>
  <si>
    <t>15A</t>
  </si>
  <si>
    <t>Reading</t>
  </si>
  <si>
    <t>E06000038</t>
  </si>
  <si>
    <t>West Berkshire</t>
  </si>
  <si>
    <t>E06000037</t>
  </si>
  <si>
    <t>Oxfordshire</t>
  </si>
  <si>
    <t>E10000025</t>
  </si>
  <si>
    <t>NHS Buckinghamshire CCG</t>
  </si>
  <si>
    <t>14Y</t>
  </si>
  <si>
    <t>Buckinghamshire</t>
  </si>
  <si>
    <t>E10000002</t>
  </si>
  <si>
    <t>Manchester</t>
  </si>
  <si>
    <t>E08000003</t>
  </si>
  <si>
    <t>NHS Manchester CCG</t>
  </si>
  <si>
    <t>14L</t>
  </si>
  <si>
    <t>Newcastle upon Tyne</t>
  </si>
  <si>
    <t>E08000021</t>
  </si>
  <si>
    <t>NHS Newcastle Gateshead CCG</t>
  </si>
  <si>
    <t>13T</t>
  </si>
  <si>
    <t>Gateshead</t>
  </si>
  <si>
    <t>E08000037</t>
  </si>
  <si>
    <t>Wirral</t>
  </si>
  <si>
    <t>E08000015</t>
  </si>
  <si>
    <t>NHS Wirral CCG</t>
  </si>
  <si>
    <t>12F</t>
  </si>
  <si>
    <t>NHS Swindon CCG</t>
  </si>
  <si>
    <t>12D</t>
  </si>
  <si>
    <t>Swindon</t>
  </si>
  <si>
    <t>E06000030</t>
  </si>
  <si>
    <t>Somerset</t>
  </si>
  <si>
    <t>E10000027</t>
  </si>
  <si>
    <t>NHS Somerset CCG</t>
  </si>
  <si>
    <t>11X</t>
  </si>
  <si>
    <t>Isles of Scilly</t>
  </si>
  <si>
    <t>E06000053</t>
  </si>
  <si>
    <t>NHS Kernow CCG</t>
  </si>
  <si>
    <t>11N</t>
  </si>
  <si>
    <t>Cornwall</t>
  </si>
  <si>
    <t>E06000052</t>
  </si>
  <si>
    <t>Gloucestershire</t>
  </si>
  <si>
    <t>E10000013</t>
  </si>
  <si>
    <t>NHS Gloucestershire CCG</t>
  </si>
  <si>
    <t>11M</t>
  </si>
  <si>
    <t>Dorset</t>
  </si>
  <si>
    <t>NHS Dorset CCG</t>
  </si>
  <si>
    <t>11J</t>
  </si>
  <si>
    <t>Bath and North East Somerset</t>
  </si>
  <si>
    <t>E06000022</t>
  </si>
  <si>
    <t>NHS Bath and North East Somerset CCG</t>
  </si>
  <si>
    <t>11E</t>
  </si>
  <si>
    <t>NHS West Hampshire CCG</t>
  </si>
  <si>
    <t>11A</t>
  </si>
  <si>
    <t>Southampton</t>
  </si>
  <si>
    <t>E06000045</t>
  </si>
  <si>
    <t>NHS Southampton CCG</t>
  </si>
  <si>
    <t>10X</t>
  </si>
  <si>
    <t>NHS South Eastern Hampshire CCG</t>
  </si>
  <si>
    <t>10V</t>
  </si>
  <si>
    <t>Portsmouth</t>
  </si>
  <si>
    <t>E06000044</t>
  </si>
  <si>
    <t>NHS Portsmouth CCG</t>
  </si>
  <si>
    <t>10R</t>
  </si>
  <si>
    <t>NHS Oxfordshire CCG</t>
  </si>
  <si>
    <t>10Q</t>
  </si>
  <si>
    <t>Isle of Wight</t>
  </si>
  <si>
    <t>E06000046</t>
  </si>
  <si>
    <t>NHS Isle of Wight CCG</t>
  </si>
  <si>
    <t>10L</t>
  </si>
  <si>
    <t>NHS Fareham and Gosport CCG</t>
  </si>
  <si>
    <t>10K</t>
  </si>
  <si>
    <t>NHS North Hampshire CCG</t>
  </si>
  <si>
    <t>10J</t>
  </si>
  <si>
    <t>NHS Thanet CCG</t>
  </si>
  <si>
    <t>10E</t>
  </si>
  <si>
    <t>NHS Swale CCG</t>
  </si>
  <si>
    <t>10D</t>
  </si>
  <si>
    <t>NHS Surrey Heath CCG</t>
  </si>
  <si>
    <t>10C</t>
  </si>
  <si>
    <t>NHS South Kent Coast CCG</t>
  </si>
  <si>
    <t>10A</t>
  </si>
  <si>
    <t>NHS North West Surrey CCG</t>
  </si>
  <si>
    <t>09Y</t>
  </si>
  <si>
    <t>West Sussex</t>
  </si>
  <si>
    <t>E10000032</t>
  </si>
  <si>
    <t>NHS Horsham and Mid Sussex CCG</t>
  </si>
  <si>
    <t>09X</t>
  </si>
  <si>
    <t>Medway</t>
  </si>
  <si>
    <t>E06000035</t>
  </si>
  <si>
    <t>NHS Medway CCG</t>
  </si>
  <si>
    <t>09W</t>
  </si>
  <si>
    <t>NHS Hastings and Rother CCG</t>
  </si>
  <si>
    <t>09P</t>
  </si>
  <si>
    <t>NHS Guildford and Waverley CCG</t>
  </si>
  <si>
    <t>09N</t>
  </si>
  <si>
    <t>NHS East Surrey CCG</t>
  </si>
  <si>
    <t>09L</t>
  </si>
  <si>
    <t>NHS Dartford, Gravesham and Swanley CCG</t>
  </si>
  <si>
    <t>09J</t>
  </si>
  <si>
    <t>NHS Crawley CCG</t>
  </si>
  <si>
    <t>09H</t>
  </si>
  <si>
    <t>NHS Coastal West Sussex CCG</t>
  </si>
  <si>
    <t>09G</t>
  </si>
  <si>
    <t>NHS Eastbourne, Hailsham and Seaford CCG</t>
  </si>
  <si>
    <t>09F</t>
  </si>
  <si>
    <t>NHS Canterbury and Coastal CCG</t>
  </si>
  <si>
    <t>09E</t>
  </si>
  <si>
    <t>Brighton and Hove</t>
  </si>
  <si>
    <t>E06000043</t>
  </si>
  <si>
    <t>NHS Brighton and Hove CCG</t>
  </si>
  <si>
    <t>09D</t>
  </si>
  <si>
    <t>NHS Ashford CCG</t>
  </si>
  <si>
    <t>09C</t>
  </si>
  <si>
    <t>Westminster</t>
  </si>
  <si>
    <t>E09000033</t>
  </si>
  <si>
    <t>NHS Central London (Westminster) CCG</t>
  </si>
  <si>
    <t>09A</t>
  </si>
  <si>
    <t>NHS West London CCG</t>
  </si>
  <si>
    <t>08Y</t>
  </si>
  <si>
    <t>Kensington and Chelsea</t>
  </si>
  <si>
    <t>E09000020</t>
  </si>
  <si>
    <t>Wandsworth</t>
  </si>
  <si>
    <t>E09000032</t>
  </si>
  <si>
    <t>NHS Wandsworth CCG</t>
  </si>
  <si>
    <t>08X</t>
  </si>
  <si>
    <t>Waltham Forest</t>
  </si>
  <si>
    <t>E09000031</t>
  </si>
  <si>
    <t>NHS Waltham Forest CCG</t>
  </si>
  <si>
    <t>08W</t>
  </si>
  <si>
    <t>Tower Hamlets</t>
  </si>
  <si>
    <t>E09000030</t>
  </si>
  <si>
    <t>NHS Tower Hamlets CCG</t>
  </si>
  <si>
    <t>08V</t>
  </si>
  <si>
    <t>Sutton</t>
  </si>
  <si>
    <t>E09000029</t>
  </si>
  <si>
    <t>NHS Sutton CCG</t>
  </si>
  <si>
    <t>08T</t>
  </si>
  <si>
    <t>York</t>
  </si>
  <si>
    <t>E06000014</t>
  </si>
  <si>
    <t>Merton</t>
  </si>
  <si>
    <t>E09000024</t>
  </si>
  <si>
    <t>NHS Merton CCG</t>
  </si>
  <si>
    <t>08R</t>
  </si>
  <si>
    <t>Worcestershire</t>
  </si>
  <si>
    <t>E10000034</t>
  </si>
  <si>
    <t>Southwark</t>
  </si>
  <si>
    <t>E09000028</t>
  </si>
  <si>
    <t>NHS Southwark CCG</t>
  </si>
  <si>
    <t>08Q</t>
  </si>
  <si>
    <t>Wolverhampton</t>
  </si>
  <si>
    <t>E08000031</t>
  </si>
  <si>
    <t>Richmond upon Thames</t>
  </si>
  <si>
    <t>E09000027</t>
  </si>
  <si>
    <t>NHS Richmond CCG</t>
  </si>
  <si>
    <t>08P</t>
  </si>
  <si>
    <t>Redbridge</t>
  </si>
  <si>
    <t>E09000026</t>
  </si>
  <si>
    <t>NHS Redbridge CCG</t>
  </si>
  <si>
    <t>08N</t>
  </si>
  <si>
    <t>Newham</t>
  </si>
  <si>
    <t>E09000025</t>
  </si>
  <si>
    <t>NHS Newham CCG</t>
  </si>
  <si>
    <t>08M</t>
  </si>
  <si>
    <t>Lewisham</t>
  </si>
  <si>
    <t>E09000023</t>
  </si>
  <si>
    <t>NHS Lewisham CCG</t>
  </si>
  <si>
    <t>08L</t>
  </si>
  <si>
    <t>Lambeth</t>
  </si>
  <si>
    <t>E09000022</t>
  </si>
  <si>
    <t>NHS Lambeth CCG</t>
  </si>
  <si>
    <t>08K</t>
  </si>
  <si>
    <t>Wigan</t>
  </si>
  <si>
    <t>E08000010</t>
  </si>
  <si>
    <t>Kingston upon Thames</t>
  </si>
  <si>
    <t>E09000021</t>
  </si>
  <si>
    <t>NHS Kingston CCG</t>
  </si>
  <si>
    <t>08J</t>
  </si>
  <si>
    <t>Islington</t>
  </si>
  <si>
    <t>E09000019</t>
  </si>
  <si>
    <t>NHS Islington CCG</t>
  </si>
  <si>
    <t>08H</t>
  </si>
  <si>
    <t>Hillingdon</t>
  </si>
  <si>
    <t>E09000017</t>
  </si>
  <si>
    <t>NHS Hillingdon CCG</t>
  </si>
  <si>
    <t>08G</t>
  </si>
  <si>
    <t>Havering</t>
  </si>
  <si>
    <t>E09000016</t>
  </si>
  <si>
    <t>NHS Havering CCG</t>
  </si>
  <si>
    <t>08F</t>
  </si>
  <si>
    <t>Warwickshire</t>
  </si>
  <si>
    <t>E10000031</t>
  </si>
  <si>
    <t>Harrow</t>
  </si>
  <si>
    <t>E09000015</t>
  </si>
  <si>
    <t>NHS Harrow CCG</t>
  </si>
  <si>
    <t>08E</t>
  </si>
  <si>
    <t>Warrington</t>
  </si>
  <si>
    <t>E06000007</t>
  </si>
  <si>
    <t>Haringey</t>
  </si>
  <si>
    <t>E09000014</t>
  </si>
  <si>
    <t>NHS Haringey CCG</t>
  </si>
  <si>
    <t>08D</t>
  </si>
  <si>
    <t>Hammersmith and Fulham</t>
  </si>
  <si>
    <t>E09000013</t>
  </si>
  <si>
    <t>NHS Hammersmith and Fulham CCG</t>
  </si>
  <si>
    <t>08C</t>
  </si>
  <si>
    <t>Greenwich</t>
  </si>
  <si>
    <t>E09000011</t>
  </si>
  <si>
    <t>NHS Greenwich CCG</t>
  </si>
  <si>
    <t>08A</t>
  </si>
  <si>
    <t>Walsall</t>
  </si>
  <si>
    <t>E08000030</t>
  </si>
  <si>
    <t>Hounslow</t>
  </si>
  <si>
    <t>E09000018</t>
  </si>
  <si>
    <t>NHS Hounslow CCG</t>
  </si>
  <si>
    <t>07Y</t>
  </si>
  <si>
    <t>Wakefield</t>
  </si>
  <si>
    <t>E08000036</t>
  </si>
  <si>
    <t>Enfield</t>
  </si>
  <si>
    <t>E09000010</t>
  </si>
  <si>
    <t>NHS Enfield CCG</t>
  </si>
  <si>
    <t>07X</t>
  </si>
  <si>
    <t>Trafford</t>
  </si>
  <si>
    <t>E08000009</t>
  </si>
  <si>
    <t>Ealing</t>
  </si>
  <si>
    <t>E09000009</t>
  </si>
  <si>
    <t>NHS Ealing CCG</t>
  </si>
  <si>
    <t>07W</t>
  </si>
  <si>
    <t>Croydon</t>
  </si>
  <si>
    <t>E09000008</t>
  </si>
  <si>
    <t>NHS Croydon CCG</t>
  </si>
  <si>
    <t>07V</t>
  </si>
  <si>
    <t>Hackney</t>
  </si>
  <si>
    <t>E09000012</t>
  </si>
  <si>
    <t>NHS City and Hackney CCG</t>
  </si>
  <si>
    <t>07T</t>
  </si>
  <si>
    <t>Thurrock</t>
  </si>
  <si>
    <t>E06000034</t>
  </si>
  <si>
    <t>City of London</t>
  </si>
  <si>
    <t>E09000001</t>
  </si>
  <si>
    <t>Telford and Wrekin</t>
  </si>
  <si>
    <t>E06000020</t>
  </si>
  <si>
    <t>Camden</t>
  </si>
  <si>
    <t>E09000007</t>
  </si>
  <si>
    <t>NHS Camden CCG</t>
  </si>
  <si>
    <t>07R</t>
  </si>
  <si>
    <t>Tameside</t>
  </si>
  <si>
    <t>E08000008</t>
  </si>
  <si>
    <t>Bromley</t>
  </si>
  <si>
    <t>E09000006</t>
  </si>
  <si>
    <t>NHS Bromley CCG</t>
  </si>
  <si>
    <t>07Q</t>
  </si>
  <si>
    <t>Brent</t>
  </si>
  <si>
    <t>E09000005</t>
  </si>
  <si>
    <t>NHS Brent CCG</t>
  </si>
  <si>
    <t>07P</t>
  </si>
  <si>
    <t>Bexley</t>
  </si>
  <si>
    <t>E09000004</t>
  </si>
  <si>
    <t>NHS Bexley CCG</t>
  </si>
  <si>
    <t>07N</t>
  </si>
  <si>
    <t>Barnet</t>
  </si>
  <si>
    <t>E09000003</t>
  </si>
  <si>
    <t>NHS Barnet CCG</t>
  </si>
  <si>
    <t>07M</t>
  </si>
  <si>
    <t>Sunderland</t>
  </si>
  <si>
    <t>E08000024</t>
  </si>
  <si>
    <t>Barking and Dagenham</t>
  </si>
  <si>
    <t>E09000002</t>
  </si>
  <si>
    <t>NHS Barking and Dagenham CCG</t>
  </si>
  <si>
    <t>07L</t>
  </si>
  <si>
    <t>Suffolk</t>
  </si>
  <si>
    <t>E10000029</t>
  </si>
  <si>
    <t>NHS West Suffolk CCG</t>
  </si>
  <si>
    <t>07K</t>
  </si>
  <si>
    <t>Stoke-on-Trent</t>
  </si>
  <si>
    <t>E06000021</t>
  </si>
  <si>
    <t>Norfolk</t>
  </si>
  <si>
    <t>E10000020</t>
  </si>
  <si>
    <t>NHS West Norfolk CCG</t>
  </si>
  <si>
    <t>07J</t>
  </si>
  <si>
    <t>Stockton-on-Tees</t>
  </si>
  <si>
    <t>E06000004</t>
  </si>
  <si>
    <t>NHS West Essex CCG</t>
  </si>
  <si>
    <t>07H</t>
  </si>
  <si>
    <t>Stockport</t>
  </si>
  <si>
    <t>E08000007</t>
  </si>
  <si>
    <t>NHS Thurrock CCG</t>
  </si>
  <si>
    <t>07G</t>
  </si>
  <si>
    <t>Staffordshire</t>
  </si>
  <si>
    <t>E10000028</t>
  </si>
  <si>
    <t>NHS South Norfolk CCG</t>
  </si>
  <si>
    <t>06Y</t>
  </si>
  <si>
    <t>St. Helens</t>
  </si>
  <si>
    <t>E08000013</t>
  </si>
  <si>
    <t>NHS Norwich CCG</t>
  </si>
  <si>
    <t>06W</t>
  </si>
  <si>
    <t>NHS North Norfolk CCG</t>
  </si>
  <si>
    <t>06V</t>
  </si>
  <si>
    <t>NHS North East Essex CCG</t>
  </si>
  <si>
    <t>06T</t>
  </si>
  <si>
    <t>NHS Mid Essex CCG</t>
  </si>
  <si>
    <t>06Q</t>
  </si>
  <si>
    <t>South Tyneside</t>
  </si>
  <si>
    <t>E08000023</t>
  </si>
  <si>
    <t>Luton</t>
  </si>
  <si>
    <t>E06000032</t>
  </si>
  <si>
    <t>NHS Luton CCG</t>
  </si>
  <si>
    <t>06P</t>
  </si>
  <si>
    <t>Hertfordshire</t>
  </si>
  <si>
    <t>E10000015</t>
  </si>
  <si>
    <t>NHS Herts Valleys CCG</t>
  </si>
  <si>
    <t>06N</t>
  </si>
  <si>
    <t>NHS Great Yarmouth and Waveney CCG</t>
  </si>
  <si>
    <t>06M</t>
  </si>
  <si>
    <t>NHS Ipswich and East Suffolk CCG</t>
  </si>
  <si>
    <t>06L</t>
  </si>
  <si>
    <t>Shropshire</t>
  </si>
  <si>
    <t>E06000051</t>
  </si>
  <si>
    <t>NHS East and North Hertfordshire CCG</t>
  </si>
  <si>
    <t>06K</t>
  </si>
  <si>
    <t>Sheffield</t>
  </si>
  <si>
    <t>E08000019</t>
  </si>
  <si>
    <t>Northamptonshire</t>
  </si>
  <si>
    <t>E10000021</t>
  </si>
  <si>
    <t>NHS Cambridgeshire and Peterborough CCG</t>
  </si>
  <si>
    <t>06H</t>
  </si>
  <si>
    <t>Sefton</t>
  </si>
  <si>
    <t>E08000014</t>
  </si>
  <si>
    <t>Sandwell</t>
  </si>
  <si>
    <t>E08000028</t>
  </si>
  <si>
    <t>Cambridgeshire</t>
  </si>
  <si>
    <t>E10000003</t>
  </si>
  <si>
    <t>Salford</t>
  </si>
  <si>
    <t>E08000006</t>
  </si>
  <si>
    <t>Peterborough</t>
  </si>
  <si>
    <t>E06000031</t>
  </si>
  <si>
    <t>Rutland</t>
  </si>
  <si>
    <t>E06000017</t>
  </si>
  <si>
    <t>Central Bedfordshire</t>
  </si>
  <si>
    <t>E06000056</t>
  </si>
  <si>
    <t>NHS Bedfordshire CCG</t>
  </si>
  <si>
    <t>06F</t>
  </si>
  <si>
    <t>Rotherham</t>
  </si>
  <si>
    <t>E08000018</t>
  </si>
  <si>
    <t>Bedford</t>
  </si>
  <si>
    <t>E06000055</t>
  </si>
  <si>
    <t>Rochdale</t>
  </si>
  <si>
    <t>E08000005</t>
  </si>
  <si>
    <t>NHS Wyre Forest CCG</t>
  </si>
  <si>
    <t>06D</t>
  </si>
  <si>
    <t>NHS Wolverhampton CCG</t>
  </si>
  <si>
    <t>06A</t>
  </si>
  <si>
    <t>Redcar and Cleveland</t>
  </si>
  <si>
    <t>E06000003</t>
  </si>
  <si>
    <t>NHS Walsall CCG</t>
  </si>
  <si>
    <t>05Y</t>
  </si>
  <si>
    <t>NHS Telford and Wrekin CCG</t>
  </si>
  <si>
    <t>05X</t>
  </si>
  <si>
    <t>NHS Stoke on Trent CCG</t>
  </si>
  <si>
    <t>05W</t>
  </si>
  <si>
    <t>NHS Stafford and Surrounds CCG</t>
  </si>
  <si>
    <t>05V</t>
  </si>
  <si>
    <t>NHS South Worcestershire CCG</t>
  </si>
  <si>
    <t>05T</t>
  </si>
  <si>
    <t>NHS South Warwickshire CCG</t>
  </si>
  <si>
    <t>05R</t>
  </si>
  <si>
    <t>NHS South East Staffordshire and Seisdon Peninsula CCG</t>
  </si>
  <si>
    <t>05Q</t>
  </si>
  <si>
    <t>Oldham</t>
  </si>
  <si>
    <t>E08000004</t>
  </si>
  <si>
    <t>NHS Shropshire CCG</t>
  </si>
  <si>
    <t>05N</t>
  </si>
  <si>
    <t>Nottinghamshire</t>
  </si>
  <si>
    <t>E10000024</t>
  </si>
  <si>
    <t>NHS Sandwell and West Birmingham CCG</t>
  </si>
  <si>
    <t>05L</t>
  </si>
  <si>
    <t>Nottingham</t>
  </si>
  <si>
    <t>E06000018</t>
  </si>
  <si>
    <t>Northumberland</t>
  </si>
  <si>
    <t>E06000057</t>
  </si>
  <si>
    <t>NHS Redditch and Bromsgrove CCG</t>
  </si>
  <si>
    <t>05J</t>
  </si>
  <si>
    <t>NHS Warwickshire North CCG</t>
  </si>
  <si>
    <t>05H</t>
  </si>
  <si>
    <t>North Yorkshire</t>
  </si>
  <si>
    <t>E10000023</t>
  </si>
  <si>
    <t>NHS North Staffordshire CCG</t>
  </si>
  <si>
    <t>05G</t>
  </si>
  <si>
    <t>Herefordshire, County of</t>
  </si>
  <si>
    <t>E06000019</t>
  </si>
  <si>
    <t>NHS Herefordshire CCG</t>
  </si>
  <si>
    <t>05F</t>
  </si>
  <si>
    <t>NHS East Staffordshire CCG</t>
  </si>
  <si>
    <t>05D</t>
  </si>
  <si>
    <t>North Lincolnshire</t>
  </si>
  <si>
    <t>E06000013</t>
  </si>
  <si>
    <t>Dudley</t>
  </si>
  <si>
    <t>E08000027</t>
  </si>
  <si>
    <t>NHS Dudley CCG</t>
  </si>
  <si>
    <t>05C</t>
  </si>
  <si>
    <t>North East Lincolnshire</t>
  </si>
  <si>
    <t>E06000012</t>
  </si>
  <si>
    <t>NHS Coventry and Rugby CCG</t>
  </si>
  <si>
    <t>05A</t>
  </si>
  <si>
    <t>Coventry</t>
  </si>
  <si>
    <t>E08000026</t>
  </si>
  <si>
    <t>NHS Cannock Chase CCG</t>
  </si>
  <si>
    <t>04Y</t>
  </si>
  <si>
    <t>Leicestershire</t>
  </si>
  <si>
    <t>E10000018</t>
  </si>
  <si>
    <t>NHS West Leicestershire CCG</t>
  </si>
  <si>
    <t>04V</t>
  </si>
  <si>
    <t>Milton Keynes</t>
  </si>
  <si>
    <t>E06000042</t>
  </si>
  <si>
    <t>NHS South West Lincolnshire CCG</t>
  </si>
  <si>
    <t>04Q</t>
  </si>
  <si>
    <t>Middlesbrough</t>
  </si>
  <si>
    <t>E06000002</t>
  </si>
  <si>
    <t>NHS Rushcliffe CCG</t>
  </si>
  <si>
    <t>04N</t>
  </si>
  <si>
    <t>NHS Nottingham West CCG</t>
  </si>
  <si>
    <t>04M</t>
  </si>
  <si>
    <t>NHS Nottingham North and East CCG</t>
  </si>
  <si>
    <t>04L</t>
  </si>
  <si>
    <t>NHS Nottingham City CCG</t>
  </si>
  <si>
    <t>04K</t>
  </si>
  <si>
    <t>NHS Newark and Sherwood CCG</t>
  </si>
  <si>
    <t>04H</t>
  </si>
  <si>
    <t>NHS Nene CCG</t>
  </si>
  <si>
    <t>04G</t>
  </si>
  <si>
    <t>NHS Milton Keynes CCG</t>
  </si>
  <si>
    <t>04F</t>
  </si>
  <si>
    <t>NHS Mansfield and Ashfield CCG</t>
  </si>
  <si>
    <t>04E</t>
  </si>
  <si>
    <t>Leicester</t>
  </si>
  <si>
    <t>E06000016</t>
  </si>
  <si>
    <t>NHS Lincolnshire West CCG</t>
  </si>
  <si>
    <t>04D</t>
  </si>
  <si>
    <t>NHS Leicester City CCG</t>
  </si>
  <si>
    <t>04C</t>
  </si>
  <si>
    <t>Lancashire</t>
  </si>
  <si>
    <t>E10000017</t>
  </si>
  <si>
    <t>NHS East Leicestershire and Rutland CCG</t>
  </si>
  <si>
    <t>03W</t>
  </si>
  <si>
    <t>Knowsley</t>
  </si>
  <si>
    <t>E08000011</t>
  </si>
  <si>
    <t>NHS Corby CCG</t>
  </si>
  <si>
    <t>03V</t>
  </si>
  <si>
    <t>Kirklees</t>
  </si>
  <si>
    <t>E08000034</t>
  </si>
  <si>
    <t>NHS Lincolnshire East CCG</t>
  </si>
  <si>
    <t>03T</t>
  </si>
  <si>
    <t>NHS Wakefield CCG</t>
  </si>
  <si>
    <t>03R</t>
  </si>
  <si>
    <t>Kingston upon Hull, City of</t>
  </si>
  <si>
    <t>E06000010</t>
  </si>
  <si>
    <t>NHS Vale of York CCG</t>
  </si>
  <si>
    <t>03Q</t>
  </si>
  <si>
    <t>East Riding of Yorkshire</t>
  </si>
  <si>
    <t>E06000011</t>
  </si>
  <si>
    <t>NHS Sheffield CCG</t>
  </si>
  <si>
    <t>03N</t>
  </si>
  <si>
    <t>NHS Scarborough and Ryedale CCG</t>
  </si>
  <si>
    <t>03M</t>
  </si>
  <si>
    <t>NHS Rotherham CCG</t>
  </si>
  <si>
    <t>03L</t>
  </si>
  <si>
    <t>NHS North Lincolnshire CCG</t>
  </si>
  <si>
    <t>03K</t>
  </si>
  <si>
    <t>NHS North Kirklees CCG</t>
  </si>
  <si>
    <t>03J</t>
  </si>
  <si>
    <t>NHS North East Lincolnshire CCG</t>
  </si>
  <si>
    <t>03H</t>
  </si>
  <si>
    <t>NHS Hull CCG</t>
  </si>
  <si>
    <t>03F</t>
  </si>
  <si>
    <t>NHS Harrogate and Rural District CCG</t>
  </si>
  <si>
    <t>03E</t>
  </si>
  <si>
    <t>Hartlepool</t>
  </si>
  <si>
    <t>E06000001</t>
  </si>
  <si>
    <t>NHS Hambleton, Richmondshire and Whitby CCG</t>
  </si>
  <si>
    <t>03D</t>
  </si>
  <si>
    <t>NHS Greater Huddersfield CCG</t>
  </si>
  <si>
    <t>03A</t>
  </si>
  <si>
    <t>NHS East Riding of Yorkshire CCG</t>
  </si>
  <si>
    <t>02Y</t>
  </si>
  <si>
    <t>Doncaster</t>
  </si>
  <si>
    <t>E08000017</t>
  </si>
  <si>
    <t>NHS Doncaster CCG</t>
  </si>
  <si>
    <t>02X</t>
  </si>
  <si>
    <t>Bradford</t>
  </si>
  <si>
    <t>E08000032</t>
  </si>
  <si>
    <t>NHS Bradford City CCG</t>
  </si>
  <si>
    <t>02W</t>
  </si>
  <si>
    <t>Halton</t>
  </si>
  <si>
    <t>E06000006</t>
  </si>
  <si>
    <t>Calderdale</t>
  </si>
  <si>
    <t>E08000033</t>
  </si>
  <si>
    <t>NHS Calderdale CCG</t>
  </si>
  <si>
    <t>02T</t>
  </si>
  <si>
    <t>NHS Bradford Districts CCG</t>
  </si>
  <si>
    <t>02R</t>
  </si>
  <si>
    <t>NHS Bassetlaw CCG</t>
  </si>
  <si>
    <t>02Q</t>
  </si>
  <si>
    <t>Barnsley</t>
  </si>
  <si>
    <t>E08000016</t>
  </si>
  <si>
    <t>NHS Barnsley CCG</t>
  </si>
  <si>
    <t>02P</t>
  </si>
  <si>
    <t>NHS Airedale, Wharfedale and Craven CCG</t>
  </si>
  <si>
    <t>02N</t>
  </si>
  <si>
    <t>NHS Fylde and Wyre CCG</t>
  </si>
  <si>
    <t>02M</t>
  </si>
  <si>
    <t>NHS Wigan Borough CCG</t>
  </si>
  <si>
    <t>02H</t>
  </si>
  <si>
    <t>NHS West Lancashire CCG</t>
  </si>
  <si>
    <t>02G</t>
  </si>
  <si>
    <t>Cheshire West and Chester</t>
  </si>
  <si>
    <t>E06000050</t>
  </si>
  <si>
    <t>NHS West Cheshire CCG</t>
  </si>
  <si>
    <t>02F</t>
  </si>
  <si>
    <t>NHS Warrington CCG</t>
  </si>
  <si>
    <t>02E</t>
  </si>
  <si>
    <t>NHS Vale Royal CCG</t>
  </si>
  <si>
    <t>02D</t>
  </si>
  <si>
    <t>NHS Trafford CCG</t>
  </si>
  <si>
    <t>02A</t>
  </si>
  <si>
    <t>NHS Tameside and Glossop CCG</t>
  </si>
  <si>
    <t>01Y</t>
  </si>
  <si>
    <t>NHS St Helens CCG</t>
  </si>
  <si>
    <t>01X</t>
  </si>
  <si>
    <t>Darlington</t>
  </si>
  <si>
    <t>E06000005</t>
  </si>
  <si>
    <t>NHS Stockport CCG</t>
  </si>
  <si>
    <t>01W</t>
  </si>
  <si>
    <t>Cumbria</t>
  </si>
  <si>
    <t>E10000006</t>
  </si>
  <si>
    <t>NHS Southport and Formby CCG</t>
  </si>
  <si>
    <t>01V</t>
  </si>
  <si>
    <t>NHS South Sefton CCG</t>
  </si>
  <si>
    <t>01T</t>
  </si>
  <si>
    <t>Cheshire East</t>
  </si>
  <si>
    <t>E06000049</t>
  </si>
  <si>
    <t>NHS South Cheshire CCG</t>
  </si>
  <si>
    <t>01R</t>
  </si>
  <si>
    <t>County Durham</t>
  </si>
  <si>
    <t>E06000047</t>
  </si>
  <si>
    <t>NHS Morecambe Bay CCG</t>
  </si>
  <si>
    <t>01K</t>
  </si>
  <si>
    <t>NHS Knowsley CCG</t>
  </si>
  <si>
    <t>01J</t>
  </si>
  <si>
    <t>NHS North Cumbria CCG</t>
  </si>
  <si>
    <t>01H</t>
  </si>
  <si>
    <t>NHS Salford CCG</t>
  </si>
  <si>
    <t>01G</t>
  </si>
  <si>
    <t>NHS Halton CCG</t>
  </si>
  <si>
    <t>01F</t>
  </si>
  <si>
    <t>NHS Greater Preston CCG</t>
  </si>
  <si>
    <t>01E</t>
  </si>
  <si>
    <t>NHS Heywood, Middleton and Rochdale CCG</t>
  </si>
  <si>
    <t>01D</t>
  </si>
  <si>
    <t>Bury</t>
  </si>
  <si>
    <t>E08000002</t>
  </si>
  <si>
    <t>NHS Eastern Cheshire CCG</t>
  </si>
  <si>
    <t>01C</t>
  </si>
  <si>
    <t>NHS East Lancashire CCG</t>
  </si>
  <si>
    <t>01A</t>
  </si>
  <si>
    <t>NHS Oldham CCG</t>
  </si>
  <si>
    <t>00Y</t>
  </si>
  <si>
    <t>NHS Chorley and South Ribble CCG</t>
  </si>
  <si>
    <t>00X</t>
  </si>
  <si>
    <t>NHS Bury CCG</t>
  </si>
  <si>
    <t>00V</t>
  </si>
  <si>
    <t>Bolton</t>
  </si>
  <si>
    <t>E08000001</t>
  </si>
  <si>
    <t>NHS Bolton CCG</t>
  </si>
  <si>
    <t>00T</t>
  </si>
  <si>
    <t>Blackpool</t>
  </si>
  <si>
    <t>E06000009</t>
  </si>
  <si>
    <t>NHS Blackpool CCG</t>
  </si>
  <si>
    <t>00R</t>
  </si>
  <si>
    <t>Blackburn with Darwen</t>
  </si>
  <si>
    <t>E06000008</t>
  </si>
  <si>
    <t>NHS Blackburn with Darwen CCG</t>
  </si>
  <si>
    <t>00Q</t>
  </si>
  <si>
    <t>NHS Sunderland CCG</t>
  </si>
  <si>
    <t>00P</t>
  </si>
  <si>
    <t>NHS South Tyneside CCG</t>
  </si>
  <si>
    <t>00N</t>
  </si>
  <si>
    <t>NHS South Tees CCG</t>
  </si>
  <si>
    <t>00M</t>
  </si>
  <si>
    <t>NHS Northumberland CCG</t>
  </si>
  <si>
    <t>00L</t>
  </si>
  <si>
    <t>NHS Hartlepool and Stockton-on-Tees CCG</t>
  </si>
  <si>
    <t>00K</t>
  </si>
  <si>
    <t>NHS North Durham CCG</t>
  </si>
  <si>
    <t>00J</t>
  </si>
  <si>
    <t>NHS Durham Dales, Easington and Sedgefield CCG</t>
  </si>
  <si>
    <t>00D</t>
  </si>
  <si>
    <t>NHS Darlington CCG</t>
  </si>
  <si>
    <t>00C</t>
  </si>
  <si>
    <t>2019/20</t>
  </si>
  <si>
    <t>Clinical Commissioning Group (191)</t>
  </si>
  <si>
    <t>CCG</t>
  </si>
  <si>
    <t>% of LA in CCG</t>
  </si>
  <si>
    <t>Local Authority (upper tier)</t>
  </si>
  <si>
    <t>CCG19 Clinical Commissioning Group (191)</t>
  </si>
  <si>
    <t>2016/17</t>
  </si>
  <si>
    <t>CCGs may appear more than once if contributions are made to multiple LAs</t>
  </si>
  <si>
    <t>CCG-LA mapping based on ONS 2017 LSOA populations</t>
  </si>
  <si>
    <t>NHS South Devon and Torbay CCG</t>
  </si>
  <si>
    <t>99Q</t>
  </si>
  <si>
    <t>NHS Northern, Eastern and Western Devon CCG</t>
  </si>
  <si>
    <t>99P</t>
  </si>
  <si>
    <t>Non-RNF contribution  £000</t>
  </si>
  <si>
    <t>CCG19</t>
  </si>
  <si>
    <t>Total non-RNF contribution</t>
  </si>
  <si>
    <t>Clincical Commissioning Group</t>
  </si>
  <si>
    <t>Combined RNF element and non-RNF contribution</t>
  </si>
  <si>
    <t>Share based on core allocation minus RNF element</t>
  </si>
  <si>
    <t>Adjusted core services funding (as RNF based payment is effectively gone)</t>
  </si>
  <si>
    <t>Column 14 of CCG core services (including other funding)</t>
  </si>
  <si>
    <t>Minimum BCF contribution to be received by Local Authorities</t>
  </si>
  <si>
    <t>Minimum BCF contribution from CCGs - 2019/20</t>
  </si>
  <si>
    <t>2019/20 minimum BCF contribution to Local Authorities</t>
  </si>
  <si>
    <t>2019/20 minimum BCF contribution from CCGs</t>
  </si>
  <si>
    <t>Resident population 2017</t>
  </si>
  <si>
    <t>E06000058</t>
  </si>
  <si>
    <t>Bournemouth, Christchurch and Poole</t>
  </si>
  <si>
    <t>E06000059</t>
  </si>
  <si>
    <t>2019/20 growth</t>
  </si>
  <si>
    <t>2018/19</t>
  </si>
  <si>
    <t>Resident population MYE 2017</t>
  </si>
  <si>
    <t>LA151</t>
  </si>
  <si>
    <t>From 'RNF element' worksheet column P</t>
  </si>
  <si>
    <t>2017/18</t>
  </si>
  <si>
    <t>From 'RNF element' worksheet column D</t>
  </si>
  <si>
    <t>% of CCG in LA</t>
  </si>
  <si>
    <t>LAs linked to CCGs that have merged have had ther contributions adjusted to ensure equal growth</t>
  </si>
  <si>
    <t>Combined contributions based on RNF with that based on CCG core allocations</t>
  </si>
  <si>
    <t>Miinimum contribution % change</t>
  </si>
  <si>
    <t>£000</t>
  </si>
  <si>
    <t>England</t>
  </si>
  <si>
    <t>Contribution to each LA based on RNF for social care</t>
  </si>
  <si>
    <t>CCG total contribution 
based on the RNF by summing across LAs</t>
  </si>
  <si>
    <t>Non-RNF total budget in 2016/17 and subsequent growth £000</t>
  </si>
  <si>
    <t>Core allocation including other funding</t>
  </si>
  <si>
    <t>Contribution based on RNF</t>
  </si>
  <si>
    <t>Core allocation minus contribution based on RNF</t>
  </si>
  <si>
    <t>Minimum CCG contribution</t>
  </si>
  <si>
    <t>RNF CCG contribution by LA</t>
  </si>
  <si>
    <t>Non-RNF CCG contribution by LA before adjustment</t>
  </si>
  <si>
    <t>Non-RNF CCG contribution to redistribute</t>
  </si>
  <si>
    <t>Non-RNF CCG contribution by LA after adjustment</t>
  </si>
  <si>
    <t>Total CCG contribution by LA</t>
  </si>
  <si>
    <t>Minimum contribution</t>
  </si>
  <si>
    <t>RNF</t>
  </si>
  <si>
    <t xml:space="preserve">Non-RNF </t>
  </si>
  <si>
    <t xml:space="preserve">Minimum contribution </t>
  </si>
  <si>
    <t>Contributions at Local Authority level are mapped to CCGs on the basis of 2017 resident population (ONS).</t>
  </si>
  <si>
    <t>LAs linked to CCGs that have merged since 2016/17 have had their non-RNF contribution adjusted to ensure equal growth</t>
  </si>
  <si>
    <t>BCF summary</t>
  </si>
  <si>
    <t>BCF revenue funding from CCGs ring-fenced for NHS out of hospital commissioned services</t>
  </si>
  <si>
    <t>Ringfenced out of hospital funding from CCGs</t>
  </si>
  <si>
    <t>% change</t>
  </si>
  <si>
    <t>Ringfenced OoH funding</t>
  </si>
  <si>
    <t>Better Care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</si>
</sst>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8"/>
      <name val="Arial"/>
      <family val="2"/>
    </font>
    <font>
      <sz val="10"/>
      <color theme="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5EB8"/>
      <name val="Arial"/>
      <family val="2"/>
    </font>
    <font>
      <b/>
      <sz val="10"/>
      <color rgb="FFFF0000"/>
      <name val="Arial"/>
      <family val="2"/>
    </font>
    <font>
      <b/>
      <sz val="10"/>
      <color rgb="FF7C2855"/>
      <name val="Arial"/>
      <family val="2"/>
    </font>
    <font>
      <sz val="10"/>
      <color theme="6" tint="-0.249977111117893"/>
      <name val="Arial"/>
      <family val="2"/>
    </font>
    <font>
      <sz val="10"/>
      <color rgb="FF7C2855"/>
      <name val="Arial"/>
      <family val="2"/>
    </font>
    <font>
      <sz val="10"/>
      <color rgb="FF005EB8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43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2" fillId="0" borderId="0"/>
  </cellStyleXfs>
  <cellXfs count="113">
    <xf numFmtId="0" fontId="0" fillId="0" borderId="0" xfId="0"/>
    <xf numFmtId="0" fontId="2" fillId="0" borderId="0" xfId="1" applyFont="1"/>
    <xf numFmtId="0" fontId="2" fillId="2" borderId="0" xfId="1" applyFont="1" applyFill="1"/>
    <xf numFmtId="0" fontId="4" fillId="2" borderId="0" xfId="2" applyFont="1" applyFill="1"/>
    <xf numFmtId="0" fontId="4" fillId="2" borderId="0" xfId="3" applyFont="1" applyFill="1" applyAlignment="1" applyProtection="1"/>
    <xf numFmtId="0" fontId="2" fillId="3" borderId="0" xfId="1" applyFont="1" applyFill="1"/>
    <xf numFmtId="0" fontId="6" fillId="3" borderId="0" xfId="1" applyFont="1" applyFill="1"/>
    <xf numFmtId="0" fontId="7" fillId="4" borderId="0" xfId="1" applyFont="1" applyFill="1" applyAlignment="1">
      <alignment horizontal="right"/>
    </xf>
    <xf numFmtId="0" fontId="7" fillId="4" borderId="0" xfId="1" applyFont="1" applyFill="1"/>
    <xf numFmtId="0" fontId="8" fillId="4" borderId="0" xfId="1" applyFont="1" applyFill="1"/>
    <xf numFmtId="0" fontId="7" fillId="5" borderId="0" xfId="1" applyFont="1" applyFill="1" applyAlignment="1">
      <alignment horizontal="right"/>
    </xf>
    <xf numFmtId="0" fontId="7" fillId="5" borderId="0" xfId="1" applyFont="1" applyFill="1"/>
    <xf numFmtId="0" fontId="8" fillId="5" borderId="0" xfId="1" applyFont="1" applyFill="1"/>
    <xf numFmtId="0" fontId="2" fillId="6" borderId="0" xfId="1" applyFont="1" applyFill="1" applyAlignment="1">
      <alignment horizontal="right"/>
    </xf>
    <xf numFmtId="0" fontId="2" fillId="6" borderId="0" xfId="1" applyFont="1" applyFill="1"/>
    <xf numFmtId="0" fontId="9" fillId="6" borderId="0" xfId="1" applyFont="1" applyFill="1"/>
    <xf numFmtId="0" fontId="10" fillId="2" borderId="0" xfId="1" applyFont="1" applyFill="1"/>
    <xf numFmtId="0" fontId="6" fillId="2" borderId="0" xfId="1" applyFont="1" applyFill="1"/>
    <xf numFmtId="0" fontId="12" fillId="0" borderId="0" xfId="4" applyFont="1"/>
    <xf numFmtId="0" fontId="13" fillId="0" borderId="0" xfId="4" applyFont="1" applyBorder="1"/>
    <xf numFmtId="0" fontId="12" fillId="0" borderId="0" xfId="4" applyFont="1" applyBorder="1"/>
    <xf numFmtId="0" fontId="12" fillId="7" borderId="0" xfId="4" applyFont="1" applyFill="1" applyBorder="1"/>
    <xf numFmtId="3" fontId="12" fillId="0" borderId="0" xfId="4" applyNumberFormat="1" applyFont="1"/>
    <xf numFmtId="0" fontId="12" fillId="0" borderId="0" xfId="4" applyFont="1" applyFill="1"/>
    <xf numFmtId="0" fontId="12" fillId="0" borderId="0" xfId="4" applyFont="1" applyFill="1" applyBorder="1"/>
    <xf numFmtId="0" fontId="12" fillId="7" borderId="0" xfId="4" applyFont="1" applyFill="1" applyBorder="1" applyAlignment="1">
      <alignment horizontal="right"/>
    </xf>
    <xf numFmtId="0" fontId="13" fillId="0" borderId="0" xfId="4" applyFont="1" applyFill="1" applyBorder="1" applyAlignment="1">
      <alignment horizontal="right"/>
    </xf>
    <xf numFmtId="0" fontId="2" fillId="0" borderId="0" xfId="4" applyFont="1" applyFill="1" applyBorder="1" applyAlignment="1">
      <alignment horizontal="right"/>
    </xf>
    <xf numFmtId="0" fontId="12" fillId="0" borderId="0" xfId="4" applyFont="1" applyFill="1" applyBorder="1" applyAlignment="1">
      <alignment horizontal="left"/>
    </xf>
    <xf numFmtId="3" fontId="13" fillId="0" borderId="0" xfId="4" applyNumberFormat="1" applyFont="1" applyBorder="1"/>
    <xf numFmtId="9" fontId="12" fillId="0" borderId="0" xfId="4" applyNumberFormat="1" applyFont="1"/>
    <xf numFmtId="3" fontId="12" fillId="7" borderId="0" xfId="4" applyNumberFormat="1" applyFont="1" applyFill="1" applyBorder="1" applyAlignment="1">
      <alignment horizontal="right"/>
    </xf>
    <xf numFmtId="3" fontId="13" fillId="0" borderId="0" xfId="4" applyNumberFormat="1" applyFont="1" applyFill="1" applyBorder="1" applyAlignment="1">
      <alignment horizontal="right"/>
    </xf>
    <xf numFmtId="0" fontId="2" fillId="0" borderId="0" xfId="4" applyFont="1" applyFill="1" applyBorder="1" applyAlignment="1">
      <alignment horizontal="left"/>
    </xf>
    <xf numFmtId="3" fontId="12" fillId="7" borderId="0" xfId="4" applyNumberFormat="1" applyFont="1" applyFill="1" applyBorder="1"/>
    <xf numFmtId="3" fontId="13" fillId="0" borderId="0" xfId="4" applyNumberFormat="1" applyFont="1" applyFill="1" applyBorder="1"/>
    <xf numFmtId="3" fontId="2" fillId="0" borderId="0" xfId="4" applyNumberFormat="1" applyFont="1" applyFill="1" applyBorder="1"/>
    <xf numFmtId="0" fontId="8" fillId="7" borderId="0" xfId="4" applyFont="1" applyFill="1" applyBorder="1" applyAlignment="1">
      <alignment horizontal="right" wrapText="1"/>
    </xf>
    <xf numFmtId="0" fontId="14" fillId="0" borderId="0" xfId="4" applyFont="1" applyFill="1" applyBorder="1" applyAlignment="1">
      <alignment horizontal="right"/>
    </xf>
    <xf numFmtId="0" fontId="14" fillId="0" borderId="0" xfId="4" applyFont="1"/>
    <xf numFmtId="0" fontId="14" fillId="0" borderId="0" xfId="4" applyFont="1" applyBorder="1"/>
    <xf numFmtId="0" fontId="15" fillId="7" borderId="0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left"/>
    </xf>
    <xf numFmtId="3" fontId="2" fillId="0" borderId="0" xfId="4" applyNumberFormat="1" applyFont="1" applyBorder="1"/>
    <xf numFmtId="0" fontId="2" fillId="0" borderId="0" xfId="4" applyFont="1"/>
    <xf numFmtId="3" fontId="2" fillId="0" borderId="0" xfId="4" applyNumberFormat="1" applyFont="1"/>
    <xf numFmtId="0" fontId="16" fillId="0" borderId="0" xfId="4" applyFont="1" applyFill="1"/>
    <xf numFmtId="0" fontId="16" fillId="0" borderId="0" xfId="4" applyFont="1" applyBorder="1"/>
    <xf numFmtId="0" fontId="17" fillId="7" borderId="0" xfId="4" applyFont="1" applyFill="1" applyBorder="1" applyAlignment="1">
      <alignment horizontal="right"/>
    </xf>
    <xf numFmtId="3" fontId="2" fillId="0" borderId="0" xfId="4" applyNumberFormat="1" applyFont="1" applyFill="1" applyBorder="1" applyAlignment="1">
      <alignment horizontal="right"/>
    </xf>
    <xf numFmtId="49" fontId="14" fillId="0" borderId="0" xfId="4" applyNumberFormat="1" applyFont="1" applyBorder="1" applyAlignment="1">
      <alignment horizontal="right"/>
    </xf>
    <xf numFmtId="3" fontId="16" fillId="0" borderId="0" xfId="4" applyNumberFormat="1" applyFont="1"/>
    <xf numFmtId="0" fontId="16" fillId="0" borderId="0" xfId="4" applyFont="1"/>
    <xf numFmtId="0" fontId="15" fillId="7" borderId="0" xfId="4" applyFont="1" applyFill="1" applyBorder="1" applyAlignment="1">
      <alignment horizontal="left"/>
    </xf>
    <xf numFmtId="10" fontId="15" fillId="0" borderId="0" xfId="4" applyNumberFormat="1" applyFont="1" applyFill="1" applyBorder="1" applyAlignment="1">
      <alignment horizontal="right"/>
    </xf>
    <xf numFmtId="0" fontId="6" fillId="0" borderId="0" xfId="4" applyFont="1" applyFill="1" applyBorder="1" applyAlignment="1">
      <alignment horizontal="left"/>
    </xf>
    <xf numFmtId="0" fontId="12" fillId="0" borderId="0" xfId="4" applyFont="1" applyAlignment="1"/>
    <xf numFmtId="0" fontId="16" fillId="0" borderId="0" xfId="4" applyFont="1" applyBorder="1" applyAlignment="1"/>
    <xf numFmtId="0" fontId="18" fillId="0" borderId="0" xfId="4" applyFont="1"/>
    <xf numFmtId="0" fontId="16" fillId="0" borderId="0" xfId="4" applyFont="1" applyFill="1" applyBorder="1"/>
    <xf numFmtId="0" fontId="18" fillId="7" borderId="0" xfId="4" applyFont="1" applyFill="1" applyBorder="1" applyAlignment="1">
      <alignment horizontal="right"/>
    </xf>
    <xf numFmtId="0" fontId="16" fillId="0" borderId="0" xfId="4" applyFont="1" applyFill="1" applyBorder="1" applyAlignment="1">
      <alignment horizontal="right"/>
    </xf>
    <xf numFmtId="3" fontId="18" fillId="0" borderId="0" xfId="4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horizontal="left"/>
    </xf>
    <xf numFmtId="0" fontId="16" fillId="0" borderId="0" xfId="4" applyFont="1" applyFill="1" applyBorder="1" applyAlignment="1">
      <alignment vertical="center"/>
    </xf>
    <xf numFmtId="0" fontId="12" fillId="7" borderId="0" xfId="4" applyFont="1" applyFill="1"/>
    <xf numFmtId="3" fontId="12" fillId="0" borderId="0" xfId="5" applyNumberFormat="1" applyFont="1" applyBorder="1" applyAlignment="1">
      <alignment horizontal="right" vertical="top"/>
    </xf>
    <xf numFmtId="3" fontId="12" fillId="0" borderId="0" xfId="4" applyNumberFormat="1" applyFont="1" applyBorder="1" applyAlignment="1">
      <alignment horizontal="right"/>
    </xf>
    <xf numFmtId="3" fontId="12" fillId="0" borderId="0" xfId="4" applyNumberFormat="1" applyFont="1" applyBorder="1" applyAlignment="1">
      <alignment horizontal="right" vertical="top"/>
    </xf>
    <xf numFmtId="3" fontId="19" fillId="0" borderId="0" xfId="4" applyNumberFormat="1" applyFont="1" applyBorder="1" applyAlignment="1">
      <alignment horizontal="right"/>
    </xf>
    <xf numFmtId="0" fontId="19" fillId="0" borderId="0" xfId="4" applyFont="1" applyBorder="1"/>
    <xf numFmtId="0" fontId="12" fillId="7" borderId="0" xfId="4" applyFont="1" applyFill="1" applyAlignment="1"/>
    <xf numFmtId="0" fontId="14" fillId="0" borderId="0" xfId="4" applyFont="1" applyBorder="1" applyAlignment="1">
      <alignment horizontal="right" wrapText="1"/>
    </xf>
    <xf numFmtId="3" fontId="14" fillId="0" borderId="0" xfId="4" applyNumberFormat="1" applyFont="1" applyAlignment="1">
      <alignment horizontal="right" wrapText="1"/>
    </xf>
    <xf numFmtId="0" fontId="14" fillId="0" borderId="0" xfId="4" applyFont="1" applyAlignment="1"/>
    <xf numFmtId="0" fontId="12" fillId="7" borderId="0" xfId="4" applyFont="1" applyFill="1" applyBorder="1" applyAlignment="1"/>
    <xf numFmtId="0" fontId="14" fillId="0" borderId="0" xfId="4" applyFont="1" applyFill="1" applyBorder="1" applyAlignment="1">
      <alignment horizontal="right" wrapText="1"/>
    </xf>
    <xf numFmtId="0" fontId="14" fillId="0" borderId="0" xfId="4" applyFont="1" applyFill="1" applyBorder="1" applyAlignment="1"/>
    <xf numFmtId="10" fontId="2" fillId="0" borderId="0" xfId="4" applyNumberFormat="1" applyFont="1" applyFill="1" applyBorder="1" applyAlignment="1">
      <alignment horizontal="left" vertical="top"/>
    </xf>
    <xf numFmtId="0" fontId="14" fillId="0" borderId="0" xfId="4" applyFont="1" applyBorder="1" applyAlignment="1">
      <alignment vertical="top"/>
    </xf>
    <xf numFmtId="10" fontId="2" fillId="0" borderId="0" xfId="4" applyNumberFormat="1" applyFont="1" applyFill="1" applyBorder="1" applyAlignment="1">
      <alignment horizontal="left"/>
    </xf>
    <xf numFmtId="3" fontId="12" fillId="0" borderId="0" xfId="4" applyNumberFormat="1" applyFont="1" applyBorder="1"/>
    <xf numFmtId="0" fontId="16" fillId="0" borderId="0" xfId="4" applyFont="1" applyFill="1" applyAlignment="1"/>
    <xf numFmtId="0" fontId="16" fillId="0" borderId="0" xfId="4" applyFont="1" applyAlignment="1"/>
    <xf numFmtId="0" fontId="14" fillId="0" borderId="0" xfId="4" applyFont="1" applyFill="1"/>
    <xf numFmtId="0" fontId="18" fillId="0" borderId="0" xfId="4" applyFont="1" applyFill="1" applyBorder="1" applyAlignment="1"/>
    <xf numFmtId="0" fontId="18" fillId="0" borderId="0" xfId="4" applyFont="1" applyFill="1" applyBorder="1"/>
    <xf numFmtId="3" fontId="2" fillId="0" borderId="0" xfId="4" applyNumberFormat="1" applyFont="1" applyFill="1" applyBorder="1" applyAlignment="1">
      <alignment horizontal="left"/>
    </xf>
    <xf numFmtId="0" fontId="18" fillId="0" borderId="0" xfId="4" applyFont="1" applyAlignment="1">
      <alignment vertical="top"/>
    </xf>
    <xf numFmtId="0" fontId="18" fillId="0" borderId="0" xfId="4" applyFont="1" applyBorder="1" applyAlignment="1">
      <alignment horizontal="right" wrapText="1"/>
    </xf>
    <xf numFmtId="0" fontId="6" fillId="0" borderId="0" xfId="4" applyFont="1" applyFill="1" applyBorder="1"/>
    <xf numFmtId="3" fontId="12" fillId="0" borderId="0" xfId="4" applyNumberFormat="1" applyFont="1" applyFill="1" applyBorder="1" applyAlignment="1">
      <alignment horizontal="right"/>
    </xf>
    <xf numFmtId="0" fontId="19" fillId="7" borderId="0" xfId="4" applyFont="1" applyFill="1" applyBorder="1" applyAlignment="1"/>
    <xf numFmtId="0" fontId="6" fillId="0" borderId="0" xfId="4" applyFont="1" applyBorder="1"/>
    <xf numFmtId="10" fontId="2" fillId="0" borderId="0" xfId="4" applyNumberFormat="1" applyFont="1" applyFill="1" applyBorder="1" applyAlignment="1">
      <alignment horizontal="right"/>
    </xf>
    <xf numFmtId="0" fontId="2" fillId="0" borderId="0" xfId="4" applyFont="1" applyFill="1" applyBorder="1" applyAlignment="1">
      <alignment vertical="center"/>
    </xf>
    <xf numFmtId="3" fontId="12" fillId="0" borderId="0" xfId="4" applyNumberFormat="1" applyFont="1" applyFill="1"/>
    <xf numFmtId="0" fontId="2" fillId="0" borderId="0" xfId="4" applyFont="1" applyFill="1" applyBorder="1"/>
    <xf numFmtId="0" fontId="2" fillId="0" borderId="0" xfId="4" applyFont="1" applyFill="1"/>
    <xf numFmtId="3" fontId="2" fillId="0" borderId="0" xfId="4" applyNumberFormat="1" applyFont="1" applyFill="1"/>
    <xf numFmtId="3" fontId="14" fillId="0" borderId="0" xfId="0" applyNumberFormat="1" applyFont="1" applyAlignment="1">
      <alignment horizontal="right" wrapText="1"/>
    </xf>
    <xf numFmtId="0" fontId="14" fillId="0" borderId="0" xfId="4" applyFont="1" applyAlignment="1">
      <alignment horizontal="right" wrapText="1"/>
    </xf>
    <xf numFmtId="9" fontId="12" fillId="0" borderId="0" xfId="4" applyNumberFormat="1" applyFont="1" applyFill="1"/>
    <xf numFmtId="164" fontId="12" fillId="0" borderId="0" xfId="6" applyNumberFormat="1" applyFont="1" applyBorder="1" applyAlignment="1">
      <alignment horizontal="right"/>
    </xf>
    <xf numFmtId="0" fontId="2" fillId="0" borderId="0" xfId="4" quotePrefix="1" applyFont="1" applyFill="1" applyBorder="1" applyAlignment="1">
      <alignment horizontal="right"/>
    </xf>
    <xf numFmtId="0" fontId="18" fillId="0" borderId="0" xfId="4" applyFont="1" applyFill="1"/>
    <xf numFmtId="3" fontId="12" fillId="0" borderId="0" xfId="4" applyNumberFormat="1" applyFont="1" applyFill="1" applyBorder="1"/>
    <xf numFmtId="164" fontId="12" fillId="0" borderId="0" xfId="6" applyNumberFormat="1" applyFont="1"/>
    <xf numFmtId="0" fontId="14" fillId="0" borderId="0" xfId="4" applyFont="1" applyBorder="1" applyAlignment="1">
      <alignment horizontal="right"/>
    </xf>
    <xf numFmtId="0" fontId="14" fillId="0" borderId="0" xfId="4" applyFont="1" applyAlignment="1">
      <alignment wrapText="1"/>
    </xf>
    <xf numFmtId="0" fontId="21" fillId="0" borderId="0" xfId="4" applyFont="1" applyAlignment="1">
      <alignment horizontal="right"/>
    </xf>
    <xf numFmtId="3" fontId="22" fillId="0" borderId="0" xfId="7" applyNumberFormat="1" applyFont="1" applyFill="1" applyBorder="1" applyAlignment="1"/>
    <xf numFmtId="0" fontId="18" fillId="0" borderId="0" xfId="4" applyFont="1" applyBorder="1" applyAlignment="1">
      <alignment horizontal="center" wrapText="1"/>
    </xf>
  </cellXfs>
  <cellStyles count="8">
    <cellStyle name="Comma 2" xfId="5" xr:uid="{00000000-0005-0000-0000-000000000000}"/>
    <cellStyle name="Hyperlink 2 2" xfId="3" xr:uid="{00000000-0005-0000-0000-000001000000}"/>
    <cellStyle name="Hyperlink 6" xfId="2" xr:uid="{00000000-0005-0000-0000-000002000000}"/>
    <cellStyle name="Normal" xfId="0" builtinId="0"/>
    <cellStyle name="Normal 2" xfId="4" xr:uid="{00000000-0005-0000-0000-000004000000}"/>
    <cellStyle name="Normal 2 7" xfId="1" xr:uid="{00000000-0005-0000-0000-000005000000}"/>
    <cellStyle name="Normal_LA-CCG mapper" xfId="7" xr:uid="{9C3D25E8-873A-4C4E-84DA-D950BD968573}"/>
    <cellStyle name="Percent" xfId="6" builtinId="5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DDF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672499</xdr:colOff>
      <xdr:row>0</xdr:row>
      <xdr:rowOff>0</xdr:rowOff>
    </xdr:from>
    <xdr:ext cx="688570" cy="533400"/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E6041AB1-8B4E-4572-88E5-B65C2ECD9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3024" y="0"/>
          <a:ext cx="688570" cy="5334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31"/>
  <sheetViews>
    <sheetView tabSelected="1" zoomScaleNormal="100" workbookViewId="0">
      <selection activeCell="N21" sqref="N21"/>
    </sheetView>
  </sheetViews>
  <sheetFormatPr defaultColWidth="9.109375" defaultRowHeight="13.2" x14ac:dyDescent="0.25"/>
  <cols>
    <col min="1" max="1" width="11.33203125" style="1" customWidth="1"/>
    <col min="2" max="2" width="9.109375" style="1" customWidth="1"/>
    <col min="3" max="3" width="9.77734375" style="1" customWidth="1"/>
    <col min="4" max="7" width="9.109375" style="1"/>
    <col min="8" max="8" width="20.77734375" style="1" customWidth="1"/>
    <col min="9" max="10" width="9.109375" style="1"/>
    <col min="11" max="11" width="3.109375" style="1" customWidth="1"/>
    <col min="12" max="16384" width="9.109375" style="1"/>
  </cols>
  <sheetData>
    <row r="1" spans="1:8" x14ac:dyDescent="0.25">
      <c r="A1" s="2" t="s">
        <v>15</v>
      </c>
      <c r="B1" s="2"/>
      <c r="C1" s="2"/>
      <c r="D1" s="2"/>
      <c r="E1" s="2"/>
      <c r="F1" s="2"/>
      <c r="G1" s="2"/>
      <c r="H1" s="2"/>
    </row>
    <row r="2" spans="1:8" x14ac:dyDescent="0.25">
      <c r="A2" s="2" t="s">
        <v>14</v>
      </c>
      <c r="B2" s="2"/>
      <c r="C2" s="2"/>
      <c r="D2" s="2"/>
      <c r="E2" s="2"/>
      <c r="F2" s="2"/>
      <c r="G2" s="2"/>
      <c r="H2" s="2"/>
    </row>
    <row r="3" spans="1:8" x14ac:dyDescent="0.25">
      <c r="A3" s="17" t="s">
        <v>13</v>
      </c>
      <c r="B3" s="2"/>
      <c r="C3" s="2"/>
      <c r="D3" s="2"/>
      <c r="E3" s="2"/>
      <c r="F3" s="2"/>
      <c r="G3" s="2"/>
      <c r="H3" s="2"/>
    </row>
    <row r="4" spans="1:8" x14ac:dyDescent="0.25">
      <c r="A4" s="16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22.8" x14ac:dyDescent="0.4">
      <c r="A6" s="15" t="s">
        <v>762</v>
      </c>
      <c r="B6" s="14"/>
      <c r="C6" s="14"/>
      <c r="D6" s="14"/>
      <c r="E6" s="14"/>
      <c r="F6" s="14"/>
      <c r="G6" s="14"/>
      <c r="H6" s="13" t="s">
        <v>12</v>
      </c>
    </row>
    <row r="7" spans="1:8" x14ac:dyDescent="0.25">
      <c r="A7" s="2" t="s">
        <v>11</v>
      </c>
      <c r="B7" s="2"/>
      <c r="C7" s="2"/>
      <c r="D7" s="2"/>
      <c r="E7" s="2"/>
      <c r="F7" s="2"/>
      <c r="G7" s="2"/>
      <c r="H7" s="2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12" t="s">
        <v>10</v>
      </c>
      <c r="B9" s="11"/>
      <c r="C9" s="11"/>
      <c r="D9" s="11"/>
      <c r="E9" s="11"/>
      <c r="F9" s="11"/>
      <c r="G9" s="11"/>
      <c r="H9" s="10" t="s">
        <v>8</v>
      </c>
    </row>
    <row r="10" spans="1:8" x14ac:dyDescent="0.25">
      <c r="A10" s="6" t="s">
        <v>9</v>
      </c>
      <c r="B10" s="5"/>
      <c r="C10" s="5"/>
      <c r="D10" s="5"/>
      <c r="E10" s="5"/>
      <c r="F10" s="5"/>
      <c r="G10" s="5"/>
      <c r="H10" s="5"/>
    </row>
    <row r="11" spans="1:8" x14ac:dyDescent="0.25">
      <c r="A11" s="5" t="s">
        <v>755</v>
      </c>
      <c r="B11" s="5"/>
      <c r="C11" s="5"/>
      <c r="D11" s="5"/>
      <c r="E11" s="5"/>
      <c r="F11" s="5"/>
      <c r="G11" s="5"/>
      <c r="H11" s="5"/>
    </row>
    <row r="12" spans="1:8" x14ac:dyDescent="0.25">
      <c r="A12" s="5"/>
      <c r="B12" s="5"/>
      <c r="C12" s="5"/>
      <c r="D12" s="5"/>
      <c r="E12" s="5"/>
      <c r="F12" s="5"/>
      <c r="G12" s="5"/>
      <c r="H12" s="5"/>
    </row>
    <row r="13" spans="1:8" x14ac:dyDescent="0.25">
      <c r="A13" s="12" t="s">
        <v>6</v>
      </c>
      <c r="B13" s="11"/>
      <c r="C13" s="11"/>
      <c r="D13" s="11"/>
      <c r="E13" s="11"/>
      <c r="F13" s="11"/>
      <c r="G13" s="11"/>
      <c r="H13" s="10" t="s">
        <v>8</v>
      </c>
    </row>
    <row r="14" spans="1:8" x14ac:dyDescent="0.25">
      <c r="A14" s="6" t="s">
        <v>7</v>
      </c>
      <c r="B14" s="5"/>
      <c r="C14" s="5"/>
      <c r="D14" s="5"/>
      <c r="E14" s="5"/>
      <c r="F14" s="5"/>
      <c r="G14" s="5"/>
      <c r="H14" s="5"/>
    </row>
    <row r="15" spans="1:8" x14ac:dyDescent="0.25">
      <c r="A15" s="5" t="s">
        <v>755</v>
      </c>
      <c r="B15" s="5"/>
      <c r="C15" s="5"/>
      <c r="D15" s="5"/>
      <c r="E15" s="5"/>
      <c r="F15" s="5"/>
      <c r="G15" s="5"/>
      <c r="H15" s="5"/>
    </row>
    <row r="16" spans="1:8" x14ac:dyDescent="0.25">
      <c r="A16" s="5" t="s">
        <v>734</v>
      </c>
      <c r="B16" s="5"/>
      <c r="C16" s="5"/>
      <c r="D16" s="5"/>
      <c r="E16" s="5"/>
      <c r="F16" s="5"/>
      <c r="G16" s="5"/>
      <c r="H16" s="5"/>
    </row>
    <row r="17" spans="1:8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5">
      <c r="A18" s="9" t="s">
        <v>757</v>
      </c>
      <c r="B18" s="8"/>
      <c r="C18" s="8"/>
      <c r="D18" s="8"/>
      <c r="E18" s="8"/>
      <c r="F18" s="8"/>
      <c r="G18" s="8"/>
      <c r="H18" s="7" t="s">
        <v>5</v>
      </c>
    </row>
    <row r="19" spans="1:8" x14ac:dyDescent="0.25">
      <c r="A19" s="6" t="s">
        <v>735</v>
      </c>
      <c r="B19" s="5"/>
      <c r="C19" s="5"/>
      <c r="D19" s="5"/>
      <c r="E19" s="5"/>
      <c r="F19" s="5"/>
      <c r="G19" s="5"/>
      <c r="H19" s="5"/>
    </row>
    <row r="20" spans="1:8" x14ac:dyDescent="0.25">
      <c r="A20" s="5" t="s">
        <v>4</v>
      </c>
      <c r="B20" s="5"/>
      <c r="C20" s="5"/>
      <c r="D20" s="5"/>
      <c r="E20" s="5"/>
      <c r="F20" s="5"/>
      <c r="G20" s="5"/>
      <c r="H20" s="5"/>
    </row>
    <row r="21" spans="1:8" x14ac:dyDescent="0.25">
      <c r="A21" s="5"/>
      <c r="B21" s="5"/>
      <c r="C21" s="5"/>
      <c r="D21" s="5"/>
      <c r="E21" s="5"/>
      <c r="F21" s="5"/>
      <c r="G21" s="5"/>
      <c r="H21" s="5"/>
    </row>
    <row r="22" spans="1:8" x14ac:dyDescent="0.25">
      <c r="A22" s="9" t="s">
        <v>761</v>
      </c>
      <c r="B22" s="8"/>
      <c r="C22" s="8"/>
      <c r="D22" s="8"/>
      <c r="E22" s="8"/>
      <c r="F22" s="8"/>
      <c r="G22" s="8"/>
      <c r="H22" s="7" t="s">
        <v>5</v>
      </c>
    </row>
    <row r="23" spans="1:8" x14ac:dyDescent="0.25">
      <c r="A23" s="6" t="s">
        <v>758</v>
      </c>
      <c r="B23" s="5"/>
      <c r="C23" s="5"/>
      <c r="D23" s="5"/>
      <c r="E23" s="5"/>
      <c r="F23" s="5"/>
      <c r="G23" s="5"/>
      <c r="H23" s="5"/>
    </row>
    <row r="24" spans="1:8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 t="s">
        <v>3</v>
      </c>
      <c r="B26" s="2"/>
      <c r="C26" s="2"/>
      <c r="D26" s="2"/>
      <c r="E26" s="2"/>
      <c r="F26" s="2"/>
      <c r="G26" s="2"/>
      <c r="H26" s="2"/>
    </row>
    <row r="27" spans="1:8" x14ac:dyDescent="0.25">
      <c r="A27" s="4" t="s">
        <v>2</v>
      </c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 t="s">
        <v>1</v>
      </c>
      <c r="B29" s="2"/>
      <c r="C29" s="2"/>
      <c r="D29" s="2"/>
      <c r="E29" s="2"/>
      <c r="F29" s="2"/>
      <c r="G29" s="2"/>
      <c r="H29" s="2"/>
    </row>
    <row r="30" spans="1:8" x14ac:dyDescent="0.25">
      <c r="A30" s="3" t="s">
        <v>0</v>
      </c>
      <c r="B30" s="2"/>
      <c r="C30" s="2"/>
      <c r="D30" s="2"/>
      <c r="E30" s="2"/>
      <c r="F30" s="2"/>
      <c r="G30" s="2"/>
      <c r="H30" s="2"/>
    </row>
    <row r="31" spans="1:8" x14ac:dyDescent="0.25">
      <c r="A31" s="3"/>
      <c r="B31" s="2"/>
      <c r="C31" s="2"/>
      <c r="D31" s="2"/>
      <c r="E31" s="2"/>
      <c r="F31" s="2"/>
      <c r="G31" s="2"/>
      <c r="H31" s="2"/>
    </row>
  </sheetData>
  <hyperlinks>
    <hyperlink ref="A30" r:id="rId1" xr:uid="{00000000-0004-0000-0000-000000000000}"/>
    <hyperlink ref="A27" r:id="rId2" display="See also Technical Guidance Documentation 2015/16 to 2019/20" xr:uid="{00000000-0004-0000-0000-000001000000}"/>
  </hyperlinks>
  <printOptions horizontalCentered="1"/>
  <pageMargins left="0.39370078740157483" right="0.39370078740157483" top="0.55118110236220474" bottom="0.55118110236220474" header="0.31496062992125984" footer="0.31496062992125984"/>
  <pageSetup paperSize="9" scale="12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639"/>
  </sheetPr>
  <dimension ref="A1:Q587"/>
  <sheetViews>
    <sheetView workbookViewId="0">
      <pane ySplit="7" topLeftCell="A8" activePane="bottomLeft" state="frozen"/>
      <selection activeCell="A21" sqref="A21"/>
      <selection pane="bottomLeft"/>
    </sheetView>
  </sheetViews>
  <sheetFormatPr defaultColWidth="9.109375" defaultRowHeight="13.2" x14ac:dyDescent="0.25"/>
  <cols>
    <col min="1" max="1" width="10.33203125" style="28" bestFit="1" customWidth="1"/>
    <col min="2" max="2" width="32.5546875" style="28" bestFit="1" customWidth="1"/>
    <col min="3" max="3" width="9" style="27" customWidth="1"/>
    <col min="4" max="4" width="9" style="26" customWidth="1"/>
    <col min="5" max="5" width="2.33203125" style="25" customWidth="1"/>
    <col min="6" max="6" width="5.88671875" style="24" customWidth="1"/>
    <col min="7" max="7" width="46.44140625" style="23" customWidth="1"/>
    <col min="8" max="8" width="10.33203125" style="18" bestFit="1" customWidth="1"/>
    <col min="9" max="9" width="32.5546875" style="18" bestFit="1" customWidth="1"/>
    <col min="10" max="10" width="11" style="22" customWidth="1"/>
    <col min="11" max="11" width="9.21875" style="18" customWidth="1"/>
    <col min="12" max="12" width="9.44140625" style="19" customWidth="1"/>
    <col min="13" max="13" width="2.44140625" style="21" customWidth="1"/>
    <col min="14" max="14" width="4.88671875" style="20" bestFit="1" customWidth="1"/>
    <col min="15" max="15" width="52.109375" style="18" customWidth="1"/>
    <col min="16" max="16" width="10.109375" style="19" bestFit="1" customWidth="1"/>
    <col min="17" max="17" width="2.5546875" style="21" customWidth="1"/>
    <col min="18" max="16384" width="9.109375" style="18"/>
  </cols>
  <sheetData>
    <row r="1" spans="1:16" x14ac:dyDescent="0.25">
      <c r="A1" s="64" t="s">
        <v>739</v>
      </c>
      <c r="B1" s="63"/>
      <c r="D1" s="61"/>
      <c r="E1" s="60"/>
      <c r="F1" s="59" t="s">
        <v>705</v>
      </c>
      <c r="G1" s="46"/>
      <c r="I1" s="39"/>
      <c r="J1" s="18"/>
      <c r="N1" s="57" t="s">
        <v>740</v>
      </c>
      <c r="O1" s="56"/>
    </row>
    <row r="2" spans="1:16" x14ac:dyDescent="0.25">
      <c r="A2" s="64"/>
      <c r="B2" s="63"/>
      <c r="D2" s="62"/>
      <c r="E2" s="60"/>
      <c r="F2" s="58" t="s">
        <v>704</v>
      </c>
      <c r="G2" s="46"/>
      <c r="H2" s="58"/>
      <c r="I2" s="39"/>
      <c r="J2" s="18"/>
      <c r="N2" s="57"/>
      <c r="O2" s="56"/>
    </row>
    <row r="3" spans="1:16" x14ac:dyDescent="0.25">
      <c r="A3" s="64"/>
      <c r="B3" s="95" t="s">
        <v>726</v>
      </c>
      <c r="D3" s="94">
        <v>5.2999999999999999E-2</v>
      </c>
      <c r="E3" s="60"/>
      <c r="F3" s="59"/>
      <c r="G3" s="46"/>
      <c r="H3" s="58"/>
      <c r="I3" s="39"/>
      <c r="J3" s="18"/>
      <c r="N3" s="57"/>
      <c r="O3" s="56"/>
    </row>
    <row r="4" spans="1:16" x14ac:dyDescent="0.25">
      <c r="A4" s="64"/>
      <c r="B4" s="80"/>
      <c r="C4" s="55"/>
      <c r="D4" s="54"/>
      <c r="E4" s="53"/>
      <c r="F4" s="20"/>
      <c r="G4" s="52"/>
      <c r="I4" s="52"/>
      <c r="J4" s="51"/>
      <c r="L4" s="50"/>
    </row>
    <row r="5" spans="1:16" x14ac:dyDescent="0.25">
      <c r="C5" s="104" t="s">
        <v>737</v>
      </c>
      <c r="D5" s="104" t="s">
        <v>737</v>
      </c>
      <c r="J5" s="104" t="s">
        <v>737</v>
      </c>
      <c r="L5" s="104" t="s">
        <v>737</v>
      </c>
      <c r="P5" s="104" t="s">
        <v>737</v>
      </c>
    </row>
    <row r="6" spans="1:16" x14ac:dyDescent="0.25">
      <c r="A6" s="18"/>
      <c r="B6" s="28" t="s">
        <v>738</v>
      </c>
      <c r="C6" s="49">
        <f>SUM(C8:C158)</f>
        <v>1160671.6719000002</v>
      </c>
      <c r="D6" s="49">
        <f>SUM(D8:D159)</f>
        <v>1222187.2705107001</v>
      </c>
      <c r="E6" s="48"/>
      <c r="F6" s="47"/>
      <c r="G6" s="46"/>
      <c r="H6" s="46"/>
      <c r="I6" s="46"/>
      <c r="J6" s="45">
        <f>SUM(J8:J235)</f>
        <v>55619430</v>
      </c>
      <c r="K6" s="44"/>
      <c r="L6" s="43">
        <f>SUM(L8:L235)</f>
        <v>1222187.2705107015</v>
      </c>
      <c r="P6" s="43">
        <f>SUM(P8:P198)</f>
        <v>1222187.270510701</v>
      </c>
    </row>
    <row r="7" spans="1:16" ht="39.6" x14ac:dyDescent="0.25">
      <c r="A7" s="42" t="s">
        <v>729</v>
      </c>
      <c r="B7" s="42" t="s">
        <v>701</v>
      </c>
      <c r="C7" s="38" t="s">
        <v>727</v>
      </c>
      <c r="D7" s="38" t="s">
        <v>697</v>
      </c>
      <c r="E7" s="41"/>
      <c r="F7" s="40" t="s">
        <v>699</v>
      </c>
      <c r="G7" s="39" t="s">
        <v>702</v>
      </c>
      <c r="H7" s="39" t="s">
        <v>729</v>
      </c>
      <c r="I7" s="39" t="s">
        <v>701</v>
      </c>
      <c r="J7" s="100" t="s">
        <v>728</v>
      </c>
      <c r="K7" s="101" t="s">
        <v>700</v>
      </c>
      <c r="L7" s="38" t="s">
        <v>697</v>
      </c>
      <c r="N7" s="40" t="s">
        <v>699</v>
      </c>
      <c r="O7" s="39" t="s">
        <v>698</v>
      </c>
      <c r="P7" s="38" t="s">
        <v>697</v>
      </c>
    </row>
    <row r="8" spans="1:16" x14ac:dyDescent="0.25">
      <c r="A8" s="28" t="s">
        <v>576</v>
      </c>
      <c r="B8" s="28" t="s">
        <v>575</v>
      </c>
      <c r="C8" s="36">
        <v>2423.4990467687999</v>
      </c>
      <c r="D8" s="35">
        <f t="shared" ref="D8:D39" si="0">C8*(1+$D$3)</f>
        <v>2551.9444962475459</v>
      </c>
      <c r="E8" s="37"/>
      <c r="F8" s="97" t="s">
        <v>696</v>
      </c>
      <c r="G8" s="98" t="s">
        <v>695</v>
      </c>
      <c r="H8" s="98" t="s">
        <v>628</v>
      </c>
      <c r="I8" s="98" t="s">
        <v>627</v>
      </c>
      <c r="J8" s="99">
        <v>106347</v>
      </c>
      <c r="K8" s="30">
        <f t="shared" ref="K8:K71" si="1">J8/SUMIF($H$8:$H$236,H8,$J$8:$J$236)</f>
        <v>1</v>
      </c>
      <c r="L8" s="29">
        <f t="shared" ref="L8:L71" si="2">IFERROR(INDEX($D$8:$D$159,MATCH($H8,$A$8:$A$159,0),1),0)*$K8</f>
        <v>2552.1913365720638</v>
      </c>
      <c r="N8" s="20" t="s">
        <v>696</v>
      </c>
      <c r="O8" s="18" t="s">
        <v>695</v>
      </c>
      <c r="P8" s="29">
        <f t="shared" ref="P8:P39" si="3">SUMIF($F$8:$F$236,N8,$L$8:$L$236)</f>
        <v>2552.1913365720638</v>
      </c>
    </row>
    <row r="9" spans="1:16" x14ac:dyDescent="0.25">
      <c r="A9" s="28" t="s">
        <v>516</v>
      </c>
      <c r="B9" s="28" t="s">
        <v>515</v>
      </c>
      <c r="C9" s="36">
        <v>3665.4851563082998</v>
      </c>
      <c r="D9" s="35">
        <f t="shared" si="0"/>
        <v>3859.7558695926396</v>
      </c>
      <c r="E9" s="34"/>
      <c r="F9" s="97" t="s">
        <v>694</v>
      </c>
      <c r="G9" s="98" t="s">
        <v>693</v>
      </c>
      <c r="H9" s="98" t="s">
        <v>642</v>
      </c>
      <c r="I9" s="98" t="s">
        <v>641</v>
      </c>
      <c r="J9" s="99">
        <v>274561</v>
      </c>
      <c r="K9" s="30">
        <f t="shared" si="1"/>
        <v>0.52430957373267484</v>
      </c>
      <c r="L9" s="29">
        <f t="shared" si="2"/>
        <v>7535.7954820072555</v>
      </c>
      <c r="N9" s="20" t="s">
        <v>694</v>
      </c>
      <c r="O9" s="18" t="s">
        <v>693</v>
      </c>
      <c r="P9" s="29">
        <f t="shared" si="3"/>
        <v>7535.7954820072555</v>
      </c>
    </row>
    <row r="10" spans="1:16" x14ac:dyDescent="0.25">
      <c r="A10" s="28" t="s">
        <v>452</v>
      </c>
      <c r="B10" s="28" t="s">
        <v>451</v>
      </c>
      <c r="C10" s="36">
        <v>3483.1030805648998</v>
      </c>
      <c r="D10" s="35">
        <f t="shared" si="0"/>
        <v>3667.7075438348393</v>
      </c>
      <c r="E10" s="34"/>
      <c r="F10" s="97" t="s">
        <v>692</v>
      </c>
      <c r="G10" s="98" t="s">
        <v>691</v>
      </c>
      <c r="H10" s="98" t="s">
        <v>642</v>
      </c>
      <c r="I10" s="98" t="s">
        <v>641</v>
      </c>
      <c r="J10" s="99">
        <v>249101</v>
      </c>
      <c r="K10" s="30">
        <f t="shared" si="1"/>
        <v>0.47569042626732511</v>
      </c>
      <c r="L10" s="29">
        <f t="shared" si="2"/>
        <v>6837.00230682249</v>
      </c>
      <c r="N10" s="20" t="s">
        <v>692</v>
      </c>
      <c r="O10" s="18" t="s">
        <v>691</v>
      </c>
      <c r="P10" s="29">
        <f t="shared" si="3"/>
        <v>6837.00230682249</v>
      </c>
    </row>
    <row r="11" spans="1:16" x14ac:dyDescent="0.25">
      <c r="A11" s="28" t="s">
        <v>380</v>
      </c>
      <c r="B11" s="28" t="s">
        <v>379</v>
      </c>
      <c r="C11" s="36">
        <v>4087.6854410924998</v>
      </c>
      <c r="D11" s="35">
        <f t="shared" si="0"/>
        <v>4304.3327694704021</v>
      </c>
      <c r="E11" s="34"/>
      <c r="F11" s="97" t="s">
        <v>690</v>
      </c>
      <c r="G11" s="98" t="s">
        <v>689</v>
      </c>
      <c r="H11" s="98" t="s">
        <v>576</v>
      </c>
      <c r="I11" s="98" t="s">
        <v>575</v>
      </c>
      <c r="J11" s="99">
        <v>93019</v>
      </c>
      <c r="K11" s="30">
        <f t="shared" si="1"/>
        <v>1</v>
      </c>
      <c r="L11" s="29">
        <f t="shared" si="2"/>
        <v>2551.9444962475459</v>
      </c>
      <c r="N11" s="20" t="s">
        <v>690</v>
      </c>
      <c r="O11" s="18" t="s">
        <v>689</v>
      </c>
      <c r="P11" s="29">
        <f t="shared" si="3"/>
        <v>6856.2772657179485</v>
      </c>
    </row>
    <row r="12" spans="1:16" x14ac:dyDescent="0.25">
      <c r="A12" s="28" t="s">
        <v>628</v>
      </c>
      <c r="B12" s="28" t="s">
        <v>627</v>
      </c>
      <c r="C12" s="36">
        <v>2423.7334630313999</v>
      </c>
      <c r="D12" s="35">
        <f t="shared" si="0"/>
        <v>2552.1913365720638</v>
      </c>
      <c r="E12" s="34"/>
      <c r="F12" s="97" t="s">
        <v>690</v>
      </c>
      <c r="G12" s="98" t="s">
        <v>689</v>
      </c>
      <c r="H12" s="98" t="s">
        <v>380</v>
      </c>
      <c r="I12" s="98" t="s">
        <v>379</v>
      </c>
      <c r="J12" s="99">
        <v>196487</v>
      </c>
      <c r="K12" s="30">
        <f t="shared" si="1"/>
        <v>1</v>
      </c>
      <c r="L12" s="29">
        <f t="shared" si="2"/>
        <v>4304.3327694704021</v>
      </c>
      <c r="N12" s="20" t="s">
        <v>688</v>
      </c>
      <c r="O12" s="18" t="s">
        <v>687</v>
      </c>
      <c r="P12" s="29">
        <f t="shared" si="3"/>
        <v>7747.9147597122046</v>
      </c>
    </row>
    <row r="13" spans="1:16" x14ac:dyDescent="0.25">
      <c r="A13" s="28" t="s">
        <v>592</v>
      </c>
      <c r="B13" s="28" t="s">
        <v>591</v>
      </c>
      <c r="C13" s="36">
        <v>3090.9267477152998</v>
      </c>
      <c r="D13" s="35">
        <f t="shared" si="0"/>
        <v>3254.7458653442104</v>
      </c>
      <c r="E13" s="34"/>
      <c r="F13" s="97" t="s">
        <v>688</v>
      </c>
      <c r="G13" s="98" t="s">
        <v>687</v>
      </c>
      <c r="H13" s="98" t="s">
        <v>478</v>
      </c>
      <c r="I13" s="98" t="s">
        <v>477</v>
      </c>
      <c r="J13" s="99">
        <v>319030</v>
      </c>
      <c r="K13" s="30">
        <f t="shared" si="1"/>
        <v>1</v>
      </c>
      <c r="L13" s="29">
        <f t="shared" si="2"/>
        <v>7747.9147597122046</v>
      </c>
      <c r="N13" s="20" t="s">
        <v>686</v>
      </c>
      <c r="O13" s="18" t="s">
        <v>685</v>
      </c>
      <c r="P13" s="29">
        <f t="shared" si="3"/>
        <v>7527.4634134274784</v>
      </c>
    </row>
    <row r="14" spans="1:16" x14ac:dyDescent="0.25">
      <c r="A14" s="28" t="s">
        <v>296</v>
      </c>
      <c r="B14" s="28" t="s">
        <v>295</v>
      </c>
      <c r="C14" s="36">
        <v>3983.7021210675002</v>
      </c>
      <c r="D14" s="35">
        <f t="shared" si="0"/>
        <v>4194.8383334840773</v>
      </c>
      <c r="E14" s="34"/>
      <c r="F14" s="97" t="s">
        <v>686</v>
      </c>
      <c r="G14" s="98" t="s">
        <v>685</v>
      </c>
      <c r="H14" s="98" t="s">
        <v>516</v>
      </c>
      <c r="I14" s="98" t="s">
        <v>515</v>
      </c>
      <c r="J14" s="99">
        <v>140639</v>
      </c>
      <c r="K14" s="30">
        <f t="shared" si="1"/>
        <v>1</v>
      </c>
      <c r="L14" s="29">
        <f t="shared" si="2"/>
        <v>3859.7558695926396</v>
      </c>
      <c r="N14" s="20" t="s">
        <v>684</v>
      </c>
      <c r="O14" s="18" t="s">
        <v>683</v>
      </c>
      <c r="P14" s="29">
        <f t="shared" si="3"/>
        <v>4660.9154625128704</v>
      </c>
    </row>
    <row r="15" spans="1:16" x14ac:dyDescent="0.25">
      <c r="A15" s="28" t="s">
        <v>678</v>
      </c>
      <c r="B15" s="28" t="s">
        <v>677</v>
      </c>
      <c r="C15" s="36">
        <v>3696.8191424892002</v>
      </c>
      <c r="D15" s="35">
        <f t="shared" si="0"/>
        <v>3892.7505570411276</v>
      </c>
      <c r="E15" s="34"/>
      <c r="F15" s="97" t="s">
        <v>686</v>
      </c>
      <c r="G15" s="98" t="s">
        <v>685</v>
      </c>
      <c r="H15" s="98" t="s">
        <v>452</v>
      </c>
      <c r="I15" s="98" t="s">
        <v>451</v>
      </c>
      <c r="J15" s="99">
        <v>136005</v>
      </c>
      <c r="K15" s="30">
        <f t="shared" si="1"/>
        <v>1</v>
      </c>
      <c r="L15" s="29">
        <f t="shared" si="2"/>
        <v>3667.7075438348393</v>
      </c>
      <c r="N15" s="20" t="s">
        <v>682</v>
      </c>
      <c r="O15" s="18" t="s">
        <v>681</v>
      </c>
      <c r="P15" s="29">
        <f t="shared" si="3"/>
        <v>7983.8242082664037</v>
      </c>
    </row>
    <row r="16" spans="1:16" x14ac:dyDescent="0.25">
      <c r="A16" s="28" t="s">
        <v>674</v>
      </c>
      <c r="B16" s="28" t="s">
        <v>673</v>
      </c>
      <c r="C16" s="36">
        <v>4370.3385545430001</v>
      </c>
      <c r="D16" s="35">
        <f t="shared" si="0"/>
        <v>4601.9664979337786</v>
      </c>
      <c r="E16" s="34"/>
      <c r="F16" s="97" t="s">
        <v>684</v>
      </c>
      <c r="G16" s="98" t="s">
        <v>683</v>
      </c>
      <c r="H16" s="98" t="s">
        <v>402</v>
      </c>
      <c r="I16" s="98" t="s">
        <v>401</v>
      </c>
      <c r="J16" s="99">
        <v>149555</v>
      </c>
      <c r="K16" s="30">
        <f t="shared" si="1"/>
        <v>1</v>
      </c>
      <c r="L16" s="29">
        <f t="shared" si="2"/>
        <v>4660.9154625128704</v>
      </c>
      <c r="N16" s="20" t="s">
        <v>680</v>
      </c>
      <c r="O16" s="18" t="s">
        <v>679</v>
      </c>
      <c r="P16" s="29">
        <f t="shared" si="3"/>
        <v>3892.7505570411276</v>
      </c>
    </row>
    <row r="17" spans="1:16" x14ac:dyDescent="0.25">
      <c r="A17" s="28" t="s">
        <v>554</v>
      </c>
      <c r="B17" s="28" t="s">
        <v>553</v>
      </c>
      <c r="C17" s="36">
        <v>7026.6243597146995</v>
      </c>
      <c r="D17" s="35">
        <f t="shared" si="0"/>
        <v>7399.0354507795782</v>
      </c>
      <c r="E17" s="34"/>
      <c r="F17" s="97" t="s">
        <v>682</v>
      </c>
      <c r="G17" s="98" t="s">
        <v>681</v>
      </c>
      <c r="H17" s="98" t="s">
        <v>364</v>
      </c>
      <c r="I17" s="98" t="s">
        <v>363</v>
      </c>
      <c r="J17" s="99">
        <v>277249</v>
      </c>
      <c r="K17" s="30">
        <f t="shared" si="1"/>
        <v>1</v>
      </c>
      <c r="L17" s="29">
        <f t="shared" si="2"/>
        <v>7983.8242082664037</v>
      </c>
      <c r="N17" s="20" t="s">
        <v>676</v>
      </c>
      <c r="O17" s="18" t="s">
        <v>675</v>
      </c>
      <c r="P17" s="29">
        <f t="shared" si="3"/>
        <v>4601.9664979337786</v>
      </c>
    </row>
    <row r="18" spans="1:16" x14ac:dyDescent="0.25">
      <c r="A18" s="28" t="s">
        <v>558</v>
      </c>
      <c r="B18" s="28" t="s">
        <v>557</v>
      </c>
      <c r="C18" s="36">
        <v>6992.8933116626995</v>
      </c>
      <c r="D18" s="35">
        <f t="shared" si="0"/>
        <v>7363.5166571808222</v>
      </c>
      <c r="E18" s="34"/>
      <c r="F18" s="97" t="s">
        <v>680</v>
      </c>
      <c r="G18" s="98" t="s">
        <v>679</v>
      </c>
      <c r="H18" s="98" t="s">
        <v>678</v>
      </c>
      <c r="I18" s="98" t="s">
        <v>677</v>
      </c>
      <c r="J18" s="99">
        <v>148772</v>
      </c>
      <c r="K18" s="30">
        <f t="shared" si="1"/>
        <v>1</v>
      </c>
      <c r="L18" s="29">
        <f t="shared" si="2"/>
        <v>3892.7505570411276</v>
      </c>
      <c r="N18" s="20" t="s">
        <v>672</v>
      </c>
      <c r="O18" s="18" t="s">
        <v>671</v>
      </c>
      <c r="P18" s="29">
        <f t="shared" si="3"/>
        <v>7079.0233532496313</v>
      </c>
    </row>
    <row r="19" spans="1:16" x14ac:dyDescent="0.25">
      <c r="A19" s="28" t="s">
        <v>500</v>
      </c>
      <c r="B19" s="28" t="s">
        <v>499</v>
      </c>
      <c r="C19" s="36">
        <v>3770.7795478196995</v>
      </c>
      <c r="D19" s="35">
        <f t="shared" si="0"/>
        <v>3970.6308638541432</v>
      </c>
      <c r="E19" s="34"/>
      <c r="F19" s="97" t="s">
        <v>676</v>
      </c>
      <c r="G19" s="98" t="s">
        <v>675</v>
      </c>
      <c r="H19" s="98" t="s">
        <v>674</v>
      </c>
      <c r="I19" s="98" t="s">
        <v>673</v>
      </c>
      <c r="J19" s="99">
        <v>139870</v>
      </c>
      <c r="K19" s="30">
        <f t="shared" si="1"/>
        <v>1</v>
      </c>
      <c r="L19" s="29">
        <f t="shared" si="2"/>
        <v>4601.9664979337786</v>
      </c>
      <c r="N19" s="20" t="s">
        <v>668</v>
      </c>
      <c r="O19" s="18" t="s">
        <v>667</v>
      </c>
      <c r="P19" s="29">
        <f t="shared" si="3"/>
        <v>4159.0574085672488</v>
      </c>
    </row>
    <row r="20" spans="1:16" x14ac:dyDescent="0.25">
      <c r="A20" s="28" t="s">
        <v>494</v>
      </c>
      <c r="B20" s="28" t="s">
        <v>493</v>
      </c>
      <c r="C20" s="36">
        <v>3679.9048681784993</v>
      </c>
      <c r="D20" s="35">
        <f t="shared" si="0"/>
        <v>3874.9398261919596</v>
      </c>
      <c r="E20" s="34"/>
      <c r="F20" s="97" t="s">
        <v>672</v>
      </c>
      <c r="G20" s="98" t="s">
        <v>671</v>
      </c>
      <c r="H20" s="98" t="s">
        <v>670</v>
      </c>
      <c r="I20" s="98" t="s">
        <v>669</v>
      </c>
      <c r="J20" s="99">
        <v>284813</v>
      </c>
      <c r="K20" s="30">
        <f t="shared" si="1"/>
        <v>1</v>
      </c>
      <c r="L20" s="29">
        <f t="shared" si="2"/>
        <v>7079.0233532496313</v>
      </c>
      <c r="N20" s="20" t="s">
        <v>666</v>
      </c>
      <c r="O20" s="18" t="s">
        <v>665</v>
      </c>
      <c r="P20" s="29">
        <f t="shared" si="3"/>
        <v>4107.6448012250403</v>
      </c>
    </row>
    <row r="21" spans="1:16" x14ac:dyDescent="0.25">
      <c r="A21" s="28" t="s">
        <v>238</v>
      </c>
      <c r="B21" s="28" t="s">
        <v>237</v>
      </c>
      <c r="C21" s="36">
        <v>3539.0839660019997</v>
      </c>
      <c r="D21" s="35">
        <f t="shared" si="0"/>
        <v>3726.6554162001053</v>
      </c>
      <c r="E21" s="34"/>
      <c r="F21" s="97" t="s">
        <v>668</v>
      </c>
      <c r="G21" s="98" t="s">
        <v>667</v>
      </c>
      <c r="H21" s="98" t="s">
        <v>658</v>
      </c>
      <c r="I21" s="98" t="s">
        <v>657</v>
      </c>
      <c r="J21" s="99">
        <v>189628</v>
      </c>
      <c r="K21" s="30">
        <f t="shared" si="1"/>
        <v>1</v>
      </c>
      <c r="L21" s="29">
        <f t="shared" si="2"/>
        <v>4159.0574085672488</v>
      </c>
      <c r="N21" s="20" t="s">
        <v>664</v>
      </c>
      <c r="O21" s="18" t="s">
        <v>663</v>
      </c>
      <c r="P21" s="29">
        <f t="shared" si="3"/>
        <v>5715.5298268769166</v>
      </c>
    </row>
    <row r="22" spans="1:16" x14ac:dyDescent="0.25">
      <c r="A22" s="28" t="s">
        <v>71</v>
      </c>
      <c r="B22" s="28" t="s">
        <v>70</v>
      </c>
      <c r="C22" s="36">
        <v>5554.6312952403005</v>
      </c>
      <c r="D22" s="35">
        <f t="shared" si="0"/>
        <v>5849.0267538880362</v>
      </c>
      <c r="E22" s="34"/>
      <c r="F22" s="97" t="s">
        <v>666</v>
      </c>
      <c r="G22" s="98" t="s">
        <v>665</v>
      </c>
      <c r="H22" s="98" t="s">
        <v>540</v>
      </c>
      <c r="I22" s="98" t="s">
        <v>539</v>
      </c>
      <c r="J22" s="99">
        <v>175681</v>
      </c>
      <c r="K22" s="30">
        <f t="shared" si="1"/>
        <v>0.14617487134471296</v>
      </c>
      <c r="L22" s="29">
        <f t="shared" si="2"/>
        <v>4107.6448012250403</v>
      </c>
      <c r="N22" s="20" t="s">
        <v>662</v>
      </c>
      <c r="O22" s="18" t="s">
        <v>661</v>
      </c>
      <c r="P22" s="29">
        <f t="shared" si="3"/>
        <v>8817.3339099548375</v>
      </c>
    </row>
    <row r="23" spans="1:16" x14ac:dyDescent="0.25">
      <c r="A23" s="28" t="s">
        <v>534</v>
      </c>
      <c r="B23" s="28" t="s">
        <v>533</v>
      </c>
      <c r="C23" s="36">
        <v>7610.8062819554998</v>
      </c>
      <c r="D23" s="35">
        <f t="shared" si="0"/>
        <v>8014.1790148991404</v>
      </c>
      <c r="E23" s="34"/>
      <c r="F23" s="97" t="s">
        <v>664</v>
      </c>
      <c r="G23" s="98" t="s">
        <v>663</v>
      </c>
      <c r="H23" s="98" t="s">
        <v>468</v>
      </c>
      <c r="I23" s="98" t="s">
        <v>467</v>
      </c>
      <c r="J23" s="99">
        <v>233759</v>
      </c>
      <c r="K23" s="30">
        <f t="shared" si="1"/>
        <v>1</v>
      </c>
      <c r="L23" s="29">
        <f t="shared" si="2"/>
        <v>5715.5298268769166</v>
      </c>
      <c r="N23" s="20" t="s">
        <v>660</v>
      </c>
      <c r="O23" s="18" t="s">
        <v>659</v>
      </c>
      <c r="P23" s="29">
        <f t="shared" si="3"/>
        <v>3845.0024885082066</v>
      </c>
    </row>
    <row r="24" spans="1:16" x14ac:dyDescent="0.25">
      <c r="A24" s="28" t="s">
        <v>436</v>
      </c>
      <c r="B24" s="28" t="s">
        <v>435</v>
      </c>
      <c r="C24" s="36">
        <v>656.3613863196</v>
      </c>
      <c r="D24" s="35">
        <f t="shared" si="0"/>
        <v>691.14853979453881</v>
      </c>
      <c r="E24" s="34"/>
      <c r="F24" s="97" t="s">
        <v>662</v>
      </c>
      <c r="G24" s="98" t="s">
        <v>661</v>
      </c>
      <c r="H24" s="98" t="s">
        <v>540</v>
      </c>
      <c r="I24" s="98" t="s">
        <v>539</v>
      </c>
      <c r="J24" s="99">
        <v>377111</v>
      </c>
      <c r="K24" s="30">
        <f t="shared" si="1"/>
        <v>0.31377412416639278</v>
      </c>
      <c r="L24" s="29">
        <f t="shared" si="2"/>
        <v>8817.3339099548375</v>
      </c>
      <c r="N24" s="20" t="s">
        <v>656</v>
      </c>
      <c r="O24" s="18" t="s">
        <v>655</v>
      </c>
      <c r="P24" s="29">
        <f t="shared" si="3"/>
        <v>5644.2563214931397</v>
      </c>
    </row>
    <row r="25" spans="1:16" x14ac:dyDescent="0.25">
      <c r="A25" s="28" t="s">
        <v>476</v>
      </c>
      <c r="B25" s="28" t="s">
        <v>475</v>
      </c>
      <c r="C25" s="36">
        <v>7496.1383516603992</v>
      </c>
      <c r="D25" s="35">
        <f t="shared" si="0"/>
        <v>7893.4336842984003</v>
      </c>
      <c r="E25" s="34"/>
      <c r="F25" s="97" t="s">
        <v>660</v>
      </c>
      <c r="G25" s="98" t="s">
        <v>659</v>
      </c>
      <c r="H25" s="98" t="s">
        <v>638</v>
      </c>
      <c r="I25" s="98" t="s">
        <v>637</v>
      </c>
      <c r="J25" s="99">
        <v>197185</v>
      </c>
      <c r="K25" s="30">
        <f t="shared" si="1"/>
        <v>0.52048853623899949</v>
      </c>
      <c r="L25" s="29">
        <f t="shared" si="2"/>
        <v>3845.0024885082066</v>
      </c>
      <c r="N25" s="20" t="s">
        <v>654</v>
      </c>
      <c r="O25" s="18" t="s">
        <v>653</v>
      </c>
      <c r="P25" s="29">
        <f t="shared" si="3"/>
        <v>4722.642332014495</v>
      </c>
    </row>
    <row r="26" spans="1:16" x14ac:dyDescent="0.25">
      <c r="A26" s="28" t="s">
        <v>488</v>
      </c>
      <c r="B26" s="28" t="s">
        <v>487</v>
      </c>
      <c r="C26" s="36">
        <v>4258.7636742261002</v>
      </c>
      <c r="D26" s="35">
        <f t="shared" si="0"/>
        <v>4484.4781489600837</v>
      </c>
      <c r="E26" s="34"/>
      <c r="F26" s="97" t="s">
        <v>656</v>
      </c>
      <c r="G26" s="98" t="s">
        <v>655</v>
      </c>
      <c r="H26" s="98" t="s">
        <v>446</v>
      </c>
      <c r="I26" s="98" t="s">
        <v>445</v>
      </c>
      <c r="J26" s="99">
        <v>218459</v>
      </c>
      <c r="K26" s="30">
        <f t="shared" si="1"/>
        <v>1</v>
      </c>
      <c r="L26" s="29">
        <f t="shared" si="2"/>
        <v>5644.2563214931397</v>
      </c>
      <c r="N26" s="20" t="s">
        <v>652</v>
      </c>
      <c r="O26" s="18" t="s">
        <v>651</v>
      </c>
      <c r="P26" s="29">
        <f t="shared" si="3"/>
        <v>3254.7458653442104</v>
      </c>
    </row>
    <row r="27" spans="1:16" x14ac:dyDescent="0.25">
      <c r="A27" s="28" t="s">
        <v>340</v>
      </c>
      <c r="B27" s="28" t="s">
        <v>339</v>
      </c>
      <c r="C27" s="36">
        <v>3744.571602213</v>
      </c>
      <c r="D27" s="35">
        <f t="shared" si="0"/>
        <v>3943.0338971302886</v>
      </c>
      <c r="E27" s="34"/>
      <c r="F27" s="97" t="s">
        <v>654</v>
      </c>
      <c r="G27" s="98" t="s">
        <v>653</v>
      </c>
      <c r="H27" s="98" t="s">
        <v>540</v>
      </c>
      <c r="I27" s="98" t="s">
        <v>539</v>
      </c>
      <c r="J27" s="99">
        <v>201984</v>
      </c>
      <c r="K27" s="30">
        <f t="shared" si="1"/>
        <v>0.16806020693012053</v>
      </c>
      <c r="L27" s="29">
        <f t="shared" si="2"/>
        <v>4722.642332014495</v>
      </c>
      <c r="N27" s="20" t="s">
        <v>650</v>
      </c>
      <c r="O27" s="18" t="s">
        <v>649</v>
      </c>
      <c r="P27" s="29">
        <f t="shared" si="3"/>
        <v>6710.1543468863629</v>
      </c>
    </row>
    <row r="28" spans="1:16" x14ac:dyDescent="0.25">
      <c r="A28" s="28" t="s">
        <v>374</v>
      </c>
      <c r="B28" s="28" t="s">
        <v>373</v>
      </c>
      <c r="C28" s="36">
        <v>6441.2236803564001</v>
      </c>
      <c r="D28" s="35">
        <f t="shared" si="0"/>
        <v>6782.6085354152892</v>
      </c>
      <c r="E28" s="34"/>
      <c r="F28" s="97" t="s">
        <v>652</v>
      </c>
      <c r="G28" s="98" t="s">
        <v>651</v>
      </c>
      <c r="H28" s="98" t="s">
        <v>592</v>
      </c>
      <c r="I28" s="98" t="s">
        <v>591</v>
      </c>
      <c r="J28" s="99">
        <v>127595</v>
      </c>
      <c r="K28" s="30">
        <f t="shared" si="1"/>
        <v>1</v>
      </c>
      <c r="L28" s="29">
        <f t="shared" si="2"/>
        <v>3254.7458653442104</v>
      </c>
      <c r="N28" s="20" t="s">
        <v>648</v>
      </c>
      <c r="O28" s="18" t="s">
        <v>647</v>
      </c>
      <c r="P28" s="29">
        <f t="shared" si="3"/>
        <v>8154.3132870884392</v>
      </c>
    </row>
    <row r="29" spans="1:16" x14ac:dyDescent="0.25">
      <c r="A29" s="28" t="s">
        <v>148</v>
      </c>
      <c r="B29" s="28" t="s">
        <v>147</v>
      </c>
      <c r="C29" s="36">
        <v>3529.1803975272001</v>
      </c>
      <c r="D29" s="35">
        <f t="shared" si="0"/>
        <v>3716.2269585961412</v>
      </c>
      <c r="E29" s="34"/>
      <c r="F29" s="97" t="s">
        <v>650</v>
      </c>
      <c r="G29" s="98" t="s">
        <v>649</v>
      </c>
      <c r="H29" s="98" t="s">
        <v>432</v>
      </c>
      <c r="I29" s="98" t="s">
        <v>431</v>
      </c>
      <c r="J29" s="99">
        <v>251332</v>
      </c>
      <c r="K29" s="30">
        <f t="shared" si="1"/>
        <v>1</v>
      </c>
      <c r="L29" s="29">
        <f t="shared" si="2"/>
        <v>6710.1543468863629</v>
      </c>
      <c r="N29" s="20" t="s">
        <v>646</v>
      </c>
      <c r="O29" s="18" t="s">
        <v>645</v>
      </c>
      <c r="P29" s="29">
        <f t="shared" si="3"/>
        <v>4975.6052020721318</v>
      </c>
    </row>
    <row r="30" spans="1:16" x14ac:dyDescent="0.25">
      <c r="A30" s="28" t="s">
        <v>97</v>
      </c>
      <c r="B30" s="28" t="s">
        <v>96</v>
      </c>
      <c r="C30" s="36">
        <v>9809.4451591655998</v>
      </c>
      <c r="D30" s="35">
        <f t="shared" si="0"/>
        <v>10329.345752601375</v>
      </c>
      <c r="E30" s="34"/>
      <c r="F30" s="97" t="s">
        <v>648</v>
      </c>
      <c r="G30" s="98" t="s">
        <v>647</v>
      </c>
      <c r="H30" s="98" t="s">
        <v>632</v>
      </c>
      <c r="I30" s="98" t="s">
        <v>631</v>
      </c>
      <c r="J30" s="99">
        <v>318291</v>
      </c>
      <c r="K30" s="30">
        <f t="shared" si="1"/>
        <v>0.63865763732129421</v>
      </c>
      <c r="L30" s="29">
        <f t="shared" si="2"/>
        <v>8154.3132870884392</v>
      </c>
      <c r="N30" s="20" t="s">
        <v>644</v>
      </c>
      <c r="O30" s="18" t="s">
        <v>643</v>
      </c>
      <c r="P30" s="29">
        <f t="shared" si="3"/>
        <v>8068.1991479102026</v>
      </c>
    </row>
    <row r="31" spans="1:16" x14ac:dyDescent="0.25">
      <c r="A31" s="28" t="s">
        <v>95</v>
      </c>
      <c r="B31" s="28" t="s">
        <v>94</v>
      </c>
      <c r="C31" s="36">
        <v>4468.3224778295989</v>
      </c>
      <c r="D31" s="35">
        <f t="shared" si="0"/>
        <v>4705.1435691545676</v>
      </c>
      <c r="E31" s="34"/>
      <c r="F31" s="97" t="s">
        <v>646</v>
      </c>
      <c r="G31" s="98" t="s">
        <v>645</v>
      </c>
      <c r="H31" s="98" t="s">
        <v>544</v>
      </c>
      <c r="I31" s="98" t="s">
        <v>543</v>
      </c>
      <c r="J31" s="99">
        <v>148560</v>
      </c>
      <c r="K31" s="30">
        <f t="shared" si="1"/>
        <v>1</v>
      </c>
      <c r="L31" s="29">
        <f t="shared" si="2"/>
        <v>4975.6052020721318</v>
      </c>
      <c r="N31" s="20" t="s">
        <v>640</v>
      </c>
      <c r="O31" s="18" t="s">
        <v>639</v>
      </c>
      <c r="P31" s="29">
        <f t="shared" si="3"/>
        <v>3542.2927558632218</v>
      </c>
    </row>
    <row r="32" spans="1:16" x14ac:dyDescent="0.25">
      <c r="A32" s="28" t="s">
        <v>91</v>
      </c>
      <c r="B32" s="28" t="s">
        <v>90</v>
      </c>
      <c r="C32" s="36">
        <v>4522.0038019649992</v>
      </c>
      <c r="D32" s="35">
        <f t="shared" si="0"/>
        <v>4761.6700034691439</v>
      </c>
      <c r="E32" s="34"/>
      <c r="F32" s="97" t="s">
        <v>644</v>
      </c>
      <c r="G32" s="98" t="s">
        <v>643</v>
      </c>
      <c r="H32" s="98" t="s">
        <v>632</v>
      </c>
      <c r="I32" s="98" t="s">
        <v>631</v>
      </c>
      <c r="J32" s="99">
        <v>180084</v>
      </c>
      <c r="K32" s="30">
        <f t="shared" si="1"/>
        <v>0.36134236267870579</v>
      </c>
      <c r="L32" s="29">
        <f t="shared" si="2"/>
        <v>4613.581137990187</v>
      </c>
      <c r="N32" s="20" t="s">
        <v>636</v>
      </c>
      <c r="O32" s="18" t="s">
        <v>635</v>
      </c>
      <c r="P32" s="29">
        <f t="shared" si="3"/>
        <v>4487.7363709160118</v>
      </c>
    </row>
    <row r="33" spans="1:16" x14ac:dyDescent="0.25">
      <c r="A33" s="28" t="s">
        <v>65</v>
      </c>
      <c r="B33" s="28" t="s">
        <v>64</v>
      </c>
      <c r="C33" s="36">
        <v>6210.0985805936998</v>
      </c>
      <c r="D33" s="35">
        <f t="shared" si="0"/>
        <v>6539.2338053651656</v>
      </c>
      <c r="E33" s="34"/>
      <c r="F33" s="97" t="s">
        <v>644</v>
      </c>
      <c r="G33" s="98" t="s">
        <v>643</v>
      </c>
      <c r="H33" s="98" t="s">
        <v>540</v>
      </c>
      <c r="I33" s="98" t="s">
        <v>539</v>
      </c>
      <c r="J33" s="99">
        <v>142487</v>
      </c>
      <c r="K33" s="30">
        <f t="shared" si="1"/>
        <v>0.11855589900611971</v>
      </c>
      <c r="L33" s="29">
        <f t="shared" si="2"/>
        <v>3331.5269425387619</v>
      </c>
      <c r="N33" s="20" t="s">
        <v>634</v>
      </c>
      <c r="O33" s="18" t="s">
        <v>633</v>
      </c>
      <c r="P33" s="29">
        <f t="shared" si="3"/>
        <v>3277.6603632839442</v>
      </c>
    </row>
    <row r="34" spans="1:16" x14ac:dyDescent="0.25">
      <c r="A34" s="28" t="s">
        <v>63</v>
      </c>
      <c r="B34" s="28" t="s">
        <v>62</v>
      </c>
      <c r="C34" s="36">
        <v>4007.1209280452999</v>
      </c>
      <c r="D34" s="35">
        <f t="shared" si="0"/>
        <v>4219.4983372317001</v>
      </c>
      <c r="E34" s="34"/>
      <c r="F34" s="97" t="s">
        <v>644</v>
      </c>
      <c r="G34" s="98" t="s">
        <v>643</v>
      </c>
      <c r="H34" s="98" t="s">
        <v>484</v>
      </c>
      <c r="I34" s="98" t="s">
        <v>483</v>
      </c>
      <c r="J34" s="99">
        <v>6100</v>
      </c>
      <c r="K34" s="30">
        <f t="shared" si="1"/>
        <v>9.9733009827788887E-3</v>
      </c>
      <c r="L34" s="29">
        <f t="shared" si="2"/>
        <v>123.09106738125321</v>
      </c>
      <c r="N34" s="20" t="s">
        <v>630</v>
      </c>
      <c r="O34" s="18" t="s">
        <v>629</v>
      </c>
      <c r="P34" s="29">
        <f t="shared" si="3"/>
        <v>6534.706579059296</v>
      </c>
    </row>
    <row r="35" spans="1:16" x14ac:dyDescent="0.25">
      <c r="A35" s="28" t="s">
        <v>129</v>
      </c>
      <c r="B35" s="28" t="s">
        <v>128</v>
      </c>
      <c r="C35" s="36">
        <v>3720.2213536253998</v>
      </c>
      <c r="D35" s="35">
        <f t="shared" si="0"/>
        <v>3917.3930853675456</v>
      </c>
      <c r="E35" s="34"/>
      <c r="F35" s="97" t="s">
        <v>640</v>
      </c>
      <c r="G35" s="98" t="s">
        <v>639</v>
      </c>
      <c r="H35" s="98" t="s">
        <v>638</v>
      </c>
      <c r="I35" s="98" t="s">
        <v>637</v>
      </c>
      <c r="J35" s="99">
        <v>181661</v>
      </c>
      <c r="K35" s="30">
        <f t="shared" si="1"/>
        <v>0.47951146376100051</v>
      </c>
      <c r="L35" s="29">
        <f t="shared" si="2"/>
        <v>3542.2927558632218</v>
      </c>
      <c r="N35" s="20" t="s">
        <v>626</v>
      </c>
      <c r="O35" s="18" t="s">
        <v>625</v>
      </c>
      <c r="P35" s="29">
        <f t="shared" si="3"/>
        <v>4903.2908169128441</v>
      </c>
    </row>
    <row r="36" spans="1:16" x14ac:dyDescent="0.25">
      <c r="A36" s="28" t="s">
        <v>434</v>
      </c>
      <c r="B36" s="28" t="s">
        <v>433</v>
      </c>
      <c r="C36" s="36">
        <v>3838.2499418445</v>
      </c>
      <c r="D36" s="35">
        <f t="shared" si="0"/>
        <v>4041.6771887622581</v>
      </c>
      <c r="E36" s="34"/>
      <c r="F36" s="97" t="s">
        <v>636</v>
      </c>
      <c r="G36" s="98" t="s">
        <v>635</v>
      </c>
      <c r="H36" s="98" t="s">
        <v>426</v>
      </c>
      <c r="I36" s="98" t="s">
        <v>425</v>
      </c>
      <c r="J36" s="99">
        <v>158689</v>
      </c>
      <c r="K36" s="30">
        <f t="shared" si="1"/>
        <v>0.57791462877245625</v>
      </c>
      <c r="L36" s="29">
        <f t="shared" si="2"/>
        <v>4487.7363709160118</v>
      </c>
      <c r="N36" s="20" t="s">
        <v>624</v>
      </c>
      <c r="O36" s="18" t="s">
        <v>623</v>
      </c>
      <c r="P36" s="29">
        <f t="shared" si="3"/>
        <v>6654.3526206083834</v>
      </c>
    </row>
    <row r="37" spans="1:16" x14ac:dyDescent="0.25">
      <c r="A37" s="28" t="s">
        <v>404</v>
      </c>
      <c r="B37" s="28" t="s">
        <v>403</v>
      </c>
      <c r="C37" s="36">
        <v>3811.4746259030994</v>
      </c>
      <c r="D37" s="35">
        <f t="shared" si="0"/>
        <v>4013.4827810759634</v>
      </c>
      <c r="E37" s="34"/>
      <c r="F37" s="97" t="s">
        <v>634</v>
      </c>
      <c r="G37" s="98" t="s">
        <v>633</v>
      </c>
      <c r="H37" s="98" t="s">
        <v>426</v>
      </c>
      <c r="I37" s="98" t="s">
        <v>425</v>
      </c>
      <c r="J37" s="99">
        <v>115900</v>
      </c>
      <c r="K37" s="30">
        <f t="shared" si="1"/>
        <v>0.42208537122754369</v>
      </c>
      <c r="L37" s="29">
        <f t="shared" si="2"/>
        <v>3277.6603632839442</v>
      </c>
      <c r="N37" s="20" t="s">
        <v>622</v>
      </c>
      <c r="O37" s="18" t="s">
        <v>621</v>
      </c>
      <c r="P37" s="29">
        <f t="shared" si="3"/>
        <v>4815.950846158903</v>
      </c>
    </row>
    <row r="38" spans="1:16" x14ac:dyDescent="0.25">
      <c r="A38" s="28" t="s">
        <v>37</v>
      </c>
      <c r="B38" s="28" t="s">
        <v>36</v>
      </c>
      <c r="C38" s="36">
        <v>3984.9748146701995</v>
      </c>
      <c r="D38" s="35">
        <f t="shared" si="0"/>
        <v>4196.1784798477202</v>
      </c>
      <c r="E38" s="34"/>
      <c r="F38" s="97" t="s">
        <v>630</v>
      </c>
      <c r="G38" s="98" t="s">
        <v>629</v>
      </c>
      <c r="H38" s="98" t="s">
        <v>384</v>
      </c>
      <c r="I38" s="98" t="s">
        <v>383</v>
      </c>
      <c r="J38" s="99">
        <v>291045</v>
      </c>
      <c r="K38" s="30">
        <f t="shared" si="1"/>
        <v>1</v>
      </c>
      <c r="L38" s="29">
        <f t="shared" si="2"/>
        <v>6534.706579059296</v>
      </c>
      <c r="N38" s="20" t="s">
        <v>620</v>
      </c>
      <c r="O38" s="18" t="s">
        <v>619</v>
      </c>
      <c r="P38" s="29">
        <f t="shared" si="3"/>
        <v>2317.5273327994646</v>
      </c>
    </row>
    <row r="39" spans="1:16" x14ac:dyDescent="0.25">
      <c r="A39" s="28" t="s">
        <v>336</v>
      </c>
      <c r="B39" s="28" t="s">
        <v>335</v>
      </c>
      <c r="C39" s="36">
        <v>3163.8187957427999</v>
      </c>
      <c r="D39" s="35">
        <f t="shared" si="0"/>
        <v>3331.5011919171679</v>
      </c>
      <c r="E39" s="34"/>
      <c r="F39" s="97" t="s">
        <v>626</v>
      </c>
      <c r="G39" s="98" t="s">
        <v>625</v>
      </c>
      <c r="H39" s="98" t="s">
        <v>392</v>
      </c>
      <c r="I39" s="98" t="s">
        <v>391</v>
      </c>
      <c r="J39" s="99">
        <v>179331</v>
      </c>
      <c r="K39" s="30">
        <f t="shared" si="1"/>
        <v>1</v>
      </c>
      <c r="L39" s="29">
        <f t="shared" si="2"/>
        <v>4903.2908169128441</v>
      </c>
      <c r="N39" s="20" t="s">
        <v>618</v>
      </c>
      <c r="O39" s="18" t="s">
        <v>617</v>
      </c>
      <c r="P39" s="29">
        <f t="shared" si="3"/>
        <v>4194.8383334840773</v>
      </c>
    </row>
    <row r="40" spans="1:16" x14ac:dyDescent="0.25">
      <c r="A40" s="28" t="s">
        <v>188</v>
      </c>
      <c r="B40" s="28" t="s">
        <v>187</v>
      </c>
      <c r="C40" s="36">
        <v>4825.8373582574995</v>
      </c>
      <c r="D40" s="35">
        <f t="shared" ref="D40:D71" si="4">C40*(1+$D$3)</f>
        <v>5081.6067382451465</v>
      </c>
      <c r="E40" s="34"/>
      <c r="F40" s="97" t="s">
        <v>624</v>
      </c>
      <c r="G40" s="98" t="s">
        <v>623</v>
      </c>
      <c r="H40" s="98" t="s">
        <v>346</v>
      </c>
      <c r="I40" s="98" t="s">
        <v>345</v>
      </c>
      <c r="J40" s="99">
        <v>224119</v>
      </c>
      <c r="K40" s="30">
        <f t="shared" si="1"/>
        <v>1</v>
      </c>
      <c r="L40" s="29">
        <f t="shared" si="2"/>
        <v>5876.868376508758</v>
      </c>
      <c r="N40" s="20" t="s">
        <v>616</v>
      </c>
      <c r="O40" s="18" t="s">
        <v>615</v>
      </c>
      <c r="P40" s="29">
        <f t="shared" ref="P40:P71" si="5">SUMIF($F$8:$F$236,N40,$L$8:$L$236)</f>
        <v>5154.2069624059068</v>
      </c>
    </row>
    <row r="41" spans="1:16" x14ac:dyDescent="0.25">
      <c r="A41" s="28" t="s">
        <v>89</v>
      </c>
      <c r="B41" s="28" t="s">
        <v>88</v>
      </c>
      <c r="C41" s="36">
        <v>1749.8862831059998</v>
      </c>
      <c r="D41" s="35">
        <f t="shared" si="4"/>
        <v>1842.6302561106177</v>
      </c>
      <c r="E41" s="34"/>
      <c r="F41" s="97" t="s">
        <v>624</v>
      </c>
      <c r="G41" s="98" t="s">
        <v>623</v>
      </c>
      <c r="H41" s="98" t="s">
        <v>67</v>
      </c>
      <c r="I41" s="98" t="s">
        <v>66</v>
      </c>
      <c r="J41" s="99">
        <v>33334</v>
      </c>
      <c r="K41" s="30">
        <f t="shared" si="1"/>
        <v>4.2090190740511589E-2</v>
      </c>
      <c r="L41" s="29">
        <f t="shared" si="2"/>
        <v>777.48424409962513</v>
      </c>
      <c r="N41" s="20" t="s">
        <v>612</v>
      </c>
      <c r="O41" s="18" t="s">
        <v>611</v>
      </c>
      <c r="P41" s="29">
        <f t="shared" si="5"/>
        <v>2662.6823481668976</v>
      </c>
    </row>
    <row r="42" spans="1:16" x14ac:dyDescent="0.25">
      <c r="A42" s="28" t="s">
        <v>105</v>
      </c>
      <c r="B42" s="28" t="s">
        <v>104</v>
      </c>
      <c r="C42" s="36">
        <v>2422.4068329434999</v>
      </c>
      <c r="D42" s="35">
        <f t="shared" si="4"/>
        <v>2550.7943950895051</v>
      </c>
      <c r="E42" s="34"/>
      <c r="F42" s="97" t="s">
        <v>622</v>
      </c>
      <c r="G42" s="98" t="s">
        <v>621</v>
      </c>
      <c r="H42" s="98" t="s">
        <v>322</v>
      </c>
      <c r="I42" s="98" t="s">
        <v>321</v>
      </c>
      <c r="J42" s="99">
        <v>235493</v>
      </c>
      <c r="K42" s="30">
        <f t="shared" si="1"/>
        <v>1</v>
      </c>
      <c r="L42" s="29">
        <f t="shared" si="2"/>
        <v>4815.950846158903</v>
      </c>
      <c r="N42" s="20" t="s">
        <v>610</v>
      </c>
      <c r="O42" s="18" t="s">
        <v>609</v>
      </c>
      <c r="P42" s="29">
        <f t="shared" si="5"/>
        <v>8108.3103712187949</v>
      </c>
    </row>
    <row r="43" spans="1:16" x14ac:dyDescent="0.25">
      <c r="A43" s="28" t="s">
        <v>103</v>
      </c>
      <c r="B43" s="28" t="s">
        <v>102</v>
      </c>
      <c r="C43" s="36">
        <v>2754.1877864904</v>
      </c>
      <c r="D43" s="35">
        <f t="shared" si="4"/>
        <v>2900.1597391743908</v>
      </c>
      <c r="E43" s="34"/>
      <c r="F43" s="97" t="s">
        <v>620</v>
      </c>
      <c r="G43" s="98" t="s">
        <v>619</v>
      </c>
      <c r="H43" s="98" t="s">
        <v>614</v>
      </c>
      <c r="I43" s="98" t="s">
        <v>613</v>
      </c>
      <c r="J43" s="99">
        <v>104834</v>
      </c>
      <c r="K43" s="30">
        <f t="shared" si="1"/>
        <v>0.31017261069985147</v>
      </c>
      <c r="L43" s="29">
        <f t="shared" si="2"/>
        <v>2317.5273327994646</v>
      </c>
      <c r="N43" s="20" t="s">
        <v>608</v>
      </c>
      <c r="O43" s="18" t="s">
        <v>607</v>
      </c>
      <c r="P43" s="29">
        <f t="shared" si="5"/>
        <v>4459.065281313452</v>
      </c>
    </row>
    <row r="44" spans="1:16" x14ac:dyDescent="0.25">
      <c r="A44" s="28" t="s">
        <v>87</v>
      </c>
      <c r="B44" s="28" t="s">
        <v>86</v>
      </c>
      <c r="C44" s="36">
        <v>2492.7980950898996</v>
      </c>
      <c r="D44" s="35">
        <f t="shared" si="4"/>
        <v>2624.9163941296642</v>
      </c>
      <c r="E44" s="34"/>
      <c r="F44" s="97" t="s">
        <v>618</v>
      </c>
      <c r="G44" s="98" t="s">
        <v>617</v>
      </c>
      <c r="H44" s="98" t="s">
        <v>296</v>
      </c>
      <c r="I44" s="98" t="s">
        <v>295</v>
      </c>
      <c r="J44" s="99">
        <v>209704</v>
      </c>
      <c r="K44" s="30">
        <f t="shared" si="1"/>
        <v>1</v>
      </c>
      <c r="L44" s="29">
        <f t="shared" si="2"/>
        <v>4194.8383334840773</v>
      </c>
      <c r="N44" s="20" t="s">
        <v>606</v>
      </c>
      <c r="O44" s="18" t="s">
        <v>605</v>
      </c>
      <c r="P44" s="29">
        <f t="shared" si="5"/>
        <v>3410.3765481680143</v>
      </c>
    </row>
    <row r="45" spans="1:16" x14ac:dyDescent="0.25">
      <c r="A45" s="28" t="s">
        <v>85</v>
      </c>
      <c r="B45" s="28" t="s">
        <v>84</v>
      </c>
      <c r="C45" s="36">
        <v>2304.2091745881003</v>
      </c>
      <c r="D45" s="35">
        <f t="shared" si="4"/>
        <v>2426.3322608412695</v>
      </c>
      <c r="E45" s="34"/>
      <c r="F45" s="97" t="s">
        <v>616</v>
      </c>
      <c r="G45" s="98" t="s">
        <v>615</v>
      </c>
      <c r="H45" s="98" t="s">
        <v>614</v>
      </c>
      <c r="I45" s="98" t="s">
        <v>613</v>
      </c>
      <c r="J45" s="99">
        <v>233152</v>
      </c>
      <c r="K45" s="30">
        <f t="shared" si="1"/>
        <v>0.68982738930014853</v>
      </c>
      <c r="L45" s="29">
        <f t="shared" si="2"/>
        <v>5154.2069624059068</v>
      </c>
      <c r="N45" s="20" t="s">
        <v>604</v>
      </c>
      <c r="O45" s="18" t="s">
        <v>603</v>
      </c>
      <c r="P45" s="29">
        <f t="shared" si="5"/>
        <v>6306.4906846905124</v>
      </c>
    </row>
    <row r="46" spans="1:16" x14ac:dyDescent="0.25">
      <c r="A46" s="28" t="s">
        <v>99</v>
      </c>
      <c r="B46" s="28" t="s">
        <v>98</v>
      </c>
      <c r="C46" s="36">
        <v>1942.1376984008998</v>
      </c>
      <c r="D46" s="35">
        <f t="shared" si="4"/>
        <v>2045.0709964161474</v>
      </c>
      <c r="E46" s="34"/>
      <c r="F46" s="97" t="s">
        <v>612</v>
      </c>
      <c r="G46" s="98" t="s">
        <v>611</v>
      </c>
      <c r="H46" s="98" t="s">
        <v>540</v>
      </c>
      <c r="I46" s="98" t="s">
        <v>539</v>
      </c>
      <c r="J46" s="99">
        <v>113881</v>
      </c>
      <c r="K46" s="30">
        <f t="shared" si="1"/>
        <v>9.4754358886887352E-2</v>
      </c>
      <c r="L46" s="29">
        <f t="shared" si="2"/>
        <v>2662.6823481668976</v>
      </c>
      <c r="N46" s="20" t="s">
        <v>600</v>
      </c>
      <c r="O46" s="18" t="s">
        <v>599</v>
      </c>
      <c r="P46" s="29">
        <f t="shared" si="5"/>
        <v>2554.2363757482058</v>
      </c>
    </row>
    <row r="47" spans="1:16" x14ac:dyDescent="0.25">
      <c r="A47" s="28" t="s">
        <v>512</v>
      </c>
      <c r="B47" s="28" t="s">
        <v>511</v>
      </c>
      <c r="C47" s="36">
        <v>4391.5853807513986</v>
      </c>
      <c r="D47" s="35">
        <f t="shared" si="4"/>
        <v>4624.3394059312222</v>
      </c>
      <c r="E47" s="34"/>
      <c r="F47" s="97" t="s">
        <v>610</v>
      </c>
      <c r="G47" s="98" t="s">
        <v>609</v>
      </c>
      <c r="H47" s="98" t="s">
        <v>272</v>
      </c>
      <c r="I47" s="98" t="s">
        <v>271</v>
      </c>
      <c r="J47" s="99">
        <v>324650</v>
      </c>
      <c r="K47" s="30">
        <f t="shared" si="1"/>
        <v>1</v>
      </c>
      <c r="L47" s="29">
        <f t="shared" si="2"/>
        <v>8108.3103712187949</v>
      </c>
      <c r="N47" s="20" t="s">
        <v>598</v>
      </c>
      <c r="O47" s="18" t="s">
        <v>597</v>
      </c>
      <c r="P47" s="29">
        <f t="shared" si="5"/>
        <v>7448.7506052988283</v>
      </c>
    </row>
    <row r="48" spans="1:16" x14ac:dyDescent="0.25">
      <c r="A48" s="28" t="s">
        <v>208</v>
      </c>
      <c r="B48" s="28" t="s">
        <v>207</v>
      </c>
      <c r="C48" s="36">
        <v>5941.962679582799</v>
      </c>
      <c r="D48" s="35">
        <f t="shared" si="4"/>
        <v>6256.886701600687</v>
      </c>
      <c r="E48" s="34"/>
      <c r="F48" s="97" t="s">
        <v>608</v>
      </c>
      <c r="G48" s="98" t="s">
        <v>607</v>
      </c>
      <c r="H48" s="98" t="s">
        <v>540</v>
      </c>
      <c r="I48" s="98" t="s">
        <v>539</v>
      </c>
      <c r="J48" s="99">
        <v>190711</v>
      </c>
      <c r="K48" s="30">
        <f t="shared" si="1"/>
        <v>0.15868053966576667</v>
      </c>
      <c r="L48" s="29">
        <f t="shared" si="2"/>
        <v>4459.065281313452</v>
      </c>
      <c r="N48" s="20" t="s">
        <v>596</v>
      </c>
      <c r="O48" s="18" t="s">
        <v>595</v>
      </c>
      <c r="P48" s="29">
        <f t="shared" si="5"/>
        <v>4688.1924105859125</v>
      </c>
    </row>
    <row r="49" spans="1:16" x14ac:dyDescent="0.25">
      <c r="A49" s="28" t="s">
        <v>160</v>
      </c>
      <c r="B49" s="28" t="s">
        <v>159</v>
      </c>
      <c r="C49" s="36">
        <v>4306.1748819569993</v>
      </c>
      <c r="D49" s="35">
        <f t="shared" si="4"/>
        <v>4534.4021507007201</v>
      </c>
      <c r="E49" s="34"/>
      <c r="F49" s="97" t="s">
        <v>606</v>
      </c>
      <c r="G49" s="98" t="s">
        <v>605</v>
      </c>
      <c r="H49" s="98" t="s">
        <v>588</v>
      </c>
      <c r="I49" s="98" t="s">
        <v>587</v>
      </c>
      <c r="J49" s="99">
        <v>109318</v>
      </c>
      <c r="K49" s="30">
        <f t="shared" si="1"/>
        <v>0.20440912490650712</v>
      </c>
      <c r="L49" s="29">
        <f t="shared" si="2"/>
        <v>2391.2632257052583</v>
      </c>
      <c r="N49" s="20" t="s">
        <v>590</v>
      </c>
      <c r="O49" s="18" t="s">
        <v>589</v>
      </c>
      <c r="P49" s="29">
        <f t="shared" si="5"/>
        <v>1858.4033839758074</v>
      </c>
    </row>
    <row r="50" spans="1:16" x14ac:dyDescent="0.25">
      <c r="A50" s="28" t="s">
        <v>154</v>
      </c>
      <c r="B50" s="28" t="s">
        <v>153</v>
      </c>
      <c r="C50" s="36">
        <v>5365.1368641311992</v>
      </c>
      <c r="D50" s="35">
        <f t="shared" si="4"/>
        <v>5649.4891179301521</v>
      </c>
      <c r="E50" s="34"/>
      <c r="F50" s="97" t="s">
        <v>606</v>
      </c>
      <c r="G50" s="98" t="s">
        <v>605</v>
      </c>
      <c r="H50" s="98" t="s">
        <v>484</v>
      </c>
      <c r="I50" s="98" t="s">
        <v>483</v>
      </c>
      <c r="J50" s="99">
        <v>50504</v>
      </c>
      <c r="K50" s="30">
        <f t="shared" si="1"/>
        <v>8.2572392267912298E-2</v>
      </c>
      <c r="L50" s="29">
        <f t="shared" si="2"/>
        <v>1019.1133224627562</v>
      </c>
      <c r="N50" s="20" t="s">
        <v>586</v>
      </c>
      <c r="O50" s="18" t="s">
        <v>585</v>
      </c>
      <c r="P50" s="29">
        <f t="shared" si="5"/>
        <v>7688.9821783404932</v>
      </c>
    </row>
    <row r="51" spans="1:16" x14ac:dyDescent="0.25">
      <c r="A51" s="28" t="s">
        <v>166</v>
      </c>
      <c r="B51" s="28" t="s">
        <v>165</v>
      </c>
      <c r="C51" s="36">
        <v>3706.4851829811</v>
      </c>
      <c r="D51" s="35">
        <f t="shared" si="4"/>
        <v>3902.9288976790981</v>
      </c>
      <c r="E51" s="34"/>
      <c r="F51" s="97" t="s">
        <v>604</v>
      </c>
      <c r="G51" s="98" t="s">
        <v>603</v>
      </c>
      <c r="H51" s="98" t="s">
        <v>602</v>
      </c>
      <c r="I51" s="98" t="s">
        <v>601</v>
      </c>
      <c r="J51" s="99">
        <v>243341</v>
      </c>
      <c r="K51" s="30">
        <f t="shared" si="1"/>
        <v>1</v>
      </c>
      <c r="L51" s="29">
        <f t="shared" si="2"/>
        <v>6306.4906846905124</v>
      </c>
      <c r="N51" s="20" t="s">
        <v>582</v>
      </c>
      <c r="O51" s="18" t="s">
        <v>581</v>
      </c>
      <c r="P51" s="29">
        <f t="shared" si="5"/>
        <v>6885.2358180471265</v>
      </c>
    </row>
    <row r="52" spans="1:16" x14ac:dyDescent="0.25">
      <c r="A52" s="28" t="s">
        <v>642</v>
      </c>
      <c r="B52" s="28" t="s">
        <v>641</v>
      </c>
      <c r="C52" s="36">
        <v>13649.380616172599</v>
      </c>
      <c r="D52" s="35">
        <f t="shared" si="4"/>
        <v>14372.797788829746</v>
      </c>
      <c r="E52" s="34"/>
      <c r="F52" s="97" t="s">
        <v>600</v>
      </c>
      <c r="G52" s="98" t="s">
        <v>599</v>
      </c>
      <c r="H52" s="98" t="s">
        <v>472</v>
      </c>
      <c r="I52" s="98" t="s">
        <v>471</v>
      </c>
      <c r="J52" s="99">
        <v>116304</v>
      </c>
      <c r="K52" s="30">
        <f t="shared" si="1"/>
        <v>0.14220683229585829</v>
      </c>
      <c r="L52" s="29">
        <f t="shared" si="2"/>
        <v>2554.2363757482058</v>
      </c>
      <c r="N52" s="20" t="s">
        <v>580</v>
      </c>
      <c r="O52" s="18" t="s">
        <v>579</v>
      </c>
      <c r="P52" s="29">
        <f t="shared" si="5"/>
        <v>5309.1934466326184</v>
      </c>
    </row>
    <row r="53" spans="1:16" x14ac:dyDescent="0.25">
      <c r="A53" s="28" t="s">
        <v>638</v>
      </c>
      <c r="B53" s="28" t="s">
        <v>637</v>
      </c>
      <c r="C53" s="36">
        <v>7015.4750658797993</v>
      </c>
      <c r="D53" s="35">
        <f t="shared" si="4"/>
        <v>7387.2952443714285</v>
      </c>
      <c r="E53" s="34"/>
      <c r="F53" s="97" t="s">
        <v>598</v>
      </c>
      <c r="G53" s="98" t="s">
        <v>597</v>
      </c>
      <c r="H53" s="98" t="s">
        <v>588</v>
      </c>
      <c r="I53" s="98" t="s">
        <v>587</v>
      </c>
      <c r="J53" s="99">
        <v>340524</v>
      </c>
      <c r="K53" s="30">
        <f t="shared" si="1"/>
        <v>0.6367314884068811</v>
      </c>
      <c r="L53" s="29">
        <f t="shared" si="2"/>
        <v>7448.7506052988283</v>
      </c>
      <c r="N53" s="20" t="s">
        <v>578</v>
      </c>
      <c r="O53" s="18" t="s">
        <v>577</v>
      </c>
      <c r="P53" s="29">
        <f t="shared" si="5"/>
        <v>3090.6754498987325</v>
      </c>
    </row>
    <row r="54" spans="1:16" x14ac:dyDescent="0.25">
      <c r="A54" s="28" t="s">
        <v>614</v>
      </c>
      <c r="B54" s="28" t="s">
        <v>613</v>
      </c>
      <c r="C54" s="36">
        <v>7095.6640980107995</v>
      </c>
      <c r="D54" s="35">
        <f t="shared" si="4"/>
        <v>7471.7342952053714</v>
      </c>
      <c r="E54" s="34"/>
      <c r="F54" s="97" t="s">
        <v>596</v>
      </c>
      <c r="G54" s="98" t="s">
        <v>595</v>
      </c>
      <c r="H54" s="98" t="s">
        <v>594</v>
      </c>
      <c r="I54" s="98" t="s">
        <v>593</v>
      </c>
      <c r="J54" s="99">
        <v>209454</v>
      </c>
      <c r="K54" s="30">
        <f t="shared" si="1"/>
        <v>1</v>
      </c>
      <c r="L54" s="29">
        <f t="shared" si="2"/>
        <v>4688.1924105859125</v>
      </c>
      <c r="N54" s="20" t="s">
        <v>574</v>
      </c>
      <c r="O54" s="18" t="s">
        <v>573</v>
      </c>
      <c r="P54" s="29">
        <f t="shared" si="5"/>
        <v>3229.5060308139814</v>
      </c>
    </row>
    <row r="55" spans="1:16" x14ac:dyDescent="0.25">
      <c r="A55" s="28" t="s">
        <v>416</v>
      </c>
      <c r="B55" s="28" t="s">
        <v>415</v>
      </c>
      <c r="C55" s="36">
        <v>6740.7143123502001</v>
      </c>
      <c r="D55" s="35">
        <f t="shared" si="4"/>
        <v>7097.9721709047599</v>
      </c>
      <c r="E55" s="34"/>
      <c r="F55" s="97" t="s">
        <v>590</v>
      </c>
      <c r="G55" s="98" t="s">
        <v>589</v>
      </c>
      <c r="H55" s="98" t="s">
        <v>588</v>
      </c>
      <c r="I55" s="98" t="s">
        <v>587</v>
      </c>
      <c r="J55" s="99">
        <v>84958</v>
      </c>
      <c r="K55" s="30">
        <f t="shared" si="1"/>
        <v>0.15885938668661181</v>
      </c>
      <c r="L55" s="29">
        <f t="shared" si="2"/>
        <v>1858.4033839758074</v>
      </c>
      <c r="N55" s="20" t="s">
        <v>572</v>
      </c>
      <c r="O55" s="18" t="s">
        <v>571</v>
      </c>
      <c r="P55" s="29">
        <f t="shared" si="5"/>
        <v>7399.0354507795782</v>
      </c>
    </row>
    <row r="56" spans="1:16" x14ac:dyDescent="0.25">
      <c r="A56" s="28" t="s">
        <v>139</v>
      </c>
      <c r="B56" s="28" t="s">
        <v>138</v>
      </c>
      <c r="C56" s="36">
        <v>13509.1737601353</v>
      </c>
      <c r="D56" s="35">
        <f t="shared" si="4"/>
        <v>14225.15996942247</v>
      </c>
      <c r="E56" s="34"/>
      <c r="F56" s="97" t="s">
        <v>586</v>
      </c>
      <c r="G56" s="98" t="s">
        <v>585</v>
      </c>
      <c r="H56" s="98" t="s">
        <v>584</v>
      </c>
      <c r="I56" s="98" t="s">
        <v>583</v>
      </c>
      <c r="J56" s="99">
        <v>308940</v>
      </c>
      <c r="K56" s="30">
        <f t="shared" si="1"/>
        <v>1</v>
      </c>
      <c r="L56" s="29">
        <f t="shared" si="2"/>
        <v>7688.9821783404932</v>
      </c>
      <c r="N56" s="20" t="s">
        <v>570</v>
      </c>
      <c r="O56" s="18" t="s">
        <v>569</v>
      </c>
      <c r="P56" s="29">
        <f t="shared" si="5"/>
        <v>3970.6308638541432</v>
      </c>
    </row>
    <row r="57" spans="1:16" x14ac:dyDescent="0.25">
      <c r="A57" s="28" t="s">
        <v>135</v>
      </c>
      <c r="B57" s="28" t="s">
        <v>134</v>
      </c>
      <c r="C57" s="36">
        <v>61.230357583199989</v>
      </c>
      <c r="D57" s="35">
        <f t="shared" si="4"/>
        <v>64.475566535109579</v>
      </c>
      <c r="E57" s="34"/>
      <c r="F57" s="97" t="s">
        <v>582</v>
      </c>
      <c r="G57" s="98" t="s">
        <v>581</v>
      </c>
      <c r="H57" s="98" t="s">
        <v>558</v>
      </c>
      <c r="I57" s="98" t="s">
        <v>557</v>
      </c>
      <c r="J57" s="99">
        <v>316103</v>
      </c>
      <c r="K57" s="30">
        <f t="shared" si="1"/>
        <v>0.93504722520491867</v>
      </c>
      <c r="L57" s="29">
        <f t="shared" si="2"/>
        <v>6885.2358180471265</v>
      </c>
      <c r="N57" s="20" t="s">
        <v>568</v>
      </c>
      <c r="O57" s="18" t="s">
        <v>567</v>
      </c>
      <c r="P57" s="29">
        <f t="shared" si="5"/>
        <v>4162.1539055799149</v>
      </c>
    </row>
    <row r="58" spans="1:16" x14ac:dyDescent="0.25">
      <c r="A58" s="28" t="s">
        <v>17</v>
      </c>
      <c r="B58" s="28" t="s">
        <v>16</v>
      </c>
      <c r="C58" s="36">
        <v>8816.5771534034993</v>
      </c>
      <c r="D58" s="35">
        <f t="shared" si="4"/>
        <v>9283.855742533884</v>
      </c>
      <c r="E58" s="34"/>
      <c r="F58" s="97" t="s">
        <v>580</v>
      </c>
      <c r="G58" s="98" t="s">
        <v>579</v>
      </c>
      <c r="H58" s="98" t="s">
        <v>548</v>
      </c>
      <c r="I58" s="98" t="s">
        <v>547</v>
      </c>
      <c r="J58" s="99">
        <v>245043</v>
      </c>
      <c r="K58" s="30">
        <f t="shared" si="1"/>
        <v>0.56055313454345812</v>
      </c>
      <c r="L58" s="29">
        <f t="shared" si="2"/>
        <v>5309.1934466326184</v>
      </c>
      <c r="N58" s="20" t="s">
        <v>566</v>
      </c>
      <c r="O58" s="18" t="s">
        <v>565</v>
      </c>
      <c r="P58" s="29">
        <f t="shared" si="5"/>
        <v>3874.9398261919596</v>
      </c>
    </row>
    <row r="59" spans="1:16" x14ac:dyDescent="0.25">
      <c r="A59" s="28" t="s">
        <v>444</v>
      </c>
      <c r="B59" s="28" t="s">
        <v>443</v>
      </c>
      <c r="C59" s="36">
        <v>3002.3298473336999</v>
      </c>
      <c r="D59" s="35">
        <f t="shared" si="4"/>
        <v>3161.4533292423857</v>
      </c>
      <c r="E59" s="34"/>
      <c r="F59" s="97" t="s">
        <v>578</v>
      </c>
      <c r="G59" s="98" t="s">
        <v>577</v>
      </c>
      <c r="H59" s="98" t="s">
        <v>484</v>
      </c>
      <c r="I59" s="98" t="s">
        <v>483</v>
      </c>
      <c r="J59" s="99">
        <v>153164</v>
      </c>
      <c r="K59" s="30">
        <f t="shared" si="1"/>
        <v>0.25041814290595832</v>
      </c>
      <c r="L59" s="29">
        <f t="shared" si="2"/>
        <v>3090.6754498987325</v>
      </c>
      <c r="N59" s="20" t="s">
        <v>564</v>
      </c>
      <c r="O59" s="18" t="s">
        <v>563</v>
      </c>
      <c r="P59" s="29">
        <f t="shared" si="5"/>
        <v>6850.8030900255435</v>
      </c>
    </row>
    <row r="60" spans="1:16" x14ac:dyDescent="0.25">
      <c r="A60" s="28" t="s">
        <v>438</v>
      </c>
      <c r="B60" s="28" t="s">
        <v>437</v>
      </c>
      <c r="C60" s="36">
        <v>4187.9554415594994</v>
      </c>
      <c r="D60" s="35">
        <f t="shared" si="4"/>
        <v>4409.9170799621525</v>
      </c>
      <c r="E60" s="34"/>
      <c r="F60" s="97" t="s">
        <v>574</v>
      </c>
      <c r="G60" s="98" t="s">
        <v>573</v>
      </c>
      <c r="H60" s="98" t="s">
        <v>484</v>
      </c>
      <c r="I60" s="98" t="s">
        <v>483</v>
      </c>
      <c r="J60" s="99">
        <v>160044</v>
      </c>
      <c r="K60" s="30">
        <f t="shared" si="1"/>
        <v>0.26166671844063349</v>
      </c>
      <c r="L60" s="29">
        <f t="shared" si="2"/>
        <v>3229.5060308139814</v>
      </c>
      <c r="N60" s="20" t="s">
        <v>562</v>
      </c>
      <c r="O60" s="18" t="s">
        <v>561</v>
      </c>
      <c r="P60" s="29">
        <f t="shared" si="5"/>
        <v>2266.8935261655715</v>
      </c>
    </row>
    <row r="61" spans="1:16" x14ac:dyDescent="0.25">
      <c r="A61" s="28" t="s">
        <v>478</v>
      </c>
      <c r="B61" s="28" t="s">
        <v>477</v>
      </c>
      <c r="C61" s="36">
        <v>7357.9437414170989</v>
      </c>
      <c r="D61" s="35">
        <f t="shared" si="4"/>
        <v>7747.9147597122046</v>
      </c>
      <c r="E61" s="34"/>
      <c r="F61" s="97" t="s">
        <v>572</v>
      </c>
      <c r="G61" s="98" t="s">
        <v>571</v>
      </c>
      <c r="H61" s="98" t="s">
        <v>554</v>
      </c>
      <c r="I61" s="98" t="s">
        <v>553</v>
      </c>
      <c r="J61" s="99">
        <v>260673</v>
      </c>
      <c r="K61" s="30">
        <f t="shared" si="1"/>
        <v>1</v>
      </c>
      <c r="L61" s="29">
        <f t="shared" si="2"/>
        <v>7399.0354507795782</v>
      </c>
      <c r="N61" s="20" t="s">
        <v>560</v>
      </c>
      <c r="O61" s="18" t="s">
        <v>559</v>
      </c>
      <c r="P61" s="29">
        <f t="shared" si="5"/>
        <v>13776.41081273206</v>
      </c>
    </row>
    <row r="62" spans="1:16" x14ac:dyDescent="0.25">
      <c r="A62" s="28" t="s">
        <v>723</v>
      </c>
      <c r="B62" s="28" t="s">
        <v>724</v>
      </c>
      <c r="C62" s="36">
        <v>8451.4261286545916</v>
      </c>
      <c r="D62" s="35">
        <f t="shared" si="4"/>
        <v>8899.3517134732847</v>
      </c>
      <c r="E62" s="34"/>
      <c r="F62" s="97" t="s">
        <v>570</v>
      </c>
      <c r="G62" s="98" t="s">
        <v>569</v>
      </c>
      <c r="H62" s="98" t="s">
        <v>500</v>
      </c>
      <c r="I62" s="98" t="s">
        <v>499</v>
      </c>
      <c r="J62" s="99">
        <v>159826</v>
      </c>
      <c r="K62" s="30">
        <f t="shared" si="1"/>
        <v>1</v>
      </c>
      <c r="L62" s="29">
        <f t="shared" si="2"/>
        <v>3970.6308638541432</v>
      </c>
      <c r="N62" s="20" t="s">
        <v>556</v>
      </c>
      <c r="O62" s="18" t="s">
        <v>555</v>
      </c>
      <c r="P62" s="29">
        <f t="shared" si="5"/>
        <v>6817.7156808406944</v>
      </c>
    </row>
    <row r="63" spans="1:16" x14ac:dyDescent="0.25">
      <c r="A63" s="28" t="s">
        <v>725</v>
      </c>
      <c r="B63" s="28" t="s">
        <v>144</v>
      </c>
      <c r="C63" s="36">
        <v>8265.3846352480086</v>
      </c>
      <c r="D63" s="35">
        <f t="shared" si="4"/>
        <v>8703.4500209161524</v>
      </c>
      <c r="E63" s="34"/>
      <c r="F63" s="97" t="s">
        <v>568</v>
      </c>
      <c r="G63" s="98" t="s">
        <v>567</v>
      </c>
      <c r="H63" s="98" t="s">
        <v>548</v>
      </c>
      <c r="I63" s="98" t="s">
        <v>547</v>
      </c>
      <c r="J63" s="99">
        <v>192102</v>
      </c>
      <c r="K63" s="30">
        <f t="shared" si="1"/>
        <v>0.43944686545654188</v>
      </c>
      <c r="L63" s="29">
        <f t="shared" si="2"/>
        <v>4162.1539055799149</v>
      </c>
      <c r="N63" s="20" t="s">
        <v>552</v>
      </c>
      <c r="O63" s="18" t="s">
        <v>551</v>
      </c>
      <c r="P63" s="29">
        <f t="shared" si="5"/>
        <v>8396.8110076750145</v>
      </c>
    </row>
    <row r="64" spans="1:16" x14ac:dyDescent="0.25">
      <c r="A64" s="28" t="s">
        <v>670</v>
      </c>
      <c r="B64" s="28" t="s">
        <v>669</v>
      </c>
      <c r="C64" s="36">
        <v>6722.7192338553004</v>
      </c>
      <c r="D64" s="35">
        <f t="shared" si="4"/>
        <v>7079.0233532496313</v>
      </c>
      <c r="E64" s="34"/>
      <c r="F64" s="97" t="s">
        <v>566</v>
      </c>
      <c r="G64" s="98" t="s">
        <v>565</v>
      </c>
      <c r="H64" s="98" t="s">
        <v>494</v>
      </c>
      <c r="I64" s="98" t="s">
        <v>493</v>
      </c>
      <c r="J64" s="99">
        <v>171294</v>
      </c>
      <c r="K64" s="30">
        <f t="shared" si="1"/>
        <v>1</v>
      </c>
      <c r="L64" s="29">
        <f t="shared" si="2"/>
        <v>3874.9398261919596</v>
      </c>
      <c r="N64" s="20" t="s">
        <v>550</v>
      </c>
      <c r="O64" s="18" t="s">
        <v>549</v>
      </c>
      <c r="P64" s="29">
        <f t="shared" si="5"/>
        <v>5380.5223849154254</v>
      </c>
    </row>
    <row r="65" spans="1:16" x14ac:dyDescent="0.25">
      <c r="A65" s="28" t="s">
        <v>658</v>
      </c>
      <c r="B65" s="28" t="s">
        <v>657</v>
      </c>
      <c r="C65" s="36">
        <v>3949.7221353914997</v>
      </c>
      <c r="D65" s="35">
        <f t="shared" si="4"/>
        <v>4159.0574085672488</v>
      </c>
      <c r="E65" s="34"/>
      <c r="F65" s="97" t="s">
        <v>564</v>
      </c>
      <c r="G65" s="98" t="s">
        <v>563</v>
      </c>
      <c r="H65" s="98" t="s">
        <v>442</v>
      </c>
      <c r="I65" s="98" t="s">
        <v>441</v>
      </c>
      <c r="J65" s="99">
        <v>263375</v>
      </c>
      <c r="K65" s="30">
        <f t="shared" si="1"/>
        <v>1</v>
      </c>
      <c r="L65" s="29">
        <f t="shared" si="2"/>
        <v>6850.8030900255435</v>
      </c>
      <c r="N65" s="20" t="s">
        <v>546</v>
      </c>
      <c r="O65" s="18" t="s">
        <v>545</v>
      </c>
      <c r="P65" s="29">
        <f t="shared" si="5"/>
        <v>1298.1573828077251</v>
      </c>
    </row>
    <row r="66" spans="1:16" x14ac:dyDescent="0.25">
      <c r="A66" s="28" t="s">
        <v>113</v>
      </c>
      <c r="B66" s="28" t="s">
        <v>112</v>
      </c>
      <c r="C66" s="36">
        <v>12893.3684617257</v>
      </c>
      <c r="D66" s="35">
        <f t="shared" si="4"/>
        <v>13576.716990197161</v>
      </c>
      <c r="E66" s="34"/>
      <c r="F66" s="97" t="s">
        <v>562</v>
      </c>
      <c r="G66" s="98" t="s">
        <v>561</v>
      </c>
      <c r="H66" s="98" t="s">
        <v>484</v>
      </c>
      <c r="I66" s="98" t="s">
        <v>483</v>
      </c>
      <c r="J66" s="99">
        <v>112340</v>
      </c>
      <c r="K66" s="30">
        <f t="shared" si="1"/>
        <v>0.18367223482055414</v>
      </c>
      <c r="L66" s="29">
        <f t="shared" si="2"/>
        <v>2266.8935261655715</v>
      </c>
      <c r="N66" s="20" t="s">
        <v>542</v>
      </c>
      <c r="O66" s="18" t="s">
        <v>541</v>
      </c>
      <c r="P66" s="29">
        <f t="shared" si="5"/>
        <v>5913.2854236122439</v>
      </c>
    </row>
    <row r="67" spans="1:16" x14ac:dyDescent="0.25">
      <c r="A67" s="28" t="s">
        <v>468</v>
      </c>
      <c r="B67" s="28" t="s">
        <v>467</v>
      </c>
      <c r="C67" s="36">
        <v>5427.8535867776991</v>
      </c>
      <c r="D67" s="35">
        <f t="shared" si="4"/>
        <v>5715.5298268769166</v>
      </c>
      <c r="E67" s="34"/>
      <c r="F67" s="97" t="s">
        <v>560</v>
      </c>
      <c r="G67" s="98" t="s">
        <v>559</v>
      </c>
      <c r="H67" s="98" t="s">
        <v>420</v>
      </c>
      <c r="I67" s="98" t="s">
        <v>419</v>
      </c>
      <c r="J67" s="99">
        <v>577789</v>
      </c>
      <c r="K67" s="30">
        <f t="shared" si="1"/>
        <v>1</v>
      </c>
      <c r="L67" s="29">
        <f t="shared" si="2"/>
        <v>13776.41081273206</v>
      </c>
      <c r="N67" s="20" t="s">
        <v>538</v>
      </c>
      <c r="O67" s="18" t="s">
        <v>537</v>
      </c>
      <c r="P67" s="29">
        <f t="shared" si="5"/>
        <v>8014.1790148991404</v>
      </c>
    </row>
    <row r="68" spans="1:16" x14ac:dyDescent="0.25">
      <c r="A68" s="28" t="s">
        <v>446</v>
      </c>
      <c r="B68" s="28" t="s">
        <v>445</v>
      </c>
      <c r="C68" s="36">
        <v>5360.1674468120991</v>
      </c>
      <c r="D68" s="35">
        <f t="shared" si="4"/>
        <v>5644.2563214931397</v>
      </c>
      <c r="E68" s="34"/>
      <c r="F68" s="97" t="s">
        <v>556</v>
      </c>
      <c r="G68" s="98" t="s">
        <v>555</v>
      </c>
      <c r="H68" s="98" t="s">
        <v>558</v>
      </c>
      <c r="I68" s="98" t="s">
        <v>557</v>
      </c>
      <c r="J68" s="99">
        <v>21958</v>
      </c>
      <c r="K68" s="30">
        <f t="shared" si="1"/>
        <v>6.4952774795081367E-2</v>
      </c>
      <c r="L68" s="29">
        <f t="shared" si="2"/>
        <v>478.2808391336963</v>
      </c>
      <c r="N68" s="20" t="s">
        <v>536</v>
      </c>
      <c r="O68" s="18" t="s">
        <v>535</v>
      </c>
      <c r="P68" s="29">
        <f t="shared" si="5"/>
        <v>5469.5691033866042</v>
      </c>
    </row>
    <row r="69" spans="1:16" x14ac:dyDescent="0.25">
      <c r="A69" s="28" t="s">
        <v>432</v>
      </c>
      <c r="B69" s="28" t="s">
        <v>431</v>
      </c>
      <c r="C69" s="36">
        <v>6372.4162838427001</v>
      </c>
      <c r="D69" s="35">
        <f t="shared" si="4"/>
        <v>6710.1543468863629</v>
      </c>
      <c r="E69" s="34"/>
      <c r="F69" s="97" t="s">
        <v>556</v>
      </c>
      <c r="G69" s="98" t="s">
        <v>555</v>
      </c>
      <c r="H69" s="98" t="s">
        <v>238</v>
      </c>
      <c r="I69" s="98" t="s">
        <v>237</v>
      </c>
      <c r="J69" s="99">
        <v>208163</v>
      </c>
      <c r="K69" s="30">
        <f t="shared" si="1"/>
        <v>1</v>
      </c>
      <c r="L69" s="29">
        <f t="shared" si="2"/>
        <v>3726.6554162001053</v>
      </c>
      <c r="N69" s="20" t="s">
        <v>532</v>
      </c>
      <c r="O69" s="18" t="s">
        <v>531</v>
      </c>
      <c r="P69" s="29">
        <f t="shared" si="5"/>
        <v>4389.9949430581592</v>
      </c>
    </row>
    <row r="70" spans="1:16" x14ac:dyDescent="0.25">
      <c r="A70" s="28" t="s">
        <v>384</v>
      </c>
      <c r="B70" s="28" t="s">
        <v>383</v>
      </c>
      <c r="C70" s="36">
        <v>6205.7992203791991</v>
      </c>
      <c r="D70" s="35">
        <f t="shared" si="4"/>
        <v>6534.706579059296</v>
      </c>
      <c r="E70" s="34"/>
      <c r="F70" s="97" t="s">
        <v>556</v>
      </c>
      <c r="G70" s="98" t="s">
        <v>555</v>
      </c>
      <c r="H70" s="98" t="s">
        <v>484</v>
      </c>
      <c r="I70" s="98" t="s">
        <v>483</v>
      </c>
      <c r="J70" s="99">
        <v>129481</v>
      </c>
      <c r="K70" s="30">
        <f t="shared" si="1"/>
        <v>0.21169721058216284</v>
      </c>
      <c r="L70" s="29">
        <f t="shared" si="2"/>
        <v>2612.7794255068929</v>
      </c>
      <c r="N70" s="20" t="s">
        <v>530</v>
      </c>
      <c r="O70" s="18" t="s">
        <v>529</v>
      </c>
      <c r="P70" s="29">
        <f t="shared" si="5"/>
        <v>4724.5189491727842</v>
      </c>
    </row>
    <row r="71" spans="1:16" x14ac:dyDescent="0.25">
      <c r="A71" s="28" t="s">
        <v>346</v>
      </c>
      <c r="B71" s="28" t="s">
        <v>345</v>
      </c>
      <c r="C71" s="36">
        <v>5581.0715826293999</v>
      </c>
      <c r="D71" s="35">
        <f t="shared" si="4"/>
        <v>5876.868376508758</v>
      </c>
      <c r="E71" s="34"/>
      <c r="F71" s="97" t="s">
        <v>552</v>
      </c>
      <c r="G71" s="98" t="s">
        <v>551</v>
      </c>
      <c r="H71" s="98" t="s">
        <v>316</v>
      </c>
      <c r="I71" s="98" t="s">
        <v>315</v>
      </c>
      <c r="J71" s="99">
        <v>340790</v>
      </c>
      <c r="K71" s="30">
        <f t="shared" si="1"/>
        <v>1</v>
      </c>
      <c r="L71" s="29">
        <f t="shared" si="2"/>
        <v>8396.8110076750145</v>
      </c>
      <c r="N71" s="20" t="s">
        <v>528</v>
      </c>
      <c r="O71" s="18" t="s">
        <v>527</v>
      </c>
      <c r="P71" s="29">
        <f t="shared" si="5"/>
        <v>12224.539368126119</v>
      </c>
    </row>
    <row r="72" spans="1:16" x14ac:dyDescent="0.25">
      <c r="A72" s="28" t="s">
        <v>322</v>
      </c>
      <c r="B72" s="28" t="s">
        <v>321</v>
      </c>
      <c r="C72" s="36">
        <v>4573.5525604547993</v>
      </c>
      <c r="D72" s="35">
        <f t="shared" ref="D72:D103" si="6">C72*(1+$D$3)</f>
        <v>4815.950846158903</v>
      </c>
      <c r="E72" s="34"/>
      <c r="F72" s="97" t="s">
        <v>550</v>
      </c>
      <c r="G72" s="98" t="s">
        <v>549</v>
      </c>
      <c r="H72" s="98" t="s">
        <v>47</v>
      </c>
      <c r="I72" s="98" t="s">
        <v>46</v>
      </c>
      <c r="J72" s="99">
        <v>235652</v>
      </c>
      <c r="K72" s="30">
        <f t="shared" ref="K72:K135" si="7">J72/SUMIF($H$8:$H$236,H72,$J$8:$J$236)</f>
        <v>0.31371285632698814</v>
      </c>
      <c r="L72" s="29">
        <f t="shared" ref="L72:L135" si="8">IFERROR(INDEX($D$8:$D$159,MATCH($H72,$A$8:$A$159,0),1),0)*$K72</f>
        <v>5380.5223849154254</v>
      </c>
      <c r="N72" s="20" t="s">
        <v>526</v>
      </c>
      <c r="O72" s="18" t="s">
        <v>525</v>
      </c>
      <c r="P72" s="29">
        <f t="shared" ref="P72:P103" si="9">SUMIF($F$8:$F$236,N72,$L$8:$L$236)</f>
        <v>2660.113848298437</v>
      </c>
    </row>
    <row r="73" spans="1:16" x14ac:dyDescent="0.25">
      <c r="A73" s="28" t="s">
        <v>272</v>
      </c>
      <c r="B73" s="28" t="s">
        <v>271</v>
      </c>
      <c r="C73" s="36">
        <v>7700.1997827338992</v>
      </c>
      <c r="D73" s="35">
        <f t="shared" si="6"/>
        <v>8108.3103712187949</v>
      </c>
      <c r="E73" s="34"/>
      <c r="F73" s="97" t="s">
        <v>546</v>
      </c>
      <c r="G73" s="98" t="s">
        <v>545</v>
      </c>
      <c r="H73" s="98" t="s">
        <v>422</v>
      </c>
      <c r="I73" s="98" t="s">
        <v>421</v>
      </c>
      <c r="J73" s="99">
        <v>69540</v>
      </c>
      <c r="K73" s="30">
        <f t="shared" si="7"/>
        <v>9.381969188177694E-2</v>
      </c>
      <c r="L73" s="29">
        <f t="shared" si="8"/>
        <v>1298.1573828077251</v>
      </c>
      <c r="N73" s="20" t="s">
        <v>524</v>
      </c>
      <c r="O73" s="18" t="s">
        <v>523</v>
      </c>
      <c r="P73" s="29">
        <f t="shared" si="9"/>
        <v>7893.4336842984003</v>
      </c>
    </row>
    <row r="74" spans="1:16" x14ac:dyDescent="0.25">
      <c r="A74" s="28" t="s">
        <v>544</v>
      </c>
      <c r="B74" s="28" t="s">
        <v>543</v>
      </c>
      <c r="C74" s="36">
        <v>4725.1711320722998</v>
      </c>
      <c r="D74" s="35">
        <f t="shared" si="6"/>
        <v>4975.6052020721318</v>
      </c>
      <c r="E74" s="34"/>
      <c r="F74" s="97" t="s">
        <v>542</v>
      </c>
      <c r="G74" s="98" t="s">
        <v>541</v>
      </c>
      <c r="H74" s="98" t="s">
        <v>436</v>
      </c>
      <c r="I74" s="98" t="s">
        <v>435</v>
      </c>
      <c r="J74" s="99">
        <v>39474</v>
      </c>
      <c r="K74" s="30">
        <f t="shared" si="7"/>
        <v>1</v>
      </c>
      <c r="L74" s="29">
        <f t="shared" si="8"/>
        <v>691.14853979453881</v>
      </c>
      <c r="N74" s="20" t="s">
        <v>522</v>
      </c>
      <c r="O74" s="18" t="s">
        <v>521</v>
      </c>
      <c r="P74" s="29">
        <f t="shared" si="9"/>
        <v>3334.1191651552299</v>
      </c>
    </row>
    <row r="75" spans="1:16" x14ac:dyDescent="0.25">
      <c r="A75" s="28" t="s">
        <v>55</v>
      </c>
      <c r="B75" s="28" t="s">
        <v>54</v>
      </c>
      <c r="C75" s="36">
        <v>14300.9634373515</v>
      </c>
      <c r="D75" s="35">
        <f t="shared" si="6"/>
        <v>15058.914499531129</v>
      </c>
      <c r="E75" s="34"/>
      <c r="F75" s="97" t="s">
        <v>542</v>
      </c>
      <c r="G75" s="98" t="s">
        <v>541</v>
      </c>
      <c r="H75" s="98" t="s">
        <v>508</v>
      </c>
      <c r="I75" s="98" t="s">
        <v>507</v>
      </c>
      <c r="J75" s="99">
        <v>293172</v>
      </c>
      <c r="K75" s="30">
        <f t="shared" si="7"/>
        <v>0.42475645164094511</v>
      </c>
      <c r="L75" s="29">
        <f t="shared" si="8"/>
        <v>5222.136883817705</v>
      </c>
      <c r="N75" s="20" t="s">
        <v>520</v>
      </c>
      <c r="O75" s="18" t="s">
        <v>519</v>
      </c>
      <c r="P75" s="29">
        <f t="shared" si="9"/>
        <v>2475.4816326316054</v>
      </c>
    </row>
    <row r="76" spans="1:16" x14ac:dyDescent="0.25">
      <c r="A76" s="28" t="s">
        <v>392</v>
      </c>
      <c r="B76" s="28" t="s">
        <v>391</v>
      </c>
      <c r="C76" s="36">
        <v>4656.4965022914002</v>
      </c>
      <c r="D76" s="35">
        <f t="shared" si="6"/>
        <v>4903.2908169128441</v>
      </c>
      <c r="E76" s="34"/>
      <c r="F76" s="97" t="s">
        <v>538</v>
      </c>
      <c r="G76" s="98" t="s">
        <v>537</v>
      </c>
      <c r="H76" s="98" t="s">
        <v>534</v>
      </c>
      <c r="I76" s="98" t="s">
        <v>533</v>
      </c>
      <c r="J76" s="99">
        <v>353540</v>
      </c>
      <c r="K76" s="30">
        <f t="shared" si="7"/>
        <v>1</v>
      </c>
      <c r="L76" s="29">
        <f t="shared" si="8"/>
        <v>8014.1790148991404</v>
      </c>
      <c r="N76" s="20" t="s">
        <v>518</v>
      </c>
      <c r="O76" s="18" t="s">
        <v>517</v>
      </c>
      <c r="P76" s="29">
        <f t="shared" si="9"/>
        <v>2547.4721646829762</v>
      </c>
    </row>
    <row r="77" spans="1:16" x14ac:dyDescent="0.25">
      <c r="A77" s="28" t="s">
        <v>426</v>
      </c>
      <c r="B77" s="28" t="s">
        <v>425</v>
      </c>
      <c r="C77" s="36">
        <v>7374.5458064576997</v>
      </c>
      <c r="D77" s="35">
        <f t="shared" si="6"/>
        <v>7765.3967341999569</v>
      </c>
      <c r="E77" s="34"/>
      <c r="F77" s="97" t="s">
        <v>536</v>
      </c>
      <c r="G77" s="98" t="s">
        <v>535</v>
      </c>
      <c r="H77" s="98" t="s">
        <v>47</v>
      </c>
      <c r="I77" s="98" t="s">
        <v>46</v>
      </c>
      <c r="J77" s="99">
        <v>239552</v>
      </c>
      <c r="K77" s="30">
        <f t="shared" si="7"/>
        <v>0.31890475005025487</v>
      </c>
      <c r="L77" s="29">
        <f t="shared" si="8"/>
        <v>5469.5691033866042</v>
      </c>
      <c r="N77" s="20" t="s">
        <v>514</v>
      </c>
      <c r="O77" s="18" t="s">
        <v>513</v>
      </c>
      <c r="P77" s="29">
        <f t="shared" si="9"/>
        <v>2880.15902772048</v>
      </c>
    </row>
    <row r="78" spans="1:16" x14ac:dyDescent="0.25">
      <c r="A78" s="28" t="s">
        <v>123</v>
      </c>
      <c r="B78" s="28" t="s">
        <v>122</v>
      </c>
      <c r="C78" s="36">
        <v>8706.8267784225009</v>
      </c>
      <c r="D78" s="35">
        <f t="shared" si="6"/>
        <v>9168.288597678893</v>
      </c>
      <c r="E78" s="34"/>
      <c r="F78" s="97" t="s">
        <v>532</v>
      </c>
      <c r="G78" s="98" t="s">
        <v>531</v>
      </c>
      <c r="H78" s="98" t="s">
        <v>472</v>
      </c>
      <c r="I78" s="98" t="s">
        <v>471</v>
      </c>
      <c r="J78" s="99">
        <v>199893</v>
      </c>
      <c r="K78" s="30">
        <f t="shared" si="7"/>
        <v>0.24441249078377358</v>
      </c>
      <c r="L78" s="29">
        <f t="shared" si="8"/>
        <v>4389.9949430581592</v>
      </c>
      <c r="N78" s="20" t="s">
        <v>510</v>
      </c>
      <c r="O78" s="18" t="s">
        <v>509</v>
      </c>
      <c r="P78" s="29">
        <f t="shared" si="9"/>
        <v>7072.2894012763218</v>
      </c>
    </row>
    <row r="79" spans="1:16" x14ac:dyDescent="0.25">
      <c r="A79" s="28" t="s">
        <v>602</v>
      </c>
      <c r="B79" s="28" t="s">
        <v>601</v>
      </c>
      <c r="C79" s="36">
        <v>5989.0699759643994</v>
      </c>
      <c r="D79" s="35">
        <f t="shared" si="6"/>
        <v>6306.4906846905124</v>
      </c>
      <c r="E79" s="34"/>
      <c r="F79" s="97" t="s">
        <v>530</v>
      </c>
      <c r="G79" s="98" t="s">
        <v>529</v>
      </c>
      <c r="H79" s="98" t="s">
        <v>512</v>
      </c>
      <c r="I79" s="98" t="s">
        <v>511</v>
      </c>
      <c r="J79" s="99">
        <v>267521</v>
      </c>
      <c r="K79" s="30">
        <f t="shared" si="7"/>
        <v>1</v>
      </c>
      <c r="L79" s="29">
        <f t="shared" si="8"/>
        <v>4624.3394059312222</v>
      </c>
      <c r="N79" s="20" t="s">
        <v>506</v>
      </c>
      <c r="O79" s="18" t="s">
        <v>505</v>
      </c>
      <c r="P79" s="29">
        <f t="shared" si="9"/>
        <v>2815.0001446585593</v>
      </c>
    </row>
    <row r="80" spans="1:16" x14ac:dyDescent="0.25">
      <c r="A80" s="28" t="s">
        <v>584</v>
      </c>
      <c r="B80" s="28" t="s">
        <v>583</v>
      </c>
      <c r="C80" s="36">
        <v>7301.9773773413999</v>
      </c>
      <c r="D80" s="35">
        <f t="shared" si="6"/>
        <v>7688.9821783404932</v>
      </c>
      <c r="E80" s="34"/>
      <c r="F80" s="97" t="s">
        <v>530</v>
      </c>
      <c r="G80" s="98" t="s">
        <v>529</v>
      </c>
      <c r="H80" s="98" t="s">
        <v>111</v>
      </c>
      <c r="I80" s="98" t="s">
        <v>110</v>
      </c>
      <c r="J80" s="99">
        <v>6308</v>
      </c>
      <c r="K80" s="30">
        <f t="shared" si="7"/>
        <v>1.1770457420724812E-2</v>
      </c>
      <c r="L80" s="29">
        <f t="shared" si="8"/>
        <v>100.1795432415623</v>
      </c>
      <c r="N80" s="20" t="s">
        <v>502</v>
      </c>
      <c r="O80" s="18" t="s">
        <v>501</v>
      </c>
      <c r="P80" s="29">
        <f t="shared" si="9"/>
        <v>10042.326530379232</v>
      </c>
    </row>
    <row r="81" spans="1:16" x14ac:dyDescent="0.25">
      <c r="A81" s="28" t="s">
        <v>442</v>
      </c>
      <c r="B81" s="28" t="s">
        <v>441</v>
      </c>
      <c r="C81" s="36">
        <v>6505.9858404800989</v>
      </c>
      <c r="D81" s="35">
        <f t="shared" si="6"/>
        <v>6850.8030900255435</v>
      </c>
      <c r="E81" s="34"/>
      <c r="F81" s="97" t="s">
        <v>528</v>
      </c>
      <c r="G81" s="98" t="s">
        <v>527</v>
      </c>
      <c r="H81" s="98" t="s">
        <v>422</v>
      </c>
      <c r="I81" s="98" t="s">
        <v>421</v>
      </c>
      <c r="J81" s="99">
        <v>654847</v>
      </c>
      <c r="K81" s="30">
        <f t="shared" si="7"/>
        <v>0.88348495498570578</v>
      </c>
      <c r="L81" s="29">
        <f t="shared" si="8"/>
        <v>12224.539368126119</v>
      </c>
      <c r="N81" s="20" t="s">
        <v>498</v>
      </c>
      <c r="O81" s="18" t="s">
        <v>497</v>
      </c>
      <c r="P81" s="29">
        <f t="shared" si="9"/>
        <v>7952.4700259835154</v>
      </c>
    </row>
    <row r="82" spans="1:16" x14ac:dyDescent="0.25">
      <c r="A82" s="28" t="s">
        <v>420</v>
      </c>
      <c r="B82" s="28" t="s">
        <v>419</v>
      </c>
      <c r="C82" s="36">
        <v>13083.011218169098</v>
      </c>
      <c r="D82" s="35">
        <f t="shared" si="6"/>
        <v>13776.41081273206</v>
      </c>
      <c r="E82" s="34"/>
      <c r="F82" s="97" t="s">
        <v>526</v>
      </c>
      <c r="G82" s="98" t="s">
        <v>525</v>
      </c>
      <c r="H82" s="98" t="s">
        <v>472</v>
      </c>
      <c r="I82" s="98" t="s">
        <v>471</v>
      </c>
      <c r="J82" s="99">
        <v>121125</v>
      </c>
      <c r="K82" s="30">
        <f t="shared" si="7"/>
        <v>0.1481015490596698</v>
      </c>
      <c r="L82" s="29">
        <f t="shared" si="8"/>
        <v>2660.113848298437</v>
      </c>
      <c r="N82" s="20" t="s">
        <v>492</v>
      </c>
      <c r="O82" s="18" t="s">
        <v>491</v>
      </c>
      <c r="P82" s="29">
        <f t="shared" si="9"/>
        <v>2635.378338009265</v>
      </c>
    </row>
    <row r="83" spans="1:16" x14ac:dyDescent="0.25">
      <c r="A83" s="28" t="s">
        <v>117</v>
      </c>
      <c r="B83" s="28" t="s">
        <v>116</v>
      </c>
      <c r="C83" s="36">
        <v>7258.2151802822991</v>
      </c>
      <c r="D83" s="35">
        <f t="shared" si="6"/>
        <v>7642.9005848372608</v>
      </c>
      <c r="E83" s="34"/>
      <c r="F83" s="97" t="s">
        <v>524</v>
      </c>
      <c r="G83" s="98" t="s">
        <v>523</v>
      </c>
      <c r="H83" s="98" t="s">
        <v>476</v>
      </c>
      <c r="I83" s="98" t="s">
        <v>475</v>
      </c>
      <c r="J83" s="99">
        <v>329209</v>
      </c>
      <c r="K83" s="30">
        <f t="shared" si="7"/>
        <v>1</v>
      </c>
      <c r="L83" s="29">
        <f t="shared" si="8"/>
        <v>7893.4336842984003</v>
      </c>
      <c r="N83" s="20" t="s">
        <v>490</v>
      </c>
      <c r="O83" s="18" t="s">
        <v>489</v>
      </c>
      <c r="P83" s="29">
        <f t="shared" si="9"/>
        <v>4484.4781489600837</v>
      </c>
    </row>
    <row r="84" spans="1:16" x14ac:dyDescent="0.25">
      <c r="A84" s="28" t="s">
        <v>51</v>
      </c>
      <c r="B84" s="28" t="s">
        <v>50</v>
      </c>
      <c r="C84" s="36">
        <v>4986.4239077796001</v>
      </c>
      <c r="D84" s="35">
        <f t="shared" si="6"/>
        <v>5250.7043748919186</v>
      </c>
      <c r="E84" s="34"/>
      <c r="F84" s="97" t="s">
        <v>522</v>
      </c>
      <c r="G84" s="98" t="s">
        <v>521</v>
      </c>
      <c r="H84" s="98" t="s">
        <v>472</v>
      </c>
      <c r="I84" s="98" t="s">
        <v>471</v>
      </c>
      <c r="J84" s="99">
        <v>151815</v>
      </c>
      <c r="K84" s="30">
        <f t="shared" si="7"/>
        <v>0.18562672173782266</v>
      </c>
      <c r="L84" s="29">
        <f t="shared" si="8"/>
        <v>3334.1191651552299</v>
      </c>
      <c r="N84" s="20" t="s">
        <v>486</v>
      </c>
      <c r="O84" s="18" t="s">
        <v>485</v>
      </c>
      <c r="P84" s="29">
        <f t="shared" si="9"/>
        <v>4541.2502149728471</v>
      </c>
    </row>
    <row r="85" spans="1:16" x14ac:dyDescent="0.25">
      <c r="A85" s="28" t="s">
        <v>402</v>
      </c>
      <c r="B85" s="28" t="s">
        <v>401</v>
      </c>
      <c r="C85" s="36">
        <v>4426.3204772201998</v>
      </c>
      <c r="D85" s="35">
        <f t="shared" si="6"/>
        <v>4660.9154625128704</v>
      </c>
      <c r="E85" s="34"/>
      <c r="F85" s="97" t="s">
        <v>520</v>
      </c>
      <c r="G85" s="98" t="s">
        <v>519</v>
      </c>
      <c r="H85" s="98" t="s">
        <v>472</v>
      </c>
      <c r="I85" s="98" t="s">
        <v>471</v>
      </c>
      <c r="J85" s="99">
        <v>112718</v>
      </c>
      <c r="K85" s="30">
        <f t="shared" si="7"/>
        <v>0.13782217054206694</v>
      </c>
      <c r="L85" s="29">
        <f t="shared" si="8"/>
        <v>2475.4816326316054</v>
      </c>
      <c r="N85" s="20" t="s">
        <v>482</v>
      </c>
      <c r="O85" s="18" t="s">
        <v>481</v>
      </c>
      <c r="P85" s="29">
        <f t="shared" si="9"/>
        <v>3884.6900662151788</v>
      </c>
    </row>
    <row r="86" spans="1:16" x14ac:dyDescent="0.25">
      <c r="A86" s="28" t="s">
        <v>364</v>
      </c>
      <c r="B86" s="28" t="s">
        <v>363</v>
      </c>
      <c r="C86" s="36">
        <v>7581.9793050962999</v>
      </c>
      <c r="D86" s="35">
        <f t="shared" si="6"/>
        <v>7983.8242082664037</v>
      </c>
      <c r="E86" s="34"/>
      <c r="F86" s="97" t="s">
        <v>518</v>
      </c>
      <c r="G86" s="98" t="s">
        <v>517</v>
      </c>
      <c r="H86" s="98" t="s">
        <v>472</v>
      </c>
      <c r="I86" s="98" t="s">
        <v>471</v>
      </c>
      <c r="J86" s="99">
        <v>115996</v>
      </c>
      <c r="K86" s="30">
        <f t="shared" si="7"/>
        <v>0.14183023558080873</v>
      </c>
      <c r="L86" s="29">
        <f t="shared" si="8"/>
        <v>2547.4721646829762</v>
      </c>
      <c r="N86" s="20" t="s">
        <v>480</v>
      </c>
      <c r="O86" s="18" t="s">
        <v>479</v>
      </c>
      <c r="P86" s="29">
        <f t="shared" si="9"/>
        <v>3772.83249325724</v>
      </c>
    </row>
    <row r="87" spans="1:16" x14ac:dyDescent="0.25">
      <c r="A87" s="28" t="s">
        <v>81</v>
      </c>
      <c r="B87" s="28" t="s">
        <v>80</v>
      </c>
      <c r="C87" s="36">
        <v>27083.767290617699</v>
      </c>
      <c r="D87" s="35">
        <f t="shared" si="6"/>
        <v>28519.206957020437</v>
      </c>
      <c r="E87" s="34"/>
      <c r="F87" s="97" t="s">
        <v>514</v>
      </c>
      <c r="G87" s="98" t="s">
        <v>513</v>
      </c>
      <c r="H87" s="98" t="s">
        <v>47</v>
      </c>
      <c r="I87" s="98" t="s">
        <v>46</v>
      </c>
      <c r="J87" s="99">
        <v>126143</v>
      </c>
      <c r="K87" s="30">
        <f t="shared" si="7"/>
        <v>0.1679284743420606</v>
      </c>
      <c r="L87" s="29">
        <f t="shared" si="8"/>
        <v>2880.15902772048</v>
      </c>
      <c r="N87" s="20" t="s">
        <v>474</v>
      </c>
      <c r="O87" s="18" t="s">
        <v>473</v>
      </c>
      <c r="P87" s="29">
        <f t="shared" si="9"/>
        <v>13819.564062490248</v>
      </c>
    </row>
    <row r="88" spans="1:16" x14ac:dyDescent="0.25">
      <c r="A88" s="28" t="s">
        <v>504</v>
      </c>
      <c r="B88" s="28" t="s">
        <v>503</v>
      </c>
      <c r="C88" s="36">
        <v>7501.1399234225992</v>
      </c>
      <c r="D88" s="35">
        <f t="shared" si="6"/>
        <v>7898.7003393639961</v>
      </c>
      <c r="E88" s="34"/>
      <c r="F88" s="97" t="s">
        <v>510</v>
      </c>
      <c r="G88" s="98" t="s">
        <v>509</v>
      </c>
      <c r="H88" s="98" t="s">
        <v>508</v>
      </c>
      <c r="I88" s="98" t="s">
        <v>507</v>
      </c>
      <c r="J88" s="99">
        <v>397040</v>
      </c>
      <c r="K88" s="30">
        <f t="shared" si="7"/>
        <v>0.57524354835905489</v>
      </c>
      <c r="L88" s="29">
        <f t="shared" si="8"/>
        <v>7072.2894012763218</v>
      </c>
      <c r="N88" s="20" t="s">
        <v>470</v>
      </c>
      <c r="O88" s="18" t="s">
        <v>469</v>
      </c>
      <c r="P88" s="29">
        <f t="shared" si="9"/>
        <v>7097.9721709047599</v>
      </c>
    </row>
    <row r="89" spans="1:16" x14ac:dyDescent="0.25">
      <c r="A89" s="28" t="s">
        <v>496</v>
      </c>
      <c r="B89" s="28" t="s">
        <v>495</v>
      </c>
      <c r="C89" s="36">
        <v>7552.2032535455992</v>
      </c>
      <c r="D89" s="35">
        <f t="shared" si="6"/>
        <v>7952.4700259835154</v>
      </c>
      <c r="E89" s="34"/>
      <c r="F89" s="97" t="s">
        <v>506</v>
      </c>
      <c r="G89" s="98" t="s">
        <v>505</v>
      </c>
      <c r="H89" s="98" t="s">
        <v>388</v>
      </c>
      <c r="I89" s="98" t="s">
        <v>387</v>
      </c>
      <c r="J89" s="99">
        <v>135906</v>
      </c>
      <c r="K89" s="30">
        <f t="shared" si="7"/>
        <v>0.15606579967272413</v>
      </c>
      <c r="L89" s="29">
        <f t="shared" si="8"/>
        <v>2815.0001446585593</v>
      </c>
      <c r="N89" s="20" t="s">
        <v>466</v>
      </c>
      <c r="O89" s="18" t="s">
        <v>465</v>
      </c>
      <c r="P89" s="29">
        <f t="shared" si="9"/>
        <v>4675.3866102520033</v>
      </c>
    </row>
    <row r="90" spans="1:16" x14ac:dyDescent="0.25">
      <c r="A90" s="28" t="s">
        <v>428</v>
      </c>
      <c r="B90" s="28" t="s">
        <v>427</v>
      </c>
      <c r="C90" s="36">
        <v>8936.8233609563995</v>
      </c>
      <c r="D90" s="35">
        <f t="shared" si="6"/>
        <v>9410.4749990870878</v>
      </c>
      <c r="E90" s="34"/>
      <c r="F90" s="97" t="s">
        <v>502</v>
      </c>
      <c r="G90" s="98" t="s">
        <v>501</v>
      </c>
      <c r="H90" s="98" t="s">
        <v>504</v>
      </c>
      <c r="I90" s="98" t="s">
        <v>503</v>
      </c>
      <c r="J90" s="99">
        <v>360149</v>
      </c>
      <c r="K90" s="30">
        <f t="shared" si="7"/>
        <v>1</v>
      </c>
      <c r="L90" s="29">
        <f t="shared" si="8"/>
        <v>7898.7003393639961</v>
      </c>
      <c r="N90" s="20" t="s">
        <v>464</v>
      </c>
      <c r="O90" s="18" t="s">
        <v>463</v>
      </c>
      <c r="P90" s="29">
        <f t="shared" si="9"/>
        <v>5351.184350686307</v>
      </c>
    </row>
    <row r="91" spans="1:16" x14ac:dyDescent="0.25">
      <c r="A91" s="28" t="s">
        <v>77</v>
      </c>
      <c r="B91" s="28" t="s">
        <v>76</v>
      </c>
      <c r="C91" s="36">
        <v>4209.1566292035004</v>
      </c>
      <c r="D91" s="35">
        <f t="shared" si="6"/>
        <v>4432.2419305512858</v>
      </c>
      <c r="E91" s="34"/>
      <c r="F91" s="97" t="s">
        <v>502</v>
      </c>
      <c r="G91" s="98" t="s">
        <v>501</v>
      </c>
      <c r="H91" s="98" t="s">
        <v>290</v>
      </c>
      <c r="I91" s="98" t="s">
        <v>289</v>
      </c>
      <c r="J91" s="99">
        <v>106350</v>
      </c>
      <c r="K91" s="30">
        <f t="shared" si="7"/>
        <v>0.18837612166599949</v>
      </c>
      <c r="L91" s="29">
        <f t="shared" si="8"/>
        <v>2143.6261910152352</v>
      </c>
      <c r="N91" s="20" t="s">
        <v>462</v>
      </c>
      <c r="O91" s="18" t="s">
        <v>461</v>
      </c>
      <c r="P91" s="29">
        <f t="shared" si="9"/>
        <v>6292.0513101725537</v>
      </c>
    </row>
    <row r="92" spans="1:16" x14ac:dyDescent="0.25">
      <c r="A92" s="28" t="s">
        <v>310</v>
      </c>
      <c r="B92" s="28" t="s">
        <v>309</v>
      </c>
      <c r="C92" s="36">
        <v>6924.4935505082994</v>
      </c>
      <c r="D92" s="35">
        <f t="shared" si="6"/>
        <v>7291.4917086852392</v>
      </c>
      <c r="E92" s="34"/>
      <c r="F92" s="97" t="s">
        <v>498</v>
      </c>
      <c r="G92" s="98" t="s">
        <v>497</v>
      </c>
      <c r="H92" s="98" t="s">
        <v>496</v>
      </c>
      <c r="I92" s="98" t="s">
        <v>495</v>
      </c>
      <c r="J92" s="99">
        <v>319419</v>
      </c>
      <c r="K92" s="30">
        <f t="shared" si="7"/>
        <v>1</v>
      </c>
      <c r="L92" s="29">
        <f t="shared" si="8"/>
        <v>7952.4700259835154</v>
      </c>
      <c r="N92" s="20" t="s">
        <v>460</v>
      </c>
      <c r="O92" s="18" t="s">
        <v>459</v>
      </c>
      <c r="P92" s="29">
        <f t="shared" si="9"/>
        <v>3200.1762420352065</v>
      </c>
    </row>
    <row r="93" spans="1:16" x14ac:dyDescent="0.25">
      <c r="A93" s="28" t="s">
        <v>250</v>
      </c>
      <c r="B93" s="28" t="s">
        <v>249</v>
      </c>
      <c r="C93" s="36">
        <v>6656.8264820225995</v>
      </c>
      <c r="D93" s="35">
        <f t="shared" si="6"/>
        <v>7009.6382855697966</v>
      </c>
      <c r="E93" s="34"/>
      <c r="F93" s="97" t="s">
        <v>492</v>
      </c>
      <c r="G93" s="98" t="s">
        <v>491</v>
      </c>
      <c r="H93" s="98" t="s">
        <v>388</v>
      </c>
      <c r="I93" s="98" t="s">
        <v>387</v>
      </c>
      <c r="J93" s="99">
        <v>127234</v>
      </c>
      <c r="K93" s="30">
        <f t="shared" si="7"/>
        <v>0.14610742686532885</v>
      </c>
      <c r="L93" s="29">
        <f t="shared" si="8"/>
        <v>2635.378338009265</v>
      </c>
      <c r="N93" s="20" t="s">
        <v>458</v>
      </c>
      <c r="O93" s="18" t="s">
        <v>457</v>
      </c>
      <c r="P93" s="29">
        <f t="shared" si="9"/>
        <v>6952.681719732328</v>
      </c>
    </row>
    <row r="94" spans="1:16" x14ac:dyDescent="0.25">
      <c r="A94" s="28" t="s">
        <v>588</v>
      </c>
      <c r="B94" s="28" t="s">
        <v>587</v>
      </c>
      <c r="C94" s="36">
        <v>11109.607991433899</v>
      </c>
      <c r="D94" s="35">
        <f t="shared" si="6"/>
        <v>11698.417214979894</v>
      </c>
      <c r="E94" s="34"/>
      <c r="F94" s="97" t="s">
        <v>490</v>
      </c>
      <c r="G94" s="98" t="s">
        <v>489</v>
      </c>
      <c r="H94" s="98" t="s">
        <v>488</v>
      </c>
      <c r="I94" s="98" t="s">
        <v>487</v>
      </c>
      <c r="J94" s="99">
        <v>191041</v>
      </c>
      <c r="K94" s="30">
        <f t="shared" si="7"/>
        <v>1</v>
      </c>
      <c r="L94" s="29">
        <f t="shared" si="8"/>
        <v>4484.4781489600837</v>
      </c>
      <c r="N94" s="20" t="s">
        <v>456</v>
      </c>
      <c r="O94" s="18" t="s">
        <v>455</v>
      </c>
      <c r="P94" s="29">
        <f t="shared" si="9"/>
        <v>3943.0338971302886</v>
      </c>
    </row>
    <row r="95" spans="1:16" x14ac:dyDescent="0.25">
      <c r="A95" s="28" t="s">
        <v>594</v>
      </c>
      <c r="B95" s="28" t="s">
        <v>593</v>
      </c>
      <c r="C95" s="36">
        <v>4452.2245114775997</v>
      </c>
      <c r="D95" s="35">
        <f t="shared" si="6"/>
        <v>4688.1924105859125</v>
      </c>
      <c r="E95" s="34"/>
      <c r="F95" s="97" t="s">
        <v>486</v>
      </c>
      <c r="G95" s="98" t="s">
        <v>485</v>
      </c>
      <c r="H95" s="98" t="s">
        <v>388</v>
      </c>
      <c r="I95" s="98" t="s">
        <v>387</v>
      </c>
      <c r="J95" s="99">
        <v>219248</v>
      </c>
      <c r="K95" s="30">
        <f t="shared" si="7"/>
        <v>0.2517704475640915</v>
      </c>
      <c r="L95" s="29">
        <f t="shared" si="8"/>
        <v>4541.2502149728471</v>
      </c>
      <c r="N95" s="20" t="s">
        <v>454</v>
      </c>
      <c r="O95" s="18" t="s">
        <v>453</v>
      </c>
      <c r="P95" s="29">
        <f t="shared" si="9"/>
        <v>7291.4917086852392</v>
      </c>
    </row>
    <row r="96" spans="1:16" x14ac:dyDescent="0.25">
      <c r="A96" s="28" t="s">
        <v>548</v>
      </c>
      <c r="B96" s="28" t="s">
        <v>547</v>
      </c>
      <c r="C96" s="36">
        <v>8994.6318634497002</v>
      </c>
      <c r="D96" s="35">
        <f t="shared" si="6"/>
        <v>9471.3473522125332</v>
      </c>
      <c r="E96" s="34"/>
      <c r="F96" s="97" t="s">
        <v>482</v>
      </c>
      <c r="G96" s="98" t="s">
        <v>481</v>
      </c>
      <c r="H96" s="98" t="s">
        <v>290</v>
      </c>
      <c r="I96" s="98" t="s">
        <v>289</v>
      </c>
      <c r="J96" s="99">
        <v>192728</v>
      </c>
      <c r="K96" s="30">
        <f t="shared" si="7"/>
        <v>0.34137614646398445</v>
      </c>
      <c r="L96" s="29">
        <f t="shared" si="8"/>
        <v>3884.6900662151788</v>
      </c>
      <c r="N96" s="20" t="s">
        <v>450</v>
      </c>
      <c r="O96" s="18" t="s">
        <v>449</v>
      </c>
      <c r="P96" s="29">
        <f t="shared" si="9"/>
        <v>7009.6382855697966</v>
      </c>
    </row>
    <row r="97" spans="1:16" x14ac:dyDescent="0.25">
      <c r="A97" s="28" t="s">
        <v>73</v>
      </c>
      <c r="B97" s="28" t="s">
        <v>72</v>
      </c>
      <c r="C97" s="36">
        <v>16011.124461867599</v>
      </c>
      <c r="D97" s="35">
        <f t="shared" si="6"/>
        <v>16859.714058346581</v>
      </c>
      <c r="E97" s="34"/>
      <c r="F97" s="97" t="s">
        <v>480</v>
      </c>
      <c r="G97" s="98" t="s">
        <v>479</v>
      </c>
      <c r="H97" s="98" t="s">
        <v>244</v>
      </c>
      <c r="I97" s="98" t="s">
        <v>243</v>
      </c>
      <c r="J97" s="99">
        <v>182798</v>
      </c>
      <c r="K97" s="30">
        <f t="shared" si="7"/>
        <v>0.31068545303125583</v>
      </c>
      <c r="L97" s="29">
        <f t="shared" si="8"/>
        <v>3772.83249325724</v>
      </c>
      <c r="N97" s="20" t="s">
        <v>448</v>
      </c>
      <c r="O97" s="18" t="s">
        <v>447</v>
      </c>
      <c r="P97" s="29">
        <f t="shared" si="9"/>
        <v>2078.692461396749</v>
      </c>
    </row>
    <row r="98" spans="1:16" x14ac:dyDescent="0.25">
      <c r="A98" s="28" t="s">
        <v>316</v>
      </c>
      <c r="B98" s="28" t="s">
        <v>315</v>
      </c>
      <c r="C98" s="36">
        <v>7974.1794944681997</v>
      </c>
      <c r="D98" s="35">
        <f t="shared" si="6"/>
        <v>8396.8110076750145</v>
      </c>
      <c r="E98" s="34"/>
      <c r="F98" s="97" t="s">
        <v>474</v>
      </c>
      <c r="G98" s="98" t="s">
        <v>473</v>
      </c>
      <c r="H98" s="98" t="s">
        <v>81</v>
      </c>
      <c r="I98" s="98" t="s">
        <v>80</v>
      </c>
      <c r="J98" s="99">
        <v>175800</v>
      </c>
      <c r="K98" s="30">
        <f t="shared" si="7"/>
        <v>0.15460068963515819</v>
      </c>
      <c r="L98" s="29">
        <f t="shared" si="8"/>
        <v>4409.0890634031612</v>
      </c>
      <c r="N98" s="20" t="s">
        <v>440</v>
      </c>
      <c r="O98" s="18" t="s">
        <v>439</v>
      </c>
      <c r="P98" s="29">
        <f t="shared" si="9"/>
        <v>7571.3704092045382</v>
      </c>
    </row>
    <row r="99" spans="1:16" x14ac:dyDescent="0.25">
      <c r="A99" s="28" t="s">
        <v>121</v>
      </c>
      <c r="B99" s="28" t="s">
        <v>120</v>
      </c>
      <c r="C99" s="36">
        <v>5480.7134167538998</v>
      </c>
      <c r="D99" s="35">
        <f t="shared" si="6"/>
        <v>5771.1912278418558</v>
      </c>
      <c r="E99" s="34"/>
      <c r="F99" s="97" t="s">
        <v>474</v>
      </c>
      <c r="G99" s="98" t="s">
        <v>473</v>
      </c>
      <c r="H99" s="98" t="s">
        <v>428</v>
      </c>
      <c r="I99" s="98" t="s">
        <v>427</v>
      </c>
      <c r="J99" s="99">
        <v>325460</v>
      </c>
      <c r="K99" s="30">
        <f t="shared" si="7"/>
        <v>1</v>
      </c>
      <c r="L99" s="29">
        <f t="shared" si="8"/>
        <v>9410.4749990870878</v>
      </c>
      <c r="N99" s="20" t="s">
        <v>424</v>
      </c>
      <c r="O99" s="18" t="s">
        <v>423</v>
      </c>
      <c r="P99" s="29">
        <f t="shared" si="9"/>
        <v>16540.207970934669</v>
      </c>
    </row>
    <row r="100" spans="1:16" x14ac:dyDescent="0.25">
      <c r="A100" s="28" t="s">
        <v>338</v>
      </c>
      <c r="B100" s="28" t="s">
        <v>337</v>
      </c>
      <c r="C100" s="36">
        <v>235.95760138859998</v>
      </c>
      <c r="D100" s="35">
        <f t="shared" si="6"/>
        <v>248.46335426219576</v>
      </c>
      <c r="E100" s="34"/>
      <c r="F100" s="97" t="s">
        <v>470</v>
      </c>
      <c r="G100" s="98" t="s">
        <v>469</v>
      </c>
      <c r="H100" s="98" t="s">
        <v>416</v>
      </c>
      <c r="I100" s="98" t="s">
        <v>415</v>
      </c>
      <c r="J100" s="99">
        <v>317459</v>
      </c>
      <c r="K100" s="30">
        <f t="shared" si="7"/>
        <v>1</v>
      </c>
      <c r="L100" s="29">
        <f t="shared" si="8"/>
        <v>7097.9721709047599</v>
      </c>
      <c r="N100" s="20" t="s">
        <v>418</v>
      </c>
      <c r="O100" s="18" t="s">
        <v>417</v>
      </c>
      <c r="P100" s="29">
        <f t="shared" si="9"/>
        <v>10119.103562216866</v>
      </c>
    </row>
    <row r="101" spans="1:16" x14ac:dyDescent="0.25">
      <c r="A101" s="28" t="s">
        <v>366</v>
      </c>
      <c r="B101" s="28" t="s">
        <v>365</v>
      </c>
      <c r="C101" s="36">
        <v>4415.6856544748998</v>
      </c>
      <c r="D101" s="35">
        <f t="shared" si="6"/>
        <v>4649.7169941620696</v>
      </c>
      <c r="E101" s="34"/>
      <c r="F101" s="97" t="s">
        <v>466</v>
      </c>
      <c r="G101" s="98" t="s">
        <v>465</v>
      </c>
      <c r="H101" s="98" t="s">
        <v>388</v>
      </c>
      <c r="I101" s="98" t="s">
        <v>387</v>
      </c>
      <c r="J101" s="99">
        <v>225724</v>
      </c>
      <c r="K101" s="30">
        <f t="shared" si="7"/>
        <v>0.25920707375190194</v>
      </c>
      <c r="L101" s="29">
        <f t="shared" si="8"/>
        <v>4675.3866102520033</v>
      </c>
      <c r="N101" s="20" t="s">
        <v>414</v>
      </c>
      <c r="O101" s="18" t="s">
        <v>413</v>
      </c>
      <c r="P101" s="29">
        <f t="shared" si="9"/>
        <v>8955.2489763557569</v>
      </c>
    </row>
    <row r="102" spans="1:16" x14ac:dyDescent="0.25">
      <c r="A102" s="28" t="s">
        <v>360</v>
      </c>
      <c r="B102" s="28" t="s">
        <v>359</v>
      </c>
      <c r="C102" s="36">
        <v>7000.2473439717005</v>
      </c>
      <c r="D102" s="35">
        <f t="shared" si="6"/>
        <v>7371.2604532022006</v>
      </c>
      <c r="E102" s="34"/>
      <c r="F102" s="97" t="s">
        <v>464</v>
      </c>
      <c r="G102" s="98" t="s">
        <v>463</v>
      </c>
      <c r="H102" s="98" t="s">
        <v>290</v>
      </c>
      <c r="I102" s="98" t="s">
        <v>289</v>
      </c>
      <c r="J102" s="99">
        <v>265484</v>
      </c>
      <c r="K102" s="30">
        <f t="shared" si="7"/>
        <v>0.47024773187001606</v>
      </c>
      <c r="L102" s="29">
        <f t="shared" si="8"/>
        <v>5351.184350686307</v>
      </c>
      <c r="N102" s="20" t="s">
        <v>412</v>
      </c>
      <c r="O102" s="18" t="s">
        <v>411</v>
      </c>
      <c r="P102" s="29">
        <f t="shared" si="9"/>
        <v>4941.5620007168263</v>
      </c>
    </row>
    <row r="103" spans="1:16" x14ac:dyDescent="0.25">
      <c r="A103" s="28" t="s">
        <v>356</v>
      </c>
      <c r="B103" s="28" t="s">
        <v>355</v>
      </c>
      <c r="C103" s="36">
        <v>4489.7425231346988</v>
      </c>
      <c r="D103" s="35">
        <f t="shared" si="6"/>
        <v>4727.6988768608371</v>
      </c>
      <c r="E103" s="34"/>
      <c r="F103" s="97" t="s">
        <v>462</v>
      </c>
      <c r="G103" s="98" t="s">
        <v>461</v>
      </c>
      <c r="H103" s="98" t="s">
        <v>244</v>
      </c>
      <c r="I103" s="98" t="s">
        <v>243</v>
      </c>
      <c r="J103" s="99">
        <v>304857</v>
      </c>
      <c r="K103" s="30">
        <f t="shared" si="7"/>
        <v>0.51813824634158778</v>
      </c>
      <c r="L103" s="29">
        <f t="shared" si="8"/>
        <v>6292.0513101725537</v>
      </c>
      <c r="N103" s="20" t="s">
        <v>410</v>
      </c>
      <c r="O103" s="18" t="s">
        <v>409</v>
      </c>
      <c r="P103" s="29">
        <f t="shared" si="9"/>
        <v>10585.818198130239</v>
      </c>
    </row>
    <row r="104" spans="1:16" x14ac:dyDescent="0.25">
      <c r="A104" s="28" t="s">
        <v>352</v>
      </c>
      <c r="B104" s="28" t="s">
        <v>351</v>
      </c>
      <c r="C104" s="36">
        <v>6495.1031173508991</v>
      </c>
      <c r="D104" s="35">
        <f t="shared" ref="D104:D135" si="10">C104*(1+$D$3)</f>
        <v>6839.3435825704964</v>
      </c>
      <c r="E104" s="34"/>
      <c r="F104" s="97" t="s">
        <v>460</v>
      </c>
      <c r="G104" s="98" t="s">
        <v>459</v>
      </c>
      <c r="H104" s="98" t="s">
        <v>388</v>
      </c>
      <c r="I104" s="98" t="s">
        <v>387</v>
      </c>
      <c r="J104" s="99">
        <v>154502</v>
      </c>
      <c r="K104" s="30">
        <f t="shared" si="7"/>
        <v>0.17742026239485545</v>
      </c>
      <c r="L104" s="29">
        <f t="shared" si="8"/>
        <v>3200.1762420352065</v>
      </c>
      <c r="N104" s="20" t="s">
        <v>406</v>
      </c>
      <c r="O104" s="18" t="s">
        <v>405</v>
      </c>
      <c r="P104" s="29">
        <f t="shared" ref="P104:P135" si="11">SUMIF($F$8:$F$236,N104,$L$8:$L$236)</f>
        <v>4013.4827810759634</v>
      </c>
    </row>
    <row r="105" spans="1:16" x14ac:dyDescent="0.25">
      <c r="A105" s="28" t="s">
        <v>348</v>
      </c>
      <c r="B105" s="28" t="s">
        <v>347</v>
      </c>
      <c r="C105" s="36">
        <v>5757.1991005697992</v>
      </c>
      <c r="D105" s="35">
        <f t="shared" si="10"/>
        <v>6062.3306528999983</v>
      </c>
      <c r="E105" s="34"/>
      <c r="F105" s="97" t="s">
        <v>458</v>
      </c>
      <c r="G105" s="98" t="s">
        <v>457</v>
      </c>
      <c r="H105" s="98" t="s">
        <v>374</v>
      </c>
      <c r="I105" s="98" t="s">
        <v>373</v>
      </c>
      <c r="J105" s="99">
        <v>255378</v>
      </c>
      <c r="K105" s="30">
        <f t="shared" si="7"/>
        <v>1</v>
      </c>
      <c r="L105" s="29">
        <f t="shared" si="8"/>
        <v>6782.6085354152892</v>
      </c>
      <c r="N105" s="20" t="s">
        <v>400</v>
      </c>
      <c r="O105" s="18" t="s">
        <v>399</v>
      </c>
      <c r="P105" s="29">
        <f t="shared" si="11"/>
        <v>8045.4088685078505</v>
      </c>
    </row>
    <row r="106" spans="1:16" x14ac:dyDescent="0.25">
      <c r="A106" s="28" t="s">
        <v>342</v>
      </c>
      <c r="B106" s="28" t="s">
        <v>341</v>
      </c>
      <c r="C106" s="36">
        <v>6218.1143720864993</v>
      </c>
      <c r="D106" s="35">
        <f t="shared" si="10"/>
        <v>6547.674433807083</v>
      </c>
      <c r="E106" s="34"/>
      <c r="F106" s="97" t="s">
        <v>458</v>
      </c>
      <c r="G106" s="98" t="s">
        <v>457</v>
      </c>
      <c r="H106" s="98" t="s">
        <v>388</v>
      </c>
      <c r="I106" s="98" t="s">
        <v>387</v>
      </c>
      <c r="J106" s="99">
        <v>8211</v>
      </c>
      <c r="K106" s="30">
        <f t="shared" si="7"/>
        <v>9.4289897510980974E-3</v>
      </c>
      <c r="L106" s="29">
        <f t="shared" si="8"/>
        <v>170.07318431703851</v>
      </c>
      <c r="N106" s="20" t="s">
        <v>398</v>
      </c>
      <c r="O106" s="18" t="s">
        <v>397</v>
      </c>
      <c r="P106" s="29">
        <f t="shared" si="11"/>
        <v>6874.1980916049506</v>
      </c>
    </row>
    <row r="107" spans="1:16" x14ac:dyDescent="0.25">
      <c r="A107" s="28" t="s">
        <v>328</v>
      </c>
      <c r="B107" s="28" t="s">
        <v>327</v>
      </c>
      <c r="C107" s="36">
        <v>6777.061279934399</v>
      </c>
      <c r="D107" s="35">
        <f t="shared" si="10"/>
        <v>7136.2455277709214</v>
      </c>
      <c r="E107" s="34"/>
      <c r="F107" s="97" t="s">
        <v>456</v>
      </c>
      <c r="G107" s="98" t="s">
        <v>455</v>
      </c>
      <c r="H107" s="98" t="s">
        <v>340</v>
      </c>
      <c r="I107" s="98" t="s">
        <v>339</v>
      </c>
      <c r="J107" s="99">
        <v>175768</v>
      </c>
      <c r="K107" s="30">
        <f t="shared" si="7"/>
        <v>1</v>
      </c>
      <c r="L107" s="29">
        <f t="shared" si="8"/>
        <v>3943.0338971302886</v>
      </c>
      <c r="N107" s="20" t="s">
        <v>396</v>
      </c>
      <c r="O107" s="18" t="s">
        <v>395</v>
      </c>
      <c r="P107" s="29">
        <f t="shared" si="11"/>
        <v>4095.3685364506227</v>
      </c>
    </row>
    <row r="108" spans="1:16" x14ac:dyDescent="0.25">
      <c r="A108" s="28" t="s">
        <v>324</v>
      </c>
      <c r="B108" s="28" t="s">
        <v>323</v>
      </c>
      <c r="C108" s="36">
        <v>6855.5482010612986</v>
      </c>
      <c r="D108" s="35">
        <f t="shared" si="10"/>
        <v>7218.8922557175474</v>
      </c>
      <c r="E108" s="34"/>
      <c r="F108" s="97" t="s">
        <v>454</v>
      </c>
      <c r="G108" s="98" t="s">
        <v>453</v>
      </c>
      <c r="H108" s="98" t="s">
        <v>310</v>
      </c>
      <c r="I108" s="98" t="s">
        <v>309</v>
      </c>
      <c r="J108" s="99">
        <v>281293</v>
      </c>
      <c r="K108" s="30">
        <f t="shared" si="7"/>
        <v>1</v>
      </c>
      <c r="L108" s="29">
        <f t="shared" si="8"/>
        <v>7291.4917086852392</v>
      </c>
      <c r="N108" s="20" t="s">
        <v>394</v>
      </c>
      <c r="O108" s="18" t="s">
        <v>393</v>
      </c>
      <c r="P108" s="29">
        <f t="shared" si="11"/>
        <v>5146.0770593941515</v>
      </c>
    </row>
    <row r="109" spans="1:16" x14ac:dyDescent="0.25">
      <c r="A109" s="28" t="s">
        <v>318</v>
      </c>
      <c r="B109" s="28" t="s">
        <v>317</v>
      </c>
      <c r="C109" s="36">
        <v>6280.3726346087997</v>
      </c>
      <c r="D109" s="35">
        <f t="shared" si="10"/>
        <v>6613.232384243066</v>
      </c>
      <c r="E109" s="34"/>
      <c r="F109" s="97" t="s">
        <v>450</v>
      </c>
      <c r="G109" s="98" t="s">
        <v>449</v>
      </c>
      <c r="H109" s="98" t="s">
        <v>250</v>
      </c>
      <c r="I109" s="98" t="s">
        <v>249</v>
      </c>
      <c r="J109" s="99">
        <v>259926</v>
      </c>
      <c r="K109" s="30">
        <f t="shared" si="7"/>
        <v>1</v>
      </c>
      <c r="L109" s="29">
        <f t="shared" si="8"/>
        <v>7009.6382855697966</v>
      </c>
      <c r="N109" s="20" t="s">
        <v>390</v>
      </c>
      <c r="O109" s="18" t="s">
        <v>389</v>
      </c>
      <c r="P109" s="29">
        <f t="shared" si="11"/>
        <v>5517.1968127131895</v>
      </c>
    </row>
    <row r="110" spans="1:16" x14ac:dyDescent="0.25">
      <c r="A110" s="28" t="s">
        <v>306</v>
      </c>
      <c r="B110" s="28" t="s">
        <v>305</v>
      </c>
      <c r="C110" s="36">
        <v>6433.3935548414993</v>
      </c>
      <c r="D110" s="35">
        <f t="shared" si="10"/>
        <v>6774.3634132480984</v>
      </c>
      <c r="E110" s="34"/>
      <c r="F110" s="97" t="s">
        <v>448</v>
      </c>
      <c r="G110" s="98" t="s">
        <v>447</v>
      </c>
      <c r="H110" s="98" t="s">
        <v>244</v>
      </c>
      <c r="I110" s="98" t="s">
        <v>243</v>
      </c>
      <c r="J110" s="99">
        <v>100715</v>
      </c>
      <c r="K110" s="30">
        <f t="shared" si="7"/>
        <v>0.17117630062715639</v>
      </c>
      <c r="L110" s="29">
        <f t="shared" si="8"/>
        <v>2078.692461396749</v>
      </c>
      <c r="N110" s="20" t="s">
        <v>386</v>
      </c>
      <c r="O110" s="18" t="s">
        <v>385</v>
      </c>
      <c r="P110" s="29">
        <f t="shared" si="11"/>
        <v>3331.5011919171679</v>
      </c>
    </row>
    <row r="111" spans="1:16" x14ac:dyDescent="0.25">
      <c r="A111" s="28" t="s">
        <v>332</v>
      </c>
      <c r="B111" s="28" t="s">
        <v>331</v>
      </c>
      <c r="C111" s="36">
        <v>6794.7804525626998</v>
      </c>
      <c r="D111" s="35">
        <f t="shared" si="10"/>
        <v>7154.9038165485226</v>
      </c>
      <c r="E111" s="34"/>
      <c r="F111" s="97" t="s">
        <v>440</v>
      </c>
      <c r="G111" s="98" t="s">
        <v>439</v>
      </c>
      <c r="H111" s="98" t="s">
        <v>444</v>
      </c>
      <c r="I111" s="98" t="s">
        <v>443</v>
      </c>
      <c r="J111" s="99">
        <v>169912</v>
      </c>
      <c r="K111" s="30">
        <f t="shared" si="7"/>
        <v>1</v>
      </c>
      <c r="L111" s="29">
        <f t="shared" si="8"/>
        <v>3161.4533292423857</v>
      </c>
      <c r="N111" s="20" t="s">
        <v>382</v>
      </c>
      <c r="O111" s="18" t="s">
        <v>381</v>
      </c>
      <c r="P111" s="29">
        <f t="shared" si="11"/>
        <v>6251.0087519742028</v>
      </c>
    </row>
    <row r="112" spans="1:16" x14ac:dyDescent="0.25">
      <c r="A112" s="28" t="s">
        <v>302</v>
      </c>
      <c r="B112" s="28" t="s">
        <v>301</v>
      </c>
      <c r="C112" s="36">
        <v>4441.4123206752001</v>
      </c>
      <c r="D112" s="35">
        <f t="shared" si="10"/>
        <v>4676.8071736709853</v>
      </c>
      <c r="E112" s="34"/>
      <c r="F112" s="97" t="s">
        <v>440</v>
      </c>
      <c r="G112" s="98" t="s">
        <v>439</v>
      </c>
      <c r="H112" s="98" t="s">
        <v>438</v>
      </c>
      <c r="I112" s="98" t="s">
        <v>437</v>
      </c>
      <c r="J112" s="99">
        <v>280030</v>
      </c>
      <c r="K112" s="30">
        <f t="shared" si="7"/>
        <v>1</v>
      </c>
      <c r="L112" s="29">
        <f t="shared" si="8"/>
        <v>4409.9170799621525</v>
      </c>
      <c r="N112" s="20" t="s">
        <v>378</v>
      </c>
      <c r="O112" s="18" t="s">
        <v>377</v>
      </c>
      <c r="P112" s="29">
        <f t="shared" si="11"/>
        <v>4166.2147952058713</v>
      </c>
    </row>
    <row r="113" spans="1:16" x14ac:dyDescent="0.25">
      <c r="A113" s="28" t="s">
        <v>298</v>
      </c>
      <c r="B113" s="28" t="s">
        <v>297</v>
      </c>
      <c r="C113" s="36">
        <v>5552.8576146693003</v>
      </c>
      <c r="D113" s="35">
        <f t="shared" si="10"/>
        <v>5847.1590682467731</v>
      </c>
      <c r="E113" s="34"/>
      <c r="F113" s="97" t="s">
        <v>424</v>
      </c>
      <c r="G113" s="98" t="s">
        <v>423</v>
      </c>
      <c r="H113" s="98" t="s">
        <v>434</v>
      </c>
      <c r="I113" s="98" t="s">
        <v>433</v>
      </c>
      <c r="J113" s="99">
        <v>198914</v>
      </c>
      <c r="K113" s="30">
        <f t="shared" si="7"/>
        <v>1</v>
      </c>
      <c r="L113" s="29">
        <f t="shared" si="8"/>
        <v>4041.6771887622581</v>
      </c>
      <c r="N113" s="20" t="s">
        <v>372</v>
      </c>
      <c r="O113" s="18" t="s">
        <v>371</v>
      </c>
      <c r="P113" s="29">
        <f t="shared" si="11"/>
        <v>5066.5304019723826</v>
      </c>
    </row>
    <row r="114" spans="1:16" x14ac:dyDescent="0.25">
      <c r="A114" s="28" t="s">
        <v>292</v>
      </c>
      <c r="B114" s="28" t="s">
        <v>291</v>
      </c>
      <c r="C114" s="36">
        <v>4690.2182151824991</v>
      </c>
      <c r="D114" s="35">
        <f t="shared" si="10"/>
        <v>4938.799780587171</v>
      </c>
      <c r="E114" s="34"/>
      <c r="F114" s="97" t="s">
        <v>424</v>
      </c>
      <c r="G114" s="98" t="s">
        <v>423</v>
      </c>
      <c r="H114" s="98" t="s">
        <v>430</v>
      </c>
      <c r="I114" s="98" t="s">
        <v>429</v>
      </c>
      <c r="J114" s="99">
        <v>648237</v>
      </c>
      <c r="K114" s="30">
        <f t="shared" si="7"/>
        <v>1</v>
      </c>
      <c r="L114" s="29">
        <f t="shared" si="8"/>
        <v>11835.133988347998</v>
      </c>
      <c r="N114" s="20" t="s">
        <v>368</v>
      </c>
      <c r="O114" s="18" t="s">
        <v>367</v>
      </c>
      <c r="P114" s="29">
        <f t="shared" si="11"/>
        <v>4649.7169941620696</v>
      </c>
    </row>
    <row r="115" spans="1:16" x14ac:dyDescent="0.25">
      <c r="A115" s="28" t="s">
        <v>286</v>
      </c>
      <c r="B115" s="28" t="s">
        <v>285</v>
      </c>
      <c r="C115" s="36">
        <v>4863.6157171797004</v>
      </c>
      <c r="D115" s="35">
        <f t="shared" si="10"/>
        <v>5121.3873501902244</v>
      </c>
      <c r="E115" s="34"/>
      <c r="F115" s="97" t="s">
        <v>424</v>
      </c>
      <c r="G115" s="98" t="s">
        <v>423</v>
      </c>
      <c r="H115" s="98" t="s">
        <v>408</v>
      </c>
      <c r="I115" s="98" t="s">
        <v>407</v>
      </c>
      <c r="J115" s="99">
        <v>19596</v>
      </c>
      <c r="K115" s="30">
        <f t="shared" si="7"/>
        <v>1.6593645368835175E-2</v>
      </c>
      <c r="L115" s="29">
        <f t="shared" si="8"/>
        <v>349.3674079516573</v>
      </c>
      <c r="N115" s="20" t="s">
        <v>362</v>
      </c>
      <c r="O115" s="18" t="s">
        <v>361</v>
      </c>
      <c r="P115" s="29">
        <f t="shared" si="11"/>
        <v>7371.2604532022006</v>
      </c>
    </row>
    <row r="116" spans="1:16" x14ac:dyDescent="0.25">
      <c r="A116" s="28" t="s">
        <v>282</v>
      </c>
      <c r="B116" s="28" t="s">
        <v>281</v>
      </c>
      <c r="C116" s="36">
        <v>5034.9335527763997</v>
      </c>
      <c r="D116" s="35">
        <f t="shared" si="10"/>
        <v>5301.7850310735485</v>
      </c>
      <c r="E116" s="34"/>
      <c r="F116" s="97" t="s">
        <v>424</v>
      </c>
      <c r="G116" s="98" t="s">
        <v>423</v>
      </c>
      <c r="H116" s="98" t="s">
        <v>422</v>
      </c>
      <c r="I116" s="98" t="s">
        <v>421</v>
      </c>
      <c r="J116" s="99">
        <v>16822</v>
      </c>
      <c r="K116" s="30">
        <f t="shared" si="7"/>
        <v>2.269535313251728E-2</v>
      </c>
      <c r="L116" s="29">
        <f t="shared" si="8"/>
        <v>314.02938587275742</v>
      </c>
      <c r="N116" s="20" t="s">
        <v>358</v>
      </c>
      <c r="O116" s="18" t="s">
        <v>357</v>
      </c>
      <c r="P116" s="29">
        <f t="shared" si="11"/>
        <v>4727.6988768608371</v>
      </c>
    </row>
    <row r="117" spans="1:16" x14ac:dyDescent="0.25">
      <c r="A117" s="28" t="s">
        <v>312</v>
      </c>
      <c r="B117" s="28" t="s">
        <v>311</v>
      </c>
      <c r="C117" s="36">
        <v>4832.9486763830992</v>
      </c>
      <c r="D117" s="35">
        <f t="shared" si="10"/>
        <v>5089.0949562314026</v>
      </c>
      <c r="E117" s="34"/>
      <c r="F117" s="97" t="s">
        <v>418</v>
      </c>
      <c r="G117" s="98" t="s">
        <v>417</v>
      </c>
      <c r="H117" s="98" t="s">
        <v>408</v>
      </c>
      <c r="I117" s="98" t="s">
        <v>407</v>
      </c>
      <c r="J117" s="99">
        <v>567580</v>
      </c>
      <c r="K117" s="30">
        <f t="shared" si="7"/>
        <v>0.48061957738535771</v>
      </c>
      <c r="L117" s="29">
        <f t="shared" si="8"/>
        <v>10119.103562216866</v>
      </c>
      <c r="N117" s="20" t="s">
        <v>354</v>
      </c>
      <c r="O117" s="18" t="s">
        <v>353</v>
      </c>
      <c r="P117" s="29">
        <f t="shared" si="11"/>
        <v>6839.3435825704964</v>
      </c>
    </row>
    <row r="118" spans="1:16" x14ac:dyDescent="0.25">
      <c r="A118" s="28" t="s">
        <v>278</v>
      </c>
      <c r="B118" s="28" t="s">
        <v>277</v>
      </c>
      <c r="C118" s="36">
        <v>6218.7284182256999</v>
      </c>
      <c r="D118" s="35">
        <f t="shared" si="10"/>
        <v>6548.3210243916619</v>
      </c>
      <c r="E118" s="34"/>
      <c r="F118" s="97" t="s">
        <v>414</v>
      </c>
      <c r="G118" s="98" t="s">
        <v>413</v>
      </c>
      <c r="H118" s="98" t="s">
        <v>370</v>
      </c>
      <c r="I118" s="98" t="s">
        <v>369</v>
      </c>
      <c r="J118" s="99">
        <v>408160</v>
      </c>
      <c r="K118" s="30">
        <f t="shared" si="7"/>
        <v>0.53919664772291931</v>
      </c>
      <c r="L118" s="29">
        <f t="shared" si="8"/>
        <v>8955.2489763557569</v>
      </c>
      <c r="N118" s="20" t="s">
        <v>350</v>
      </c>
      <c r="O118" s="18" t="s">
        <v>349</v>
      </c>
      <c r="P118" s="29">
        <f t="shared" si="11"/>
        <v>6062.3306528999983</v>
      </c>
    </row>
    <row r="119" spans="1:16" x14ac:dyDescent="0.25">
      <c r="A119" s="28" t="s">
        <v>220</v>
      </c>
      <c r="B119" s="28" t="s">
        <v>219</v>
      </c>
      <c r="C119" s="36">
        <v>4191.9871938282004</v>
      </c>
      <c r="D119" s="35">
        <f t="shared" si="10"/>
        <v>4414.1625151010949</v>
      </c>
      <c r="E119" s="34"/>
      <c r="F119" s="97" t="s">
        <v>412</v>
      </c>
      <c r="G119" s="98" t="s">
        <v>411</v>
      </c>
      <c r="H119" s="98" t="s">
        <v>376</v>
      </c>
      <c r="I119" s="98" t="s">
        <v>375</v>
      </c>
      <c r="J119" s="99">
        <v>99417</v>
      </c>
      <c r="K119" s="30">
        <f t="shared" si="7"/>
        <v>0.11066129409276594</v>
      </c>
      <c r="L119" s="29">
        <f t="shared" si="8"/>
        <v>2354.8386849450344</v>
      </c>
      <c r="N119" s="20" t="s">
        <v>344</v>
      </c>
      <c r="O119" s="18" t="s">
        <v>343</v>
      </c>
      <c r="P119" s="29">
        <f t="shared" si="11"/>
        <v>6547.674433807083</v>
      </c>
    </row>
    <row r="120" spans="1:16" x14ac:dyDescent="0.25">
      <c r="A120" s="28" t="s">
        <v>274</v>
      </c>
      <c r="B120" s="28" t="s">
        <v>273</v>
      </c>
      <c r="C120" s="36">
        <v>2771.9691935246997</v>
      </c>
      <c r="D120" s="35">
        <f t="shared" si="10"/>
        <v>2918.8835607815085</v>
      </c>
      <c r="E120" s="34"/>
      <c r="F120" s="97" t="s">
        <v>412</v>
      </c>
      <c r="G120" s="98" t="s">
        <v>411</v>
      </c>
      <c r="H120" s="98" t="s">
        <v>370</v>
      </c>
      <c r="I120" s="98" t="s">
        <v>369</v>
      </c>
      <c r="J120" s="99">
        <v>117897</v>
      </c>
      <c r="K120" s="30">
        <f t="shared" si="7"/>
        <v>0.15574693055808755</v>
      </c>
      <c r="L120" s="29">
        <f t="shared" si="8"/>
        <v>2586.7233157717919</v>
      </c>
      <c r="N120" s="20" t="s">
        <v>334</v>
      </c>
      <c r="O120" s="18" t="s">
        <v>333</v>
      </c>
      <c r="P120" s="29">
        <f t="shared" si="11"/>
        <v>7403.3671708107186</v>
      </c>
    </row>
    <row r="121" spans="1:16" x14ac:dyDescent="0.25">
      <c r="A121" s="28" t="s">
        <v>268</v>
      </c>
      <c r="B121" s="28" t="s">
        <v>267</v>
      </c>
      <c r="C121" s="36">
        <v>7297.3180948121999</v>
      </c>
      <c r="D121" s="35">
        <f t="shared" si="10"/>
        <v>7684.0759538372458</v>
      </c>
      <c r="E121" s="34"/>
      <c r="F121" s="97" t="s">
        <v>410</v>
      </c>
      <c r="G121" s="98" t="s">
        <v>409</v>
      </c>
      <c r="H121" s="98" t="s">
        <v>408</v>
      </c>
      <c r="I121" s="98" t="s">
        <v>407</v>
      </c>
      <c r="J121" s="99">
        <v>593758</v>
      </c>
      <c r="K121" s="30">
        <f t="shared" si="7"/>
        <v>0.50278677724580711</v>
      </c>
      <c r="L121" s="29">
        <f t="shared" si="8"/>
        <v>10585.818198130239</v>
      </c>
      <c r="N121" s="20" t="s">
        <v>330</v>
      </c>
      <c r="O121" s="18" t="s">
        <v>329</v>
      </c>
      <c r="P121" s="29">
        <f t="shared" si="11"/>
        <v>7136.2455277709214</v>
      </c>
    </row>
    <row r="122" spans="1:16" x14ac:dyDescent="0.25">
      <c r="A122" s="28" t="s">
        <v>264</v>
      </c>
      <c r="B122" s="28" t="s">
        <v>263</v>
      </c>
      <c r="C122" s="36">
        <v>6615.2580477749989</v>
      </c>
      <c r="D122" s="35">
        <f t="shared" si="10"/>
        <v>6965.8667243070731</v>
      </c>
      <c r="E122" s="34"/>
      <c r="F122" s="97" t="s">
        <v>406</v>
      </c>
      <c r="G122" s="98" t="s">
        <v>405</v>
      </c>
      <c r="H122" s="98" t="s">
        <v>404</v>
      </c>
      <c r="I122" s="98" t="s">
        <v>403</v>
      </c>
      <c r="J122" s="99">
        <v>214658</v>
      </c>
      <c r="K122" s="30">
        <f t="shared" si="7"/>
        <v>1</v>
      </c>
      <c r="L122" s="29">
        <f t="shared" si="8"/>
        <v>4013.4827810759634</v>
      </c>
      <c r="N122" s="20" t="s">
        <v>326</v>
      </c>
      <c r="O122" s="18" t="s">
        <v>325</v>
      </c>
      <c r="P122" s="29">
        <f t="shared" si="11"/>
        <v>7218.8922557175474</v>
      </c>
    </row>
    <row r="123" spans="1:16" x14ac:dyDescent="0.25">
      <c r="A123" s="28" t="s">
        <v>240</v>
      </c>
      <c r="B123" s="28" t="s">
        <v>239</v>
      </c>
      <c r="C123" s="36">
        <v>3616.991069913</v>
      </c>
      <c r="D123" s="35">
        <f t="shared" si="10"/>
        <v>3808.6915966183888</v>
      </c>
      <c r="E123" s="34"/>
      <c r="F123" s="97" t="s">
        <v>400</v>
      </c>
      <c r="G123" s="98" t="s">
        <v>399</v>
      </c>
      <c r="H123" s="98" t="s">
        <v>41</v>
      </c>
      <c r="I123" s="98" t="s">
        <v>40</v>
      </c>
      <c r="J123" s="99">
        <v>391846</v>
      </c>
      <c r="K123" s="30">
        <f t="shared" si="7"/>
        <v>0.26689288825529894</v>
      </c>
      <c r="L123" s="29">
        <f t="shared" si="8"/>
        <v>8045.4088685078505</v>
      </c>
      <c r="N123" s="20" t="s">
        <v>320</v>
      </c>
      <c r="O123" s="18" t="s">
        <v>319</v>
      </c>
      <c r="P123" s="29">
        <f t="shared" si="11"/>
        <v>6613.232384243066</v>
      </c>
    </row>
    <row r="124" spans="1:16" x14ac:dyDescent="0.25">
      <c r="A124" s="28" t="s">
        <v>260</v>
      </c>
      <c r="B124" s="28" t="s">
        <v>259</v>
      </c>
      <c r="C124" s="36">
        <v>7101.4384136475001</v>
      </c>
      <c r="D124" s="35">
        <f t="shared" si="10"/>
        <v>7477.814649570817</v>
      </c>
      <c r="E124" s="34"/>
      <c r="F124" s="97" t="s">
        <v>398</v>
      </c>
      <c r="G124" s="98" t="s">
        <v>397</v>
      </c>
      <c r="H124" s="98" t="s">
        <v>41</v>
      </c>
      <c r="I124" s="98" t="s">
        <v>40</v>
      </c>
      <c r="J124" s="99">
        <v>334803</v>
      </c>
      <c r="K124" s="30">
        <f t="shared" si="7"/>
        <v>0.22803994341281739</v>
      </c>
      <c r="L124" s="29">
        <f t="shared" si="8"/>
        <v>6874.1980916049506</v>
      </c>
      <c r="N124" s="20" t="s">
        <v>314</v>
      </c>
      <c r="O124" s="18" t="s">
        <v>313</v>
      </c>
      <c r="P124" s="29">
        <f t="shared" si="11"/>
        <v>5089.0949562314026</v>
      </c>
    </row>
    <row r="125" spans="1:16" x14ac:dyDescent="0.25">
      <c r="A125" s="28" t="s">
        <v>256</v>
      </c>
      <c r="B125" s="28" t="s">
        <v>255</v>
      </c>
      <c r="C125" s="36">
        <v>5397.0081406838999</v>
      </c>
      <c r="D125" s="35">
        <f t="shared" si="10"/>
        <v>5683.0495721401467</v>
      </c>
      <c r="E125" s="34"/>
      <c r="F125" s="97" t="s">
        <v>396</v>
      </c>
      <c r="G125" s="98" t="s">
        <v>395</v>
      </c>
      <c r="H125" s="98" t="s">
        <v>376</v>
      </c>
      <c r="I125" s="98" t="s">
        <v>375</v>
      </c>
      <c r="J125" s="99">
        <v>172899</v>
      </c>
      <c r="K125" s="30">
        <f t="shared" si="7"/>
        <v>0.19245427932189807</v>
      </c>
      <c r="L125" s="29">
        <f t="shared" si="8"/>
        <v>4095.3685364506227</v>
      </c>
      <c r="N125" s="20" t="s">
        <v>308</v>
      </c>
      <c r="O125" s="18" t="s">
        <v>307</v>
      </c>
      <c r="P125" s="29">
        <f t="shared" si="11"/>
        <v>6774.3634132480984</v>
      </c>
    </row>
    <row r="126" spans="1:16" x14ac:dyDescent="0.25">
      <c r="A126" s="28" t="s">
        <v>252</v>
      </c>
      <c r="B126" s="28" t="s">
        <v>251</v>
      </c>
      <c r="C126" s="36">
        <v>3195.9193023575999</v>
      </c>
      <c r="D126" s="35">
        <f t="shared" si="10"/>
        <v>3365.3030253825527</v>
      </c>
      <c r="E126" s="34"/>
      <c r="F126" s="97" t="s">
        <v>394</v>
      </c>
      <c r="G126" s="98" t="s">
        <v>393</v>
      </c>
      <c r="H126" s="98" t="s">
        <v>376</v>
      </c>
      <c r="I126" s="98" t="s">
        <v>375</v>
      </c>
      <c r="J126" s="99">
        <v>217258</v>
      </c>
      <c r="K126" s="30">
        <f t="shared" si="7"/>
        <v>0.24183038546733601</v>
      </c>
      <c r="L126" s="29">
        <f t="shared" si="8"/>
        <v>5146.0770593941515</v>
      </c>
      <c r="N126" s="20" t="s">
        <v>304</v>
      </c>
      <c r="O126" s="18" t="s">
        <v>303</v>
      </c>
      <c r="P126" s="29">
        <f t="shared" si="11"/>
        <v>4676.8071736709853</v>
      </c>
    </row>
    <row r="127" spans="1:16" x14ac:dyDescent="0.25">
      <c r="A127" s="28" t="s">
        <v>246</v>
      </c>
      <c r="B127" s="28" t="s">
        <v>245</v>
      </c>
      <c r="C127" s="36">
        <v>7595.8586148743998</v>
      </c>
      <c r="D127" s="35">
        <f t="shared" si="10"/>
        <v>7998.4391214627422</v>
      </c>
      <c r="E127" s="34"/>
      <c r="F127" s="97" t="s">
        <v>390</v>
      </c>
      <c r="G127" s="98" t="s">
        <v>389</v>
      </c>
      <c r="H127" s="98" t="s">
        <v>376</v>
      </c>
      <c r="I127" s="98" t="s">
        <v>375</v>
      </c>
      <c r="J127" s="99">
        <v>232926</v>
      </c>
      <c r="K127" s="30">
        <f t="shared" si="7"/>
        <v>0.2592704727345585</v>
      </c>
      <c r="L127" s="29">
        <f t="shared" si="8"/>
        <v>5517.1968127131895</v>
      </c>
      <c r="N127" s="20" t="s">
        <v>300</v>
      </c>
      <c r="O127" s="18" t="s">
        <v>299</v>
      </c>
      <c r="P127" s="29">
        <f t="shared" si="11"/>
        <v>5847.1590682467731</v>
      </c>
    </row>
    <row r="128" spans="1:16" x14ac:dyDescent="0.25">
      <c r="A128" s="28" t="s">
        <v>234</v>
      </c>
      <c r="B128" s="28" t="s">
        <v>233</v>
      </c>
      <c r="C128" s="36">
        <v>3565.5947857178999</v>
      </c>
      <c r="D128" s="35">
        <f t="shared" si="10"/>
        <v>3754.5713093609484</v>
      </c>
      <c r="E128" s="34"/>
      <c r="F128" s="97" t="s">
        <v>386</v>
      </c>
      <c r="G128" s="98" t="s">
        <v>385</v>
      </c>
      <c r="H128" s="98" t="s">
        <v>336</v>
      </c>
      <c r="I128" s="98" t="s">
        <v>335</v>
      </c>
      <c r="J128" s="99">
        <v>170394</v>
      </c>
      <c r="K128" s="30">
        <f t="shared" si="7"/>
        <v>1</v>
      </c>
      <c r="L128" s="29">
        <f t="shared" si="8"/>
        <v>3331.5011919171679</v>
      </c>
      <c r="N128" s="20" t="s">
        <v>294</v>
      </c>
      <c r="O128" s="18" t="s">
        <v>293</v>
      </c>
      <c r="P128" s="29">
        <f t="shared" si="11"/>
        <v>4938.799780587171</v>
      </c>
    </row>
    <row r="129" spans="1:16" x14ac:dyDescent="0.25">
      <c r="A129" s="28" t="s">
        <v>230</v>
      </c>
      <c r="B129" s="28" t="s">
        <v>229</v>
      </c>
      <c r="C129" s="36">
        <v>7084.761667319699</v>
      </c>
      <c r="D129" s="35">
        <f t="shared" si="10"/>
        <v>7460.2540356876425</v>
      </c>
      <c r="E129" s="34"/>
      <c r="F129" s="97" t="s">
        <v>382</v>
      </c>
      <c r="G129" s="98" t="s">
        <v>381</v>
      </c>
      <c r="H129" s="98" t="s">
        <v>41</v>
      </c>
      <c r="I129" s="98" t="s">
        <v>40</v>
      </c>
      <c r="J129" s="99">
        <v>304451</v>
      </c>
      <c r="K129" s="30">
        <f t="shared" si="7"/>
        <v>0.20736668671420408</v>
      </c>
      <c r="L129" s="29">
        <f t="shared" si="8"/>
        <v>6251.0087519742028</v>
      </c>
      <c r="N129" s="20" t="s">
        <v>288</v>
      </c>
      <c r="O129" s="18" t="s">
        <v>287</v>
      </c>
      <c r="P129" s="29">
        <f t="shared" si="11"/>
        <v>5121.3873501902244</v>
      </c>
    </row>
    <row r="130" spans="1:16" x14ac:dyDescent="0.25">
      <c r="A130" s="28" t="s">
        <v>226</v>
      </c>
      <c r="B130" s="28" t="s">
        <v>225</v>
      </c>
      <c r="C130" s="36">
        <v>5265.0577158425995</v>
      </c>
      <c r="D130" s="35">
        <f t="shared" si="10"/>
        <v>5544.105774782257</v>
      </c>
      <c r="E130" s="34"/>
      <c r="F130" s="97" t="s">
        <v>378</v>
      </c>
      <c r="G130" s="98" t="s">
        <v>377</v>
      </c>
      <c r="H130" s="98" t="s">
        <v>376</v>
      </c>
      <c r="I130" s="98" t="s">
        <v>375</v>
      </c>
      <c r="J130" s="99">
        <v>175890</v>
      </c>
      <c r="K130" s="30">
        <f t="shared" si="7"/>
        <v>0.19578356838344149</v>
      </c>
      <c r="L130" s="29">
        <f t="shared" si="8"/>
        <v>4166.2147952058713</v>
      </c>
      <c r="N130" s="20" t="s">
        <v>284</v>
      </c>
      <c r="O130" s="18" t="s">
        <v>283</v>
      </c>
      <c r="P130" s="29">
        <f t="shared" si="11"/>
        <v>5301.7850310735485</v>
      </c>
    </row>
    <row r="131" spans="1:16" x14ac:dyDescent="0.25">
      <c r="A131" s="28" t="s">
        <v>222</v>
      </c>
      <c r="B131" s="28" t="s">
        <v>221</v>
      </c>
      <c r="C131" s="36">
        <v>6274.6688512988994</v>
      </c>
      <c r="D131" s="35">
        <f t="shared" si="10"/>
        <v>6607.2263004177403</v>
      </c>
      <c r="E131" s="34"/>
      <c r="F131" s="97" t="s">
        <v>372</v>
      </c>
      <c r="G131" s="98" t="s">
        <v>371</v>
      </c>
      <c r="H131" s="98" t="s">
        <v>370</v>
      </c>
      <c r="I131" s="98" t="s">
        <v>369</v>
      </c>
      <c r="J131" s="99">
        <v>230921</v>
      </c>
      <c r="K131" s="30">
        <f t="shared" si="7"/>
        <v>0.30505642171899316</v>
      </c>
      <c r="L131" s="29">
        <f t="shared" si="8"/>
        <v>5066.5304019723826</v>
      </c>
      <c r="N131" s="20" t="s">
        <v>280</v>
      </c>
      <c r="O131" s="18" t="s">
        <v>279</v>
      </c>
      <c r="P131" s="29">
        <f t="shared" si="11"/>
        <v>6548.3210243916619</v>
      </c>
    </row>
    <row r="132" spans="1:16" x14ac:dyDescent="0.25">
      <c r="A132" s="28" t="s">
        <v>214</v>
      </c>
      <c r="B132" s="28" t="s">
        <v>213</v>
      </c>
      <c r="C132" s="36">
        <v>6398.9727421229991</v>
      </c>
      <c r="D132" s="35">
        <f t="shared" si="10"/>
        <v>6738.1182974555177</v>
      </c>
      <c r="E132" s="34"/>
      <c r="F132" s="97" t="s">
        <v>368</v>
      </c>
      <c r="G132" s="98" t="s">
        <v>367</v>
      </c>
      <c r="H132" s="98" t="s">
        <v>366</v>
      </c>
      <c r="I132" s="98" t="s">
        <v>365</v>
      </c>
      <c r="J132" s="99">
        <v>210711</v>
      </c>
      <c r="K132" s="30">
        <f t="shared" si="7"/>
        <v>1</v>
      </c>
      <c r="L132" s="29">
        <f t="shared" si="8"/>
        <v>4649.7169941620696</v>
      </c>
      <c r="N132" s="20" t="s">
        <v>276</v>
      </c>
      <c r="O132" s="18" t="s">
        <v>275</v>
      </c>
      <c r="P132" s="29">
        <f t="shared" si="11"/>
        <v>2918.8835607815085</v>
      </c>
    </row>
    <row r="133" spans="1:16" x14ac:dyDescent="0.25">
      <c r="A133" s="28" t="s">
        <v>111</v>
      </c>
      <c r="B133" s="28" t="s">
        <v>110</v>
      </c>
      <c r="C133" s="36">
        <v>8082.7162985321993</v>
      </c>
      <c r="D133" s="35">
        <f t="shared" si="10"/>
        <v>8511.1002623544045</v>
      </c>
      <c r="E133" s="34"/>
      <c r="F133" s="97" t="s">
        <v>362</v>
      </c>
      <c r="G133" s="98" t="s">
        <v>361</v>
      </c>
      <c r="H133" s="98" t="s">
        <v>360</v>
      </c>
      <c r="I133" s="98" t="s">
        <v>359</v>
      </c>
      <c r="J133" s="99">
        <v>387803</v>
      </c>
      <c r="K133" s="30">
        <f t="shared" si="7"/>
        <v>1</v>
      </c>
      <c r="L133" s="29">
        <f t="shared" si="8"/>
        <v>7371.2604532022006</v>
      </c>
      <c r="N133" s="20" t="s">
        <v>270</v>
      </c>
      <c r="O133" s="18" t="s">
        <v>269</v>
      </c>
      <c r="P133" s="29">
        <f t="shared" si="11"/>
        <v>7684.0759538372458</v>
      </c>
    </row>
    <row r="134" spans="1:16" x14ac:dyDescent="0.25">
      <c r="A134" s="28" t="s">
        <v>430</v>
      </c>
      <c r="B134" s="28" t="s">
        <v>429</v>
      </c>
      <c r="C134" s="36">
        <v>11239.4434837113</v>
      </c>
      <c r="D134" s="35">
        <f t="shared" si="10"/>
        <v>11835.133988347998</v>
      </c>
      <c r="E134" s="34"/>
      <c r="F134" s="97" t="s">
        <v>358</v>
      </c>
      <c r="G134" s="98" t="s">
        <v>357</v>
      </c>
      <c r="H134" s="98" t="s">
        <v>356</v>
      </c>
      <c r="I134" s="98" t="s">
        <v>355</v>
      </c>
      <c r="J134" s="99">
        <v>246124</v>
      </c>
      <c r="K134" s="30">
        <f t="shared" si="7"/>
        <v>1</v>
      </c>
      <c r="L134" s="29">
        <f t="shared" si="8"/>
        <v>4727.6988768608371</v>
      </c>
      <c r="N134" s="20" t="s">
        <v>266</v>
      </c>
      <c r="O134" s="18" t="s">
        <v>265</v>
      </c>
      <c r="P134" s="29">
        <f t="shared" si="11"/>
        <v>6965.8667243070731</v>
      </c>
    </row>
    <row r="135" spans="1:16" x14ac:dyDescent="0.25">
      <c r="A135" s="28" t="s">
        <v>632</v>
      </c>
      <c r="B135" s="28" t="s">
        <v>631</v>
      </c>
      <c r="C135" s="36">
        <v>12125.2558642722</v>
      </c>
      <c r="D135" s="35">
        <f t="shared" si="10"/>
        <v>12767.894425078626</v>
      </c>
      <c r="E135" s="34"/>
      <c r="F135" s="97" t="s">
        <v>354</v>
      </c>
      <c r="G135" s="98" t="s">
        <v>353</v>
      </c>
      <c r="H135" s="98" t="s">
        <v>352</v>
      </c>
      <c r="I135" s="98" t="s">
        <v>351</v>
      </c>
      <c r="J135" s="99">
        <v>329102</v>
      </c>
      <c r="K135" s="30">
        <f t="shared" si="7"/>
        <v>1</v>
      </c>
      <c r="L135" s="29">
        <f t="shared" si="8"/>
        <v>6839.3435825704964</v>
      </c>
      <c r="N135" s="20" t="s">
        <v>262</v>
      </c>
      <c r="O135" s="18" t="s">
        <v>261</v>
      </c>
      <c r="P135" s="29">
        <f t="shared" si="11"/>
        <v>7477.814649570817</v>
      </c>
    </row>
    <row r="136" spans="1:16" x14ac:dyDescent="0.25">
      <c r="A136" s="28" t="s">
        <v>67</v>
      </c>
      <c r="B136" s="28" t="s">
        <v>66</v>
      </c>
      <c r="C136" s="36">
        <v>17542.130264591397</v>
      </c>
      <c r="D136" s="35">
        <f t="shared" ref="D136:D158" si="12">C136*(1+$D$3)</f>
        <v>18471.863168614738</v>
      </c>
      <c r="E136" s="34"/>
      <c r="F136" s="97" t="s">
        <v>350</v>
      </c>
      <c r="G136" s="98" t="s">
        <v>349</v>
      </c>
      <c r="H136" s="98" t="s">
        <v>348</v>
      </c>
      <c r="I136" s="98" t="s">
        <v>347</v>
      </c>
      <c r="J136" s="99">
        <v>329391</v>
      </c>
      <c r="K136" s="30">
        <f t="shared" ref="K136:K199" si="13">J136/SUMIF($H$8:$H$236,H136,$J$8:$J$236)</f>
        <v>1</v>
      </c>
      <c r="L136" s="29">
        <f t="shared" ref="L136:L199" si="14">IFERROR(INDEX($D$8:$D$159,MATCH($H136,$A$8:$A$159,0),1),0)*$K136</f>
        <v>6062.3306528999983</v>
      </c>
      <c r="N136" s="20" t="s">
        <v>258</v>
      </c>
      <c r="O136" s="18" t="s">
        <v>257</v>
      </c>
      <c r="P136" s="29">
        <f t="shared" ref="P136:P167" si="15">SUMIF($F$8:$F$236,N136,$L$8:$L$236)</f>
        <v>5683.0495721401467</v>
      </c>
    </row>
    <row r="137" spans="1:16" x14ac:dyDescent="0.25">
      <c r="A137" s="28" t="s">
        <v>59</v>
      </c>
      <c r="B137" s="28" t="s">
        <v>58</v>
      </c>
      <c r="C137" s="36">
        <v>17291.746727891998</v>
      </c>
      <c r="D137" s="35">
        <f t="shared" si="12"/>
        <v>18208.209304470271</v>
      </c>
      <c r="E137" s="34"/>
      <c r="F137" s="97" t="s">
        <v>344</v>
      </c>
      <c r="G137" s="98" t="s">
        <v>343</v>
      </c>
      <c r="H137" s="98" t="s">
        <v>342</v>
      </c>
      <c r="I137" s="98" t="s">
        <v>341</v>
      </c>
      <c r="J137" s="99">
        <v>253361</v>
      </c>
      <c r="K137" s="30">
        <f t="shared" si="13"/>
        <v>1</v>
      </c>
      <c r="L137" s="29">
        <f t="shared" si="14"/>
        <v>6547.674433807083</v>
      </c>
      <c r="N137" s="20" t="s">
        <v>254</v>
      </c>
      <c r="O137" s="18" t="s">
        <v>253</v>
      </c>
      <c r="P137" s="29">
        <f t="shared" si="15"/>
        <v>3365.3030253825527</v>
      </c>
    </row>
    <row r="138" spans="1:16" x14ac:dyDescent="0.25">
      <c r="A138" s="28" t="s">
        <v>27</v>
      </c>
      <c r="B138" s="28" t="s">
        <v>26</v>
      </c>
      <c r="C138" s="36">
        <v>12504.548637839698</v>
      </c>
      <c r="D138" s="35">
        <f t="shared" si="12"/>
        <v>13167.289715645202</v>
      </c>
      <c r="E138" s="34"/>
      <c r="F138" s="97" t="s">
        <v>334</v>
      </c>
      <c r="G138" s="98" t="s">
        <v>333</v>
      </c>
      <c r="H138" s="98" t="s">
        <v>338</v>
      </c>
      <c r="I138" s="98" t="s">
        <v>337</v>
      </c>
      <c r="J138" s="99">
        <v>7654</v>
      </c>
      <c r="K138" s="30">
        <f t="shared" si="13"/>
        <v>1</v>
      </c>
      <c r="L138" s="29">
        <f t="shared" si="14"/>
        <v>248.46335426219576</v>
      </c>
      <c r="N138" s="20" t="s">
        <v>248</v>
      </c>
      <c r="O138" s="18" t="s">
        <v>247</v>
      </c>
      <c r="P138" s="29">
        <f t="shared" si="15"/>
        <v>7998.4391214627422</v>
      </c>
    </row>
    <row r="139" spans="1:16" x14ac:dyDescent="0.25">
      <c r="A139" s="28" t="s">
        <v>41</v>
      </c>
      <c r="B139" s="28" t="s">
        <v>40</v>
      </c>
      <c r="C139" s="36">
        <v>28627.455428044199</v>
      </c>
      <c r="D139" s="35">
        <f t="shared" si="12"/>
        <v>30144.71056573054</v>
      </c>
      <c r="E139" s="34"/>
      <c r="F139" s="97" t="s">
        <v>334</v>
      </c>
      <c r="G139" s="98" t="s">
        <v>333</v>
      </c>
      <c r="H139" s="98" t="s">
        <v>332</v>
      </c>
      <c r="I139" s="98" t="s">
        <v>331</v>
      </c>
      <c r="J139" s="99">
        <v>275929</v>
      </c>
      <c r="K139" s="30">
        <f t="shared" si="13"/>
        <v>1</v>
      </c>
      <c r="L139" s="29">
        <f t="shared" si="14"/>
        <v>7154.9038165485226</v>
      </c>
      <c r="N139" s="20" t="s">
        <v>242</v>
      </c>
      <c r="O139" s="18" t="s">
        <v>241</v>
      </c>
      <c r="P139" s="29">
        <f t="shared" si="15"/>
        <v>3808.6915966183888</v>
      </c>
    </row>
    <row r="140" spans="1:16" x14ac:dyDescent="0.25">
      <c r="A140" s="28" t="s">
        <v>141</v>
      </c>
      <c r="B140" s="28" t="s">
        <v>140</v>
      </c>
      <c r="C140" s="36">
        <v>12235.338156085199</v>
      </c>
      <c r="D140" s="35">
        <f t="shared" si="12"/>
        <v>12883.811078357714</v>
      </c>
      <c r="E140" s="34"/>
      <c r="F140" s="97" t="s">
        <v>330</v>
      </c>
      <c r="G140" s="98" t="s">
        <v>329</v>
      </c>
      <c r="H140" s="98" t="s">
        <v>328</v>
      </c>
      <c r="I140" s="98" t="s">
        <v>327</v>
      </c>
      <c r="J140" s="99">
        <v>384837</v>
      </c>
      <c r="K140" s="30">
        <f t="shared" si="13"/>
        <v>1</v>
      </c>
      <c r="L140" s="29">
        <f t="shared" si="14"/>
        <v>7136.2455277709214</v>
      </c>
      <c r="N140" s="20" t="s">
        <v>236</v>
      </c>
      <c r="O140" s="18" t="s">
        <v>235</v>
      </c>
      <c r="P140" s="29">
        <f t="shared" si="15"/>
        <v>3754.5713093609484</v>
      </c>
    </row>
    <row r="141" spans="1:16" x14ac:dyDescent="0.25">
      <c r="A141" s="28" t="s">
        <v>25</v>
      </c>
      <c r="B141" s="28" t="s">
        <v>24</v>
      </c>
      <c r="C141" s="36">
        <v>22993.373615624096</v>
      </c>
      <c r="D141" s="35">
        <f t="shared" si="12"/>
        <v>24212.02241725217</v>
      </c>
      <c r="E141" s="34"/>
      <c r="F141" s="97" t="s">
        <v>326</v>
      </c>
      <c r="G141" s="98" t="s">
        <v>325</v>
      </c>
      <c r="H141" s="98" t="s">
        <v>324</v>
      </c>
      <c r="I141" s="98" t="s">
        <v>323</v>
      </c>
      <c r="J141" s="99">
        <v>342736</v>
      </c>
      <c r="K141" s="30">
        <f t="shared" si="13"/>
        <v>1</v>
      </c>
      <c r="L141" s="29">
        <f t="shared" si="14"/>
        <v>7218.8922557175474</v>
      </c>
      <c r="N141" s="20" t="s">
        <v>232</v>
      </c>
      <c r="O141" s="18" t="s">
        <v>231</v>
      </c>
      <c r="P141" s="29">
        <f t="shared" si="15"/>
        <v>7460.2540356876425</v>
      </c>
    </row>
    <row r="142" spans="1:16" x14ac:dyDescent="0.25">
      <c r="A142" s="28" t="s">
        <v>408</v>
      </c>
      <c r="B142" s="28" t="s">
        <v>407</v>
      </c>
      <c r="C142" s="36">
        <v>19994.576608070998</v>
      </c>
      <c r="D142" s="35">
        <f t="shared" si="12"/>
        <v>21054.289168298761</v>
      </c>
      <c r="E142" s="34"/>
      <c r="F142" s="97" t="s">
        <v>320</v>
      </c>
      <c r="G142" s="98" t="s">
        <v>319</v>
      </c>
      <c r="H142" s="98" t="s">
        <v>318</v>
      </c>
      <c r="I142" s="98" t="s">
        <v>317</v>
      </c>
      <c r="J142" s="99">
        <v>332705</v>
      </c>
      <c r="K142" s="30">
        <f t="shared" si="13"/>
        <v>1</v>
      </c>
      <c r="L142" s="29">
        <f t="shared" si="14"/>
        <v>6613.232384243066</v>
      </c>
      <c r="N142" s="20" t="s">
        <v>228</v>
      </c>
      <c r="O142" s="18" t="s">
        <v>227</v>
      </c>
      <c r="P142" s="29">
        <f t="shared" si="15"/>
        <v>5544.105774782257</v>
      </c>
    </row>
    <row r="143" spans="1:16" x14ac:dyDescent="0.25">
      <c r="A143" s="28" t="s">
        <v>31</v>
      </c>
      <c r="B143" s="28" t="s">
        <v>30</v>
      </c>
      <c r="C143" s="36">
        <v>29812.011627727392</v>
      </c>
      <c r="D143" s="35">
        <f t="shared" si="12"/>
        <v>31392.048243996942</v>
      </c>
      <c r="E143" s="34"/>
      <c r="F143" s="97" t="s">
        <v>314</v>
      </c>
      <c r="G143" s="98" t="s">
        <v>313</v>
      </c>
      <c r="H143" s="98" t="s">
        <v>312</v>
      </c>
      <c r="I143" s="98" t="s">
        <v>311</v>
      </c>
      <c r="J143" s="99">
        <v>269100</v>
      </c>
      <c r="K143" s="30">
        <f t="shared" si="13"/>
        <v>1</v>
      </c>
      <c r="L143" s="29">
        <f t="shared" si="14"/>
        <v>5089.0949562314026</v>
      </c>
      <c r="N143" s="20" t="s">
        <v>224</v>
      </c>
      <c r="O143" s="18" t="s">
        <v>223</v>
      </c>
      <c r="P143" s="29">
        <f t="shared" si="15"/>
        <v>6607.2263004177403</v>
      </c>
    </row>
    <row r="144" spans="1:16" x14ac:dyDescent="0.25">
      <c r="A144" s="28" t="s">
        <v>540</v>
      </c>
      <c r="B144" s="28" t="s">
        <v>539</v>
      </c>
      <c r="C144" s="36">
        <v>26686.510555758297</v>
      </c>
      <c r="D144" s="35">
        <f t="shared" si="12"/>
        <v>28100.895615213485</v>
      </c>
      <c r="E144" s="34"/>
      <c r="F144" s="97" t="s">
        <v>308</v>
      </c>
      <c r="G144" s="98" t="s">
        <v>307</v>
      </c>
      <c r="H144" s="98" t="s">
        <v>306</v>
      </c>
      <c r="I144" s="98" t="s">
        <v>305</v>
      </c>
      <c r="J144" s="99">
        <v>282849</v>
      </c>
      <c r="K144" s="30">
        <f t="shared" si="13"/>
        <v>1</v>
      </c>
      <c r="L144" s="29">
        <f t="shared" si="14"/>
        <v>6774.3634132480984</v>
      </c>
      <c r="N144" s="20" t="s">
        <v>218</v>
      </c>
      <c r="O144" s="18" t="s">
        <v>217</v>
      </c>
      <c r="P144" s="29">
        <f t="shared" si="15"/>
        <v>6267.0652231172207</v>
      </c>
    </row>
    <row r="145" spans="1:16" x14ac:dyDescent="0.25">
      <c r="A145" s="28" t="s">
        <v>508</v>
      </c>
      <c r="B145" s="28" t="s">
        <v>507</v>
      </c>
      <c r="C145" s="36">
        <v>11675.618504362799</v>
      </c>
      <c r="D145" s="35">
        <f t="shared" si="12"/>
        <v>12294.426285094027</v>
      </c>
      <c r="E145" s="34"/>
      <c r="F145" s="97" t="s">
        <v>304</v>
      </c>
      <c r="G145" s="98" t="s">
        <v>303</v>
      </c>
      <c r="H145" s="98" t="s">
        <v>302</v>
      </c>
      <c r="I145" s="98" t="s">
        <v>301</v>
      </c>
      <c r="J145" s="99">
        <v>182998</v>
      </c>
      <c r="K145" s="30">
        <f t="shared" si="13"/>
        <v>1</v>
      </c>
      <c r="L145" s="29">
        <f t="shared" si="14"/>
        <v>4676.8071736709853</v>
      </c>
      <c r="N145" s="20" t="s">
        <v>216</v>
      </c>
      <c r="O145" s="18" t="s">
        <v>215</v>
      </c>
      <c r="P145" s="29">
        <f t="shared" si="15"/>
        <v>4885.2155894393909</v>
      </c>
    </row>
    <row r="146" spans="1:16" x14ac:dyDescent="0.25">
      <c r="A146" s="28" t="s">
        <v>47</v>
      </c>
      <c r="B146" s="28" t="s">
        <v>46</v>
      </c>
      <c r="C146" s="36">
        <v>16287.8497481466</v>
      </c>
      <c r="D146" s="35">
        <f t="shared" si="12"/>
        <v>17151.105784798368</v>
      </c>
      <c r="E146" s="34"/>
      <c r="F146" s="97" t="s">
        <v>300</v>
      </c>
      <c r="G146" s="98" t="s">
        <v>299</v>
      </c>
      <c r="H146" s="98" t="s">
        <v>298</v>
      </c>
      <c r="I146" s="98" t="s">
        <v>297</v>
      </c>
      <c r="J146" s="99">
        <v>271224</v>
      </c>
      <c r="K146" s="30">
        <f t="shared" si="13"/>
        <v>1</v>
      </c>
      <c r="L146" s="29">
        <f t="shared" si="14"/>
        <v>5847.1590682467731</v>
      </c>
      <c r="N146" s="20" t="s">
        <v>212</v>
      </c>
      <c r="O146" s="18" t="s">
        <v>211</v>
      </c>
      <c r="P146" s="29">
        <f t="shared" si="15"/>
        <v>2575.0939360803413</v>
      </c>
    </row>
    <row r="147" spans="1:16" x14ac:dyDescent="0.25">
      <c r="A147" s="28" t="s">
        <v>376</v>
      </c>
      <c r="B147" s="28" t="s">
        <v>375</v>
      </c>
      <c r="C147" s="36">
        <v>20208.638070948597</v>
      </c>
      <c r="D147" s="35">
        <f t="shared" si="12"/>
        <v>21279.695888708869</v>
      </c>
      <c r="E147" s="34"/>
      <c r="F147" s="97" t="s">
        <v>294</v>
      </c>
      <c r="G147" s="98" t="s">
        <v>293</v>
      </c>
      <c r="H147" s="98" t="s">
        <v>292</v>
      </c>
      <c r="I147" s="98" t="s">
        <v>291</v>
      </c>
      <c r="J147" s="99">
        <v>248880</v>
      </c>
      <c r="K147" s="30">
        <f t="shared" si="13"/>
        <v>1</v>
      </c>
      <c r="L147" s="29">
        <f t="shared" si="14"/>
        <v>4938.799780587171</v>
      </c>
      <c r="N147" s="20" t="s">
        <v>210</v>
      </c>
      <c r="O147" s="18" t="s">
        <v>209</v>
      </c>
      <c r="P147" s="29">
        <f t="shared" si="15"/>
        <v>6256.886701600687</v>
      </c>
    </row>
    <row r="148" spans="1:16" x14ac:dyDescent="0.25">
      <c r="A148" s="28" t="s">
        <v>422</v>
      </c>
      <c r="B148" s="28" t="s">
        <v>421</v>
      </c>
      <c r="C148" s="36">
        <v>13140.290728211397</v>
      </c>
      <c r="D148" s="35">
        <f t="shared" si="12"/>
        <v>13836.726136806601</v>
      </c>
      <c r="E148" s="34"/>
      <c r="F148" s="97" t="s">
        <v>288</v>
      </c>
      <c r="G148" s="98" t="s">
        <v>287</v>
      </c>
      <c r="H148" s="98" t="s">
        <v>286</v>
      </c>
      <c r="I148" s="98" t="s">
        <v>285</v>
      </c>
      <c r="J148" s="99">
        <v>256039</v>
      </c>
      <c r="K148" s="30">
        <f t="shared" si="13"/>
        <v>1</v>
      </c>
      <c r="L148" s="29">
        <f t="shared" si="14"/>
        <v>5121.3873501902244</v>
      </c>
      <c r="N148" s="20" t="s">
        <v>206</v>
      </c>
      <c r="O148" s="18" t="s">
        <v>205</v>
      </c>
      <c r="P148" s="29">
        <f t="shared" si="15"/>
        <v>4290.2684012884956</v>
      </c>
    </row>
    <row r="149" spans="1:16" x14ac:dyDescent="0.25">
      <c r="A149" s="28" t="s">
        <v>484</v>
      </c>
      <c r="B149" s="28" t="s">
        <v>483</v>
      </c>
      <c r="C149" s="36">
        <v>11720.853582363901</v>
      </c>
      <c r="D149" s="35">
        <f t="shared" si="12"/>
        <v>12342.058822229188</v>
      </c>
      <c r="E149" s="34"/>
      <c r="F149" s="97" t="s">
        <v>284</v>
      </c>
      <c r="G149" s="98" t="s">
        <v>283</v>
      </c>
      <c r="H149" s="98" t="s">
        <v>282</v>
      </c>
      <c r="I149" s="98" t="s">
        <v>281</v>
      </c>
      <c r="J149" s="99">
        <v>302343</v>
      </c>
      <c r="K149" s="30">
        <f t="shared" si="13"/>
        <v>1</v>
      </c>
      <c r="L149" s="29">
        <f t="shared" si="14"/>
        <v>5301.7850310735485</v>
      </c>
      <c r="N149" s="20" t="s">
        <v>204</v>
      </c>
      <c r="O149" s="18" t="s">
        <v>203</v>
      </c>
      <c r="P149" s="29">
        <f t="shared" si="15"/>
        <v>4545.8537108034998</v>
      </c>
    </row>
    <row r="150" spans="1:16" x14ac:dyDescent="0.25">
      <c r="A150" s="28" t="s">
        <v>472</v>
      </c>
      <c r="B150" s="28" t="s">
        <v>471</v>
      </c>
      <c r="C150" s="36">
        <v>17057.377141096498</v>
      </c>
      <c r="D150" s="35">
        <f t="shared" si="12"/>
        <v>17961.418129574613</v>
      </c>
      <c r="E150" s="34"/>
      <c r="F150" s="97" t="s">
        <v>280</v>
      </c>
      <c r="G150" s="98" t="s">
        <v>279</v>
      </c>
      <c r="H150" s="98" t="s">
        <v>278</v>
      </c>
      <c r="I150" s="98" t="s">
        <v>277</v>
      </c>
      <c r="J150" s="99">
        <v>235000</v>
      </c>
      <c r="K150" s="30">
        <f t="shared" si="13"/>
        <v>1</v>
      </c>
      <c r="L150" s="29">
        <f t="shared" si="14"/>
        <v>6548.3210243916619</v>
      </c>
      <c r="N150" s="20" t="s">
        <v>202</v>
      </c>
      <c r="O150" s="18" t="s">
        <v>201</v>
      </c>
      <c r="P150" s="29">
        <f t="shared" si="15"/>
        <v>9958.6755602554786</v>
      </c>
    </row>
    <row r="151" spans="1:16" x14ac:dyDescent="0.25">
      <c r="A151" s="28" t="s">
        <v>107</v>
      </c>
      <c r="B151" s="28" t="s">
        <v>106</v>
      </c>
      <c r="C151" s="36">
        <v>11082.2601189573</v>
      </c>
      <c r="D151" s="35">
        <f t="shared" si="12"/>
        <v>11669.619905262036</v>
      </c>
      <c r="E151" s="34"/>
      <c r="F151" s="97" t="s">
        <v>276</v>
      </c>
      <c r="G151" s="98" t="s">
        <v>275</v>
      </c>
      <c r="H151" s="98" t="s">
        <v>274</v>
      </c>
      <c r="I151" s="98" t="s">
        <v>273</v>
      </c>
      <c r="J151" s="99">
        <v>174609</v>
      </c>
      <c r="K151" s="30">
        <f t="shared" si="13"/>
        <v>1</v>
      </c>
      <c r="L151" s="29">
        <f t="shared" si="14"/>
        <v>2918.8835607815085</v>
      </c>
      <c r="N151" s="20" t="s">
        <v>200</v>
      </c>
      <c r="O151" s="18" t="s">
        <v>199</v>
      </c>
      <c r="P151" s="29">
        <f t="shared" si="15"/>
        <v>2203.8811750070709</v>
      </c>
    </row>
    <row r="152" spans="1:16" x14ac:dyDescent="0.25">
      <c r="A152" s="28" t="s">
        <v>131</v>
      </c>
      <c r="B152" s="28" t="s">
        <v>130</v>
      </c>
      <c r="C152" s="36">
        <v>12078.564501170698</v>
      </c>
      <c r="D152" s="35">
        <f t="shared" si="12"/>
        <v>12718.728419732744</v>
      </c>
      <c r="E152" s="34"/>
      <c r="F152" s="97" t="s">
        <v>270</v>
      </c>
      <c r="G152" s="98" t="s">
        <v>269</v>
      </c>
      <c r="H152" s="98" t="s">
        <v>268</v>
      </c>
      <c r="I152" s="98" t="s">
        <v>267</v>
      </c>
      <c r="J152" s="99">
        <v>324048</v>
      </c>
      <c r="K152" s="30">
        <f t="shared" si="13"/>
        <v>1</v>
      </c>
      <c r="L152" s="29">
        <f t="shared" si="14"/>
        <v>7684.0759538372458</v>
      </c>
      <c r="N152" s="20" t="s">
        <v>198</v>
      </c>
      <c r="O152" s="18" t="s">
        <v>197</v>
      </c>
      <c r="P152" s="29">
        <f t="shared" si="15"/>
        <v>5289.9202428561121</v>
      </c>
    </row>
    <row r="153" spans="1:16" x14ac:dyDescent="0.25">
      <c r="A153" s="28" t="s">
        <v>388</v>
      </c>
      <c r="B153" s="28" t="s">
        <v>387</v>
      </c>
      <c r="C153" s="36">
        <v>17129.4062053608</v>
      </c>
      <c r="D153" s="35">
        <f t="shared" si="12"/>
        <v>18037.26473424492</v>
      </c>
      <c r="E153" s="34"/>
      <c r="F153" s="97" t="s">
        <v>266</v>
      </c>
      <c r="G153" s="98" t="s">
        <v>265</v>
      </c>
      <c r="H153" s="98" t="s">
        <v>264</v>
      </c>
      <c r="I153" s="98" t="s">
        <v>263</v>
      </c>
      <c r="J153" s="99">
        <v>301307</v>
      </c>
      <c r="K153" s="30">
        <f t="shared" si="13"/>
        <v>1</v>
      </c>
      <c r="L153" s="29">
        <f t="shared" si="14"/>
        <v>6965.8667243070731</v>
      </c>
      <c r="N153" s="20" t="s">
        <v>196</v>
      </c>
      <c r="O153" s="18" t="s">
        <v>195</v>
      </c>
      <c r="P153" s="29">
        <f t="shared" si="15"/>
        <v>3170.404771685648</v>
      </c>
    </row>
    <row r="154" spans="1:16" x14ac:dyDescent="0.25">
      <c r="A154" s="28" t="s">
        <v>370</v>
      </c>
      <c r="B154" s="28" t="s">
        <v>369</v>
      </c>
      <c r="C154" s="36">
        <v>15772.557164387399</v>
      </c>
      <c r="D154" s="35">
        <f t="shared" si="12"/>
        <v>16608.502694099931</v>
      </c>
      <c r="E154" s="34"/>
      <c r="F154" s="97" t="s">
        <v>262</v>
      </c>
      <c r="G154" s="98" t="s">
        <v>261</v>
      </c>
      <c r="H154" s="98" t="s">
        <v>260</v>
      </c>
      <c r="I154" s="98" t="s">
        <v>259</v>
      </c>
      <c r="J154" s="99">
        <v>347996</v>
      </c>
      <c r="K154" s="30">
        <f t="shared" si="13"/>
        <v>1</v>
      </c>
      <c r="L154" s="29">
        <f t="shared" si="14"/>
        <v>7477.814649570817</v>
      </c>
      <c r="N154" s="20" t="s">
        <v>194</v>
      </c>
      <c r="O154" s="18" t="s">
        <v>193</v>
      </c>
      <c r="P154" s="29">
        <f t="shared" si="15"/>
        <v>3583.4597699259839</v>
      </c>
    </row>
    <row r="155" spans="1:16" x14ac:dyDescent="0.25">
      <c r="A155" s="28" t="s">
        <v>21</v>
      </c>
      <c r="B155" s="28" t="s">
        <v>20</v>
      </c>
      <c r="C155" s="36">
        <v>19318.592713539598</v>
      </c>
      <c r="D155" s="35">
        <f t="shared" si="12"/>
        <v>20342.478127357193</v>
      </c>
      <c r="E155" s="34"/>
      <c r="F155" s="97" t="s">
        <v>258</v>
      </c>
      <c r="G155" s="98" t="s">
        <v>257</v>
      </c>
      <c r="H155" s="98" t="s">
        <v>256</v>
      </c>
      <c r="I155" s="98" t="s">
        <v>255</v>
      </c>
      <c r="J155" s="99">
        <v>301785</v>
      </c>
      <c r="K155" s="30">
        <f t="shared" si="13"/>
        <v>1</v>
      </c>
      <c r="L155" s="29">
        <f t="shared" si="14"/>
        <v>5683.0495721401467</v>
      </c>
      <c r="N155" s="20" t="s">
        <v>192</v>
      </c>
      <c r="O155" s="18" t="s">
        <v>191</v>
      </c>
      <c r="P155" s="29">
        <f t="shared" si="15"/>
        <v>4477.8784619088601</v>
      </c>
    </row>
    <row r="156" spans="1:16" x14ac:dyDescent="0.25">
      <c r="A156" s="28" t="s">
        <v>290</v>
      </c>
      <c r="B156" s="28" t="s">
        <v>289</v>
      </c>
      <c r="C156" s="36">
        <v>10806.743217394798</v>
      </c>
      <c r="D156" s="35">
        <f t="shared" si="12"/>
        <v>11379.500607916721</v>
      </c>
      <c r="E156" s="34"/>
      <c r="F156" s="97" t="s">
        <v>254</v>
      </c>
      <c r="G156" s="98" t="s">
        <v>253</v>
      </c>
      <c r="H156" s="98" t="s">
        <v>252</v>
      </c>
      <c r="I156" s="98" t="s">
        <v>251</v>
      </c>
      <c r="J156" s="99">
        <v>195680</v>
      </c>
      <c r="K156" s="30">
        <f t="shared" si="13"/>
        <v>1</v>
      </c>
      <c r="L156" s="29">
        <f t="shared" si="14"/>
        <v>3365.3030253825527</v>
      </c>
      <c r="N156" s="20" t="s">
        <v>190</v>
      </c>
      <c r="O156" s="18" t="s">
        <v>189</v>
      </c>
      <c r="P156" s="29">
        <f t="shared" si="15"/>
        <v>5081.6067382451465</v>
      </c>
    </row>
    <row r="157" spans="1:16" x14ac:dyDescent="0.25">
      <c r="A157" s="28" t="s">
        <v>184</v>
      </c>
      <c r="B157" s="28" t="s">
        <v>183</v>
      </c>
      <c r="C157" s="36">
        <v>15975.928830794397</v>
      </c>
      <c r="D157" s="35">
        <f t="shared" si="12"/>
        <v>16822.653058826498</v>
      </c>
      <c r="E157" s="34"/>
      <c r="F157" s="97" t="s">
        <v>248</v>
      </c>
      <c r="G157" s="98" t="s">
        <v>247</v>
      </c>
      <c r="H157" s="98" t="s">
        <v>246</v>
      </c>
      <c r="I157" s="98" t="s">
        <v>245</v>
      </c>
      <c r="J157" s="99">
        <v>314232</v>
      </c>
      <c r="K157" s="30">
        <f t="shared" si="13"/>
        <v>1</v>
      </c>
      <c r="L157" s="29">
        <f t="shared" si="14"/>
        <v>7998.4391214627422</v>
      </c>
      <c r="N157" s="20" t="s">
        <v>186</v>
      </c>
      <c r="O157" s="18" t="s">
        <v>185</v>
      </c>
      <c r="P157" s="29">
        <f t="shared" si="15"/>
        <v>4660.0963235639465</v>
      </c>
    </row>
    <row r="158" spans="1:16" x14ac:dyDescent="0.25">
      <c r="A158" s="28" t="s">
        <v>244</v>
      </c>
      <c r="B158" s="28" t="s">
        <v>243</v>
      </c>
      <c r="C158" s="36">
        <v>11532.361125191399</v>
      </c>
      <c r="D158" s="35">
        <f t="shared" si="12"/>
        <v>12143.576264826543</v>
      </c>
      <c r="E158" s="34"/>
      <c r="F158" s="97" t="s">
        <v>242</v>
      </c>
      <c r="G158" s="98" t="s">
        <v>241</v>
      </c>
      <c r="H158" s="98" t="s">
        <v>240</v>
      </c>
      <c r="I158" s="98" t="s">
        <v>239</v>
      </c>
      <c r="J158" s="99">
        <v>206052</v>
      </c>
      <c r="K158" s="30">
        <f t="shared" si="13"/>
        <v>1</v>
      </c>
      <c r="L158" s="29">
        <f t="shared" si="14"/>
        <v>3808.6915966183888</v>
      </c>
      <c r="N158" s="20" t="s">
        <v>182</v>
      </c>
      <c r="O158" s="18" t="s">
        <v>181</v>
      </c>
      <c r="P158" s="29">
        <f t="shared" si="15"/>
        <v>5968.0337573991201</v>
      </c>
    </row>
    <row r="159" spans="1:16" x14ac:dyDescent="0.25">
      <c r="C159" s="36"/>
      <c r="D159" s="35"/>
      <c r="E159" s="34"/>
      <c r="F159" s="97" t="s">
        <v>236</v>
      </c>
      <c r="G159" s="98" t="s">
        <v>235</v>
      </c>
      <c r="H159" s="98" t="s">
        <v>234</v>
      </c>
      <c r="I159" s="98" t="s">
        <v>233</v>
      </c>
      <c r="J159" s="99">
        <v>203243</v>
      </c>
      <c r="K159" s="30">
        <f t="shared" si="13"/>
        <v>1</v>
      </c>
      <c r="L159" s="29">
        <f t="shared" si="14"/>
        <v>3754.5713093609484</v>
      </c>
      <c r="N159" s="20" t="s">
        <v>180</v>
      </c>
      <c r="O159" s="18" t="s">
        <v>179</v>
      </c>
      <c r="P159" s="29">
        <f t="shared" si="15"/>
        <v>4226.3186299023082</v>
      </c>
    </row>
    <row r="160" spans="1:16" x14ac:dyDescent="0.25">
      <c r="E160" s="34"/>
      <c r="F160" s="97" t="s">
        <v>232</v>
      </c>
      <c r="G160" s="98" t="s">
        <v>231</v>
      </c>
      <c r="H160" s="98" t="s">
        <v>230</v>
      </c>
      <c r="I160" s="98" t="s">
        <v>229</v>
      </c>
      <c r="J160" s="99">
        <v>307964</v>
      </c>
      <c r="K160" s="30">
        <f t="shared" si="13"/>
        <v>1</v>
      </c>
      <c r="L160" s="29">
        <f t="shared" si="14"/>
        <v>7460.2540356876425</v>
      </c>
      <c r="N160" s="20" t="s">
        <v>178</v>
      </c>
      <c r="O160" s="18" t="s">
        <v>177</v>
      </c>
      <c r="P160" s="29">
        <f t="shared" si="15"/>
        <v>1658.3125026993898</v>
      </c>
    </row>
    <row r="161" spans="3:16" x14ac:dyDescent="0.25">
      <c r="C161" s="33"/>
      <c r="D161" s="32"/>
      <c r="F161" s="97" t="s">
        <v>228</v>
      </c>
      <c r="G161" s="98" t="s">
        <v>227</v>
      </c>
      <c r="H161" s="98" t="s">
        <v>226</v>
      </c>
      <c r="I161" s="98" t="s">
        <v>225</v>
      </c>
      <c r="J161" s="99">
        <v>275505</v>
      </c>
      <c r="K161" s="30">
        <f t="shared" si="13"/>
        <v>1</v>
      </c>
      <c r="L161" s="29">
        <f t="shared" si="14"/>
        <v>5544.105774782257</v>
      </c>
      <c r="N161" s="20" t="s">
        <v>176</v>
      </c>
      <c r="O161" s="18" t="s">
        <v>175</v>
      </c>
      <c r="P161" s="29">
        <f t="shared" si="15"/>
        <v>2347.4836351440881</v>
      </c>
    </row>
    <row r="162" spans="3:16" x14ac:dyDescent="0.25">
      <c r="E162" s="31"/>
      <c r="F162" s="97" t="s">
        <v>224</v>
      </c>
      <c r="G162" s="98" t="s">
        <v>223</v>
      </c>
      <c r="H162" s="98" t="s">
        <v>222</v>
      </c>
      <c r="I162" s="98" t="s">
        <v>221</v>
      </c>
      <c r="J162" s="99">
        <v>323257</v>
      </c>
      <c r="K162" s="30">
        <f t="shared" si="13"/>
        <v>1</v>
      </c>
      <c r="L162" s="29">
        <f t="shared" si="14"/>
        <v>6607.2263004177403</v>
      </c>
      <c r="N162" s="20" t="s">
        <v>174</v>
      </c>
      <c r="O162" s="18" t="s">
        <v>173</v>
      </c>
      <c r="P162" s="29">
        <f t="shared" si="15"/>
        <v>2853.9529012976641</v>
      </c>
    </row>
    <row r="163" spans="3:16" x14ac:dyDescent="0.25">
      <c r="F163" s="97" t="s">
        <v>218</v>
      </c>
      <c r="G163" s="98" t="s">
        <v>217</v>
      </c>
      <c r="H163" s="98" t="s">
        <v>220</v>
      </c>
      <c r="I163" s="98" t="s">
        <v>219</v>
      </c>
      <c r="J163" s="99">
        <v>155741</v>
      </c>
      <c r="K163" s="30">
        <f t="shared" si="13"/>
        <v>1</v>
      </c>
      <c r="L163" s="29">
        <f t="shared" si="14"/>
        <v>4414.1625151010949</v>
      </c>
      <c r="N163" s="20" t="s">
        <v>172</v>
      </c>
      <c r="O163" s="18" t="s">
        <v>171</v>
      </c>
      <c r="P163" s="29">
        <f t="shared" si="15"/>
        <v>3943.2801551399157</v>
      </c>
    </row>
    <row r="164" spans="3:16" x14ac:dyDescent="0.25">
      <c r="F164" s="97" t="s">
        <v>218</v>
      </c>
      <c r="G164" s="98" t="s">
        <v>217</v>
      </c>
      <c r="H164" s="98" t="s">
        <v>214</v>
      </c>
      <c r="I164" s="98" t="s">
        <v>213</v>
      </c>
      <c r="J164" s="99">
        <v>67316</v>
      </c>
      <c r="K164" s="30">
        <f t="shared" si="13"/>
        <v>0.27498815340119936</v>
      </c>
      <c r="L164" s="29">
        <f t="shared" si="14"/>
        <v>1852.9027080161261</v>
      </c>
      <c r="N164" s="20" t="s">
        <v>170</v>
      </c>
      <c r="O164" s="18" t="s">
        <v>169</v>
      </c>
      <c r="P164" s="29">
        <f t="shared" si="15"/>
        <v>3563.2473095956643</v>
      </c>
    </row>
    <row r="165" spans="3:16" x14ac:dyDescent="0.25">
      <c r="F165" s="97" t="s">
        <v>216</v>
      </c>
      <c r="G165" s="98" t="s">
        <v>215</v>
      </c>
      <c r="H165" s="98" t="s">
        <v>214</v>
      </c>
      <c r="I165" s="98" t="s">
        <v>213</v>
      </c>
      <c r="J165" s="99">
        <v>177480</v>
      </c>
      <c r="K165" s="30">
        <f t="shared" si="13"/>
        <v>0.72501184659880058</v>
      </c>
      <c r="L165" s="29">
        <f t="shared" si="14"/>
        <v>4885.2155894393909</v>
      </c>
      <c r="N165" s="20" t="s">
        <v>168</v>
      </c>
      <c r="O165" s="18" t="s">
        <v>167</v>
      </c>
      <c r="P165" s="29">
        <f t="shared" si="15"/>
        <v>3902.9288976790981</v>
      </c>
    </row>
    <row r="166" spans="3:16" x14ac:dyDescent="0.25">
      <c r="F166" s="97" t="s">
        <v>212</v>
      </c>
      <c r="G166" s="98" t="s">
        <v>211</v>
      </c>
      <c r="H166" s="98" t="s">
        <v>31</v>
      </c>
      <c r="I166" s="98" t="s">
        <v>30</v>
      </c>
      <c r="J166" s="99">
        <v>127527</v>
      </c>
      <c r="K166" s="30">
        <f t="shared" si="13"/>
        <v>8.2030134385155107E-2</v>
      </c>
      <c r="L166" s="29">
        <f t="shared" si="14"/>
        <v>2575.0939360803413</v>
      </c>
      <c r="N166" s="20" t="s">
        <v>164</v>
      </c>
      <c r="O166" s="18" t="s">
        <v>163</v>
      </c>
      <c r="P166" s="29">
        <f t="shared" si="15"/>
        <v>11416.013553949779</v>
      </c>
    </row>
    <row r="167" spans="3:16" x14ac:dyDescent="0.25">
      <c r="F167" s="97" t="s">
        <v>210</v>
      </c>
      <c r="G167" s="98" t="s">
        <v>209</v>
      </c>
      <c r="H167" s="98" t="s">
        <v>208</v>
      </c>
      <c r="I167" s="98" t="s">
        <v>207</v>
      </c>
      <c r="J167" s="99">
        <v>288155</v>
      </c>
      <c r="K167" s="30">
        <f t="shared" si="13"/>
        <v>1</v>
      </c>
      <c r="L167" s="29">
        <f t="shared" si="14"/>
        <v>6256.886701600687</v>
      </c>
      <c r="N167" s="20" t="s">
        <v>162</v>
      </c>
      <c r="O167" s="18" t="s">
        <v>161</v>
      </c>
      <c r="P167" s="29">
        <f t="shared" si="15"/>
        <v>4534.4021507007201</v>
      </c>
    </row>
    <row r="168" spans="3:16" x14ac:dyDescent="0.25">
      <c r="F168" s="97" t="s">
        <v>206</v>
      </c>
      <c r="G168" s="98" t="s">
        <v>205</v>
      </c>
      <c r="H168" s="98" t="s">
        <v>31</v>
      </c>
      <c r="I168" s="98" t="s">
        <v>30</v>
      </c>
      <c r="J168" s="99">
        <v>212468</v>
      </c>
      <c r="K168" s="30">
        <f t="shared" si="13"/>
        <v>0.13666736136304575</v>
      </c>
      <c r="L168" s="29">
        <f t="shared" si="14"/>
        <v>4290.2684012884956</v>
      </c>
      <c r="N168" s="20" t="s">
        <v>158</v>
      </c>
      <c r="O168" s="18" t="s">
        <v>157</v>
      </c>
      <c r="P168" s="29">
        <f t="shared" ref="P168:P198" si="16">SUMIF($F$8:$F$236,N168,$L$8:$L$236)</f>
        <v>3791.478980396374</v>
      </c>
    </row>
    <row r="169" spans="3:16" x14ac:dyDescent="0.25">
      <c r="F169" s="97" t="s">
        <v>204</v>
      </c>
      <c r="G169" s="98" t="s">
        <v>203</v>
      </c>
      <c r="H169" s="98" t="s">
        <v>27</v>
      </c>
      <c r="I169" s="98" t="s">
        <v>26</v>
      </c>
      <c r="J169" s="99">
        <v>190661</v>
      </c>
      <c r="K169" s="30">
        <f t="shared" si="13"/>
        <v>0.34523837547237801</v>
      </c>
      <c r="L169" s="29">
        <f t="shared" si="14"/>
        <v>4545.8537108034998</v>
      </c>
      <c r="N169" s="20" t="s">
        <v>156</v>
      </c>
      <c r="O169" s="18" t="s">
        <v>155</v>
      </c>
      <c r="P169" s="29">
        <f t="shared" si="16"/>
        <v>5649.4891179301521</v>
      </c>
    </row>
    <row r="170" spans="3:16" x14ac:dyDescent="0.25">
      <c r="F170" s="97" t="s">
        <v>202</v>
      </c>
      <c r="G170" s="98" t="s">
        <v>201</v>
      </c>
      <c r="H170" s="98" t="s">
        <v>184</v>
      </c>
      <c r="I170" s="98" t="s">
        <v>183</v>
      </c>
      <c r="J170" s="99">
        <v>504576</v>
      </c>
      <c r="K170" s="30">
        <f t="shared" si="13"/>
        <v>0.59198008336921437</v>
      </c>
      <c r="L170" s="29">
        <f t="shared" si="14"/>
        <v>9958.6755602554786</v>
      </c>
      <c r="N170" s="20" t="s">
        <v>152</v>
      </c>
      <c r="O170" s="18" t="s">
        <v>151</v>
      </c>
      <c r="P170" s="29">
        <f t="shared" si="16"/>
        <v>9953.8224101297692</v>
      </c>
    </row>
    <row r="171" spans="3:16" x14ac:dyDescent="0.25">
      <c r="F171" s="97" t="s">
        <v>200</v>
      </c>
      <c r="G171" s="98" t="s">
        <v>199</v>
      </c>
      <c r="H171" s="98" t="s">
        <v>184</v>
      </c>
      <c r="I171" s="98" t="s">
        <v>183</v>
      </c>
      <c r="J171" s="99">
        <v>111664</v>
      </c>
      <c r="K171" s="30">
        <f t="shared" si="13"/>
        <v>0.13100675424384028</v>
      </c>
      <c r="L171" s="29">
        <f t="shared" si="14"/>
        <v>2203.8811750070709</v>
      </c>
      <c r="N171" s="20" t="s">
        <v>150</v>
      </c>
      <c r="O171" s="18" t="s">
        <v>149</v>
      </c>
      <c r="P171" s="29">
        <f t="shared" si="16"/>
        <v>3716.2269585961412</v>
      </c>
    </row>
    <row r="172" spans="3:16" x14ac:dyDescent="0.25">
      <c r="F172" s="97" t="s">
        <v>198</v>
      </c>
      <c r="G172" s="98" t="s">
        <v>197</v>
      </c>
      <c r="H172" s="98" t="s">
        <v>31</v>
      </c>
      <c r="I172" s="98" t="s">
        <v>30</v>
      </c>
      <c r="J172" s="99">
        <v>261974</v>
      </c>
      <c r="K172" s="30">
        <f t="shared" si="13"/>
        <v>0.16851147149557838</v>
      </c>
      <c r="L172" s="29">
        <f t="shared" si="14"/>
        <v>5289.9202428561121</v>
      </c>
      <c r="N172" s="20" t="s">
        <v>146</v>
      </c>
      <c r="O172" s="18" t="s">
        <v>145</v>
      </c>
      <c r="P172" s="29">
        <f t="shared" si="16"/>
        <v>17602.801734389439</v>
      </c>
    </row>
    <row r="173" spans="3:16" x14ac:dyDescent="0.25">
      <c r="F173" s="97" t="s">
        <v>196</v>
      </c>
      <c r="G173" s="98" t="s">
        <v>195</v>
      </c>
      <c r="H173" s="98" t="s">
        <v>21</v>
      </c>
      <c r="I173" s="98" t="s">
        <v>20</v>
      </c>
      <c r="J173" s="99">
        <v>184734</v>
      </c>
      <c r="K173" s="30">
        <f t="shared" si="13"/>
        <v>0.15585145289756952</v>
      </c>
      <c r="L173" s="29">
        <f t="shared" si="14"/>
        <v>3170.404771685648</v>
      </c>
      <c r="N173" s="20" t="s">
        <v>143</v>
      </c>
      <c r="O173" s="18" t="s">
        <v>142</v>
      </c>
      <c r="P173" s="29">
        <f t="shared" si="16"/>
        <v>12883.811078357714</v>
      </c>
    </row>
    <row r="174" spans="3:16" x14ac:dyDescent="0.25">
      <c r="F174" s="97" t="s">
        <v>194</v>
      </c>
      <c r="G174" s="98" t="s">
        <v>193</v>
      </c>
      <c r="H174" s="98" t="s">
        <v>21</v>
      </c>
      <c r="I174" s="98" t="s">
        <v>20</v>
      </c>
      <c r="J174" s="99">
        <v>208802</v>
      </c>
      <c r="K174" s="30">
        <f t="shared" si="13"/>
        <v>0.17615650106595598</v>
      </c>
      <c r="L174" s="29">
        <f t="shared" si="14"/>
        <v>3583.4597699259839</v>
      </c>
      <c r="N174" s="20" t="s">
        <v>137</v>
      </c>
      <c r="O174" s="18" t="s">
        <v>136</v>
      </c>
      <c r="P174" s="29">
        <f t="shared" si="16"/>
        <v>14289.635535957579</v>
      </c>
    </row>
    <row r="175" spans="3:16" x14ac:dyDescent="0.25">
      <c r="F175" s="97" t="s">
        <v>192</v>
      </c>
      <c r="G175" s="98" t="s">
        <v>191</v>
      </c>
      <c r="H175" s="98" t="s">
        <v>27</v>
      </c>
      <c r="I175" s="98" t="s">
        <v>26</v>
      </c>
      <c r="J175" s="99">
        <v>187810</v>
      </c>
      <c r="K175" s="30">
        <f t="shared" si="13"/>
        <v>0.34007594262836821</v>
      </c>
      <c r="L175" s="29">
        <f t="shared" si="14"/>
        <v>4477.8784619088601</v>
      </c>
      <c r="N175" s="20" t="s">
        <v>133</v>
      </c>
      <c r="O175" s="18" t="s">
        <v>132</v>
      </c>
      <c r="P175" s="29">
        <f t="shared" si="16"/>
        <v>12718.728419732744</v>
      </c>
    </row>
    <row r="176" spans="3:16" x14ac:dyDescent="0.25">
      <c r="F176" s="97" t="s">
        <v>190</v>
      </c>
      <c r="G176" s="98" t="s">
        <v>189</v>
      </c>
      <c r="H176" s="98" t="s">
        <v>188</v>
      </c>
      <c r="I176" s="98" t="s">
        <v>187</v>
      </c>
      <c r="J176" s="99">
        <v>277616</v>
      </c>
      <c r="K176" s="30">
        <f t="shared" si="13"/>
        <v>1</v>
      </c>
      <c r="L176" s="29">
        <f t="shared" si="14"/>
        <v>5081.6067382451465</v>
      </c>
      <c r="N176" s="20" t="s">
        <v>127</v>
      </c>
      <c r="O176" s="18" t="s">
        <v>126</v>
      </c>
      <c r="P176" s="29">
        <f t="shared" si="16"/>
        <v>4020.042868047572</v>
      </c>
    </row>
    <row r="177" spans="6:16" x14ac:dyDescent="0.25">
      <c r="F177" s="97" t="s">
        <v>186</v>
      </c>
      <c r="G177" s="98" t="s">
        <v>185</v>
      </c>
      <c r="H177" s="98" t="s">
        <v>184</v>
      </c>
      <c r="I177" s="98" t="s">
        <v>183</v>
      </c>
      <c r="J177" s="99">
        <v>236113</v>
      </c>
      <c r="K177" s="30">
        <f t="shared" si="13"/>
        <v>0.27701316238694529</v>
      </c>
      <c r="L177" s="29">
        <f t="shared" si="14"/>
        <v>4660.0963235639465</v>
      </c>
      <c r="N177" s="20" t="s">
        <v>125</v>
      </c>
      <c r="O177" s="18" t="s">
        <v>124</v>
      </c>
      <c r="P177" s="29">
        <f t="shared" si="16"/>
        <v>9168.288597678893</v>
      </c>
    </row>
    <row r="178" spans="6:16" x14ac:dyDescent="0.25">
      <c r="F178" s="97" t="s">
        <v>182</v>
      </c>
      <c r="G178" s="98" t="s">
        <v>181</v>
      </c>
      <c r="H178" s="98" t="s">
        <v>21</v>
      </c>
      <c r="I178" s="98" t="s">
        <v>20</v>
      </c>
      <c r="J178" s="99">
        <v>347747</v>
      </c>
      <c r="K178" s="30">
        <f t="shared" si="13"/>
        <v>0.29337791197489965</v>
      </c>
      <c r="L178" s="29">
        <f t="shared" si="14"/>
        <v>5968.0337573991201</v>
      </c>
      <c r="N178" s="20" t="s">
        <v>119</v>
      </c>
      <c r="O178" s="18" t="s">
        <v>118</v>
      </c>
      <c r="P178" s="29">
        <f t="shared" si="16"/>
        <v>13414.091812679117</v>
      </c>
    </row>
    <row r="179" spans="6:16" x14ac:dyDescent="0.25">
      <c r="F179" s="97" t="s">
        <v>180</v>
      </c>
      <c r="G179" s="98" t="s">
        <v>179</v>
      </c>
      <c r="H179" s="98" t="s">
        <v>31</v>
      </c>
      <c r="I179" s="98" t="s">
        <v>30</v>
      </c>
      <c r="J179" s="99">
        <v>209301</v>
      </c>
      <c r="K179" s="30">
        <f t="shared" si="13"/>
        <v>0.13463022855510873</v>
      </c>
      <c r="L179" s="29">
        <f t="shared" si="14"/>
        <v>4226.3186299023082</v>
      </c>
      <c r="N179" s="20" t="s">
        <v>115</v>
      </c>
      <c r="O179" s="18" t="s">
        <v>114</v>
      </c>
      <c r="P179" s="29">
        <f t="shared" si="16"/>
        <v>13576.716990197161</v>
      </c>
    </row>
    <row r="180" spans="6:16" x14ac:dyDescent="0.25">
      <c r="F180" s="97" t="s">
        <v>178</v>
      </c>
      <c r="G180" s="98" t="s">
        <v>177</v>
      </c>
      <c r="H180" s="98" t="s">
        <v>21</v>
      </c>
      <c r="I180" s="98" t="s">
        <v>20</v>
      </c>
      <c r="J180" s="99">
        <v>96627</v>
      </c>
      <c r="K180" s="30">
        <f t="shared" si="13"/>
        <v>8.1519689603069545E-2</v>
      </c>
      <c r="L180" s="29">
        <f t="shared" si="14"/>
        <v>1658.3125026993898</v>
      </c>
      <c r="N180" s="20" t="s">
        <v>109</v>
      </c>
      <c r="O180" s="18" t="s">
        <v>108</v>
      </c>
      <c r="P180" s="29">
        <f t="shared" si="16"/>
        <v>8561.877287745072</v>
      </c>
    </row>
    <row r="181" spans="6:16" x14ac:dyDescent="0.25">
      <c r="F181" s="97" t="s">
        <v>176</v>
      </c>
      <c r="G181" s="98" t="s">
        <v>175</v>
      </c>
      <c r="H181" s="98" t="s">
        <v>31</v>
      </c>
      <c r="I181" s="98" t="s">
        <v>30</v>
      </c>
      <c r="J181" s="99">
        <v>116255</v>
      </c>
      <c r="K181" s="30">
        <f t="shared" si="13"/>
        <v>7.4779562547117137E-2</v>
      </c>
      <c r="L181" s="29">
        <f t="shared" si="14"/>
        <v>2347.4836351440881</v>
      </c>
      <c r="N181" s="20" t="s">
        <v>101</v>
      </c>
      <c r="O181" s="18" t="s">
        <v>100</v>
      </c>
      <c r="P181" s="29">
        <f t="shared" si="16"/>
        <v>7496.0251306800437</v>
      </c>
    </row>
    <row r="182" spans="6:16" x14ac:dyDescent="0.25">
      <c r="F182" s="97" t="s">
        <v>174</v>
      </c>
      <c r="G182" s="98" t="s">
        <v>173</v>
      </c>
      <c r="H182" s="98" t="s">
        <v>31</v>
      </c>
      <c r="I182" s="98" t="s">
        <v>30</v>
      </c>
      <c r="J182" s="99">
        <v>141337</v>
      </c>
      <c r="K182" s="30">
        <f t="shared" si="13"/>
        <v>9.0913242714050102E-2</v>
      </c>
      <c r="L182" s="29">
        <f t="shared" si="14"/>
        <v>2853.9529012976641</v>
      </c>
      <c r="N182" s="20" t="s">
        <v>93</v>
      </c>
      <c r="O182" s="18" t="s">
        <v>92</v>
      </c>
      <c r="P182" s="29">
        <f t="shared" si="16"/>
        <v>19796.15932522509</v>
      </c>
    </row>
    <row r="183" spans="6:16" x14ac:dyDescent="0.25">
      <c r="F183" s="97" t="s">
        <v>172</v>
      </c>
      <c r="G183" s="98" t="s">
        <v>171</v>
      </c>
      <c r="H183" s="98" t="s">
        <v>25</v>
      </c>
      <c r="I183" s="98" t="s">
        <v>24</v>
      </c>
      <c r="J183" s="99">
        <v>223243</v>
      </c>
      <c r="K183" s="30">
        <f t="shared" si="13"/>
        <v>0.16286455080803777</v>
      </c>
      <c r="L183" s="29">
        <f t="shared" si="14"/>
        <v>3943.2801551399157</v>
      </c>
      <c r="N183" s="20" t="s">
        <v>83</v>
      </c>
      <c r="O183" s="18" t="s">
        <v>82</v>
      </c>
      <c r="P183" s="29">
        <f t="shared" si="16"/>
        <v>7101.8823421382594</v>
      </c>
    </row>
    <row r="184" spans="6:16" x14ac:dyDescent="0.25">
      <c r="F184" s="97" t="s">
        <v>170</v>
      </c>
      <c r="G184" s="98" t="s">
        <v>169</v>
      </c>
      <c r="H184" s="98" t="s">
        <v>25</v>
      </c>
      <c r="I184" s="98" t="s">
        <v>24</v>
      </c>
      <c r="J184" s="99">
        <v>201728</v>
      </c>
      <c r="K184" s="30">
        <f t="shared" si="13"/>
        <v>0.14716851191483649</v>
      </c>
      <c r="L184" s="29">
        <f t="shared" si="14"/>
        <v>3563.2473095956643</v>
      </c>
      <c r="N184" s="20" t="s">
        <v>79</v>
      </c>
      <c r="O184" s="18" t="s">
        <v>78</v>
      </c>
      <c r="P184" s="29">
        <f t="shared" si="16"/>
        <v>28542.359824168561</v>
      </c>
    </row>
    <row r="185" spans="6:16" x14ac:dyDescent="0.25">
      <c r="F185" s="97" t="s">
        <v>168</v>
      </c>
      <c r="G185" s="98" t="s">
        <v>167</v>
      </c>
      <c r="H185" s="98" t="s">
        <v>166</v>
      </c>
      <c r="I185" s="98" t="s">
        <v>165</v>
      </c>
      <c r="J185" s="99">
        <v>140984</v>
      </c>
      <c r="K185" s="30">
        <f t="shared" si="13"/>
        <v>1</v>
      </c>
      <c r="L185" s="29">
        <f t="shared" si="14"/>
        <v>3902.9288976790981</v>
      </c>
      <c r="N185" s="20" t="s">
        <v>75</v>
      </c>
      <c r="O185" s="18" t="s">
        <v>74</v>
      </c>
      <c r="P185" s="29">
        <f t="shared" si="16"/>
        <v>16859.714058346581</v>
      </c>
    </row>
    <row r="186" spans="6:16" x14ac:dyDescent="0.25">
      <c r="F186" s="97" t="s">
        <v>164</v>
      </c>
      <c r="G186" s="98" t="s">
        <v>163</v>
      </c>
      <c r="H186" s="98" t="s">
        <v>107</v>
      </c>
      <c r="I186" s="98" t="s">
        <v>106</v>
      </c>
      <c r="J186" s="99">
        <v>667613</v>
      </c>
      <c r="K186" s="30">
        <f t="shared" si="13"/>
        <v>0.97826781391586703</v>
      </c>
      <c r="L186" s="29">
        <f t="shared" si="14"/>
        <v>11416.013553949779</v>
      </c>
      <c r="N186" s="20" t="s">
        <v>69</v>
      </c>
      <c r="O186" s="18" t="s">
        <v>68</v>
      </c>
      <c r="P186" s="29">
        <f t="shared" si="16"/>
        <v>23543.405678403149</v>
      </c>
    </row>
    <row r="187" spans="6:16" x14ac:dyDescent="0.25">
      <c r="F187" s="97" t="s">
        <v>162</v>
      </c>
      <c r="G187" s="98" t="s">
        <v>161</v>
      </c>
      <c r="H187" s="98" t="s">
        <v>160</v>
      </c>
      <c r="I187" s="98" t="s">
        <v>159</v>
      </c>
      <c r="J187" s="99">
        <v>214718</v>
      </c>
      <c r="K187" s="30">
        <f t="shared" si="13"/>
        <v>1</v>
      </c>
      <c r="L187" s="29">
        <f t="shared" si="14"/>
        <v>4534.4021507007201</v>
      </c>
      <c r="N187" s="20" t="s">
        <v>61</v>
      </c>
      <c r="O187" s="18" t="s">
        <v>60</v>
      </c>
      <c r="P187" s="29">
        <f t="shared" si="16"/>
        <v>28966.941447067136</v>
      </c>
    </row>
    <row r="188" spans="6:16" x14ac:dyDescent="0.25">
      <c r="F188" s="97" t="s">
        <v>158</v>
      </c>
      <c r="G188" s="98" t="s">
        <v>157</v>
      </c>
      <c r="H188" s="98" t="s">
        <v>25</v>
      </c>
      <c r="I188" s="98" t="s">
        <v>24</v>
      </c>
      <c r="J188" s="99">
        <v>214649</v>
      </c>
      <c r="K188" s="30">
        <f t="shared" si="13"/>
        <v>0.15659488972283342</v>
      </c>
      <c r="L188" s="29">
        <f t="shared" si="14"/>
        <v>3791.478980396374</v>
      </c>
      <c r="N188" s="20" t="s">
        <v>57</v>
      </c>
      <c r="O188" s="18" t="s">
        <v>56</v>
      </c>
      <c r="P188" s="29">
        <f t="shared" si="16"/>
        <v>15058.914499531129</v>
      </c>
    </row>
    <row r="189" spans="6:16" x14ac:dyDescent="0.25">
      <c r="F189" s="97" t="s">
        <v>156</v>
      </c>
      <c r="G189" s="98" t="s">
        <v>155</v>
      </c>
      <c r="H189" s="98" t="s">
        <v>154</v>
      </c>
      <c r="I189" s="98" t="s">
        <v>153</v>
      </c>
      <c r="J189" s="99">
        <v>252359</v>
      </c>
      <c r="K189" s="30">
        <f t="shared" si="13"/>
        <v>1</v>
      </c>
      <c r="L189" s="29">
        <f t="shared" si="14"/>
        <v>5649.4891179301521</v>
      </c>
      <c r="N189" s="20" t="s">
        <v>53</v>
      </c>
      <c r="O189" s="18" t="s">
        <v>52</v>
      </c>
      <c r="P189" s="29">
        <f t="shared" si="16"/>
        <v>5250.7043748919186</v>
      </c>
    </row>
    <row r="190" spans="6:16" x14ac:dyDescent="0.25">
      <c r="F190" s="97" t="s">
        <v>152</v>
      </c>
      <c r="G190" s="98" t="s">
        <v>151</v>
      </c>
      <c r="H190" s="98" t="s">
        <v>25</v>
      </c>
      <c r="I190" s="98" t="s">
        <v>24</v>
      </c>
      <c r="J190" s="99">
        <v>563521</v>
      </c>
      <c r="K190" s="30">
        <f t="shared" si="13"/>
        <v>0.41111073823544858</v>
      </c>
      <c r="L190" s="29">
        <f t="shared" si="14"/>
        <v>9953.8224101297692</v>
      </c>
      <c r="N190" s="20" t="s">
        <v>49</v>
      </c>
      <c r="O190" s="18" t="s">
        <v>48</v>
      </c>
      <c r="P190" s="29">
        <f t="shared" si="16"/>
        <v>3420.8552687758593</v>
      </c>
    </row>
    <row r="191" spans="6:16" x14ac:dyDescent="0.25">
      <c r="F191" s="97" t="s">
        <v>150</v>
      </c>
      <c r="G191" s="98" t="s">
        <v>149</v>
      </c>
      <c r="H191" s="98" t="s">
        <v>148</v>
      </c>
      <c r="I191" s="98" t="s">
        <v>147</v>
      </c>
      <c r="J191" s="99">
        <v>188678</v>
      </c>
      <c r="K191" s="30">
        <f t="shared" si="13"/>
        <v>1</v>
      </c>
      <c r="L191" s="29">
        <f t="shared" si="14"/>
        <v>3716.2269585961412</v>
      </c>
      <c r="N191" s="20" t="s">
        <v>45</v>
      </c>
      <c r="O191" s="18" t="s">
        <v>44</v>
      </c>
      <c r="P191" s="29">
        <f t="shared" si="16"/>
        <v>5359.9785802571623</v>
      </c>
    </row>
    <row r="192" spans="6:16" x14ac:dyDescent="0.25">
      <c r="F192" s="97" t="s">
        <v>146</v>
      </c>
      <c r="G192" s="98" t="s">
        <v>145</v>
      </c>
      <c r="H192" s="98" t="s">
        <v>723</v>
      </c>
      <c r="I192" s="98" t="s">
        <v>724</v>
      </c>
      <c r="J192" s="99">
        <v>395638</v>
      </c>
      <c r="K192" s="30">
        <f t="shared" si="13"/>
        <v>1</v>
      </c>
      <c r="L192" s="29">
        <f t="shared" si="14"/>
        <v>8899.3517134732847</v>
      </c>
      <c r="N192" s="20" t="s">
        <v>43</v>
      </c>
      <c r="O192" s="18" t="s">
        <v>42</v>
      </c>
      <c r="P192" s="29">
        <f t="shared" si="16"/>
        <v>3614.1162733863744</v>
      </c>
    </row>
    <row r="193" spans="6:16" x14ac:dyDescent="0.25">
      <c r="F193" s="97" t="s">
        <v>146</v>
      </c>
      <c r="G193" s="98" t="s">
        <v>145</v>
      </c>
      <c r="H193" s="98" t="s">
        <v>725</v>
      </c>
      <c r="I193" s="98" t="s">
        <v>144</v>
      </c>
      <c r="J193" s="99">
        <v>375051</v>
      </c>
      <c r="K193" s="30">
        <f t="shared" si="13"/>
        <v>1</v>
      </c>
      <c r="L193" s="29">
        <f t="shared" si="14"/>
        <v>8703.4500209161524</v>
      </c>
      <c r="N193" s="20" t="s">
        <v>39</v>
      </c>
      <c r="O193" s="18" t="s">
        <v>38</v>
      </c>
      <c r="P193" s="29">
        <f t="shared" si="16"/>
        <v>4196.1784798477202</v>
      </c>
    </row>
    <row r="194" spans="6:16" x14ac:dyDescent="0.25">
      <c r="F194" s="97" t="s">
        <v>143</v>
      </c>
      <c r="G194" s="98" t="s">
        <v>142</v>
      </c>
      <c r="H194" s="98" t="s">
        <v>141</v>
      </c>
      <c r="I194" s="98" t="s">
        <v>140</v>
      </c>
      <c r="J194" s="99">
        <v>628139</v>
      </c>
      <c r="K194" s="30">
        <f t="shared" si="13"/>
        <v>1</v>
      </c>
      <c r="L194" s="29">
        <f t="shared" si="14"/>
        <v>12883.811078357714</v>
      </c>
      <c r="N194" s="20" t="s">
        <v>35</v>
      </c>
      <c r="O194" s="18" t="s">
        <v>34</v>
      </c>
      <c r="P194" s="29">
        <f t="shared" si="16"/>
        <v>5003.4950748703122</v>
      </c>
    </row>
    <row r="195" spans="6:16" x14ac:dyDescent="0.25">
      <c r="F195" s="97" t="s">
        <v>137</v>
      </c>
      <c r="G195" s="98" t="s">
        <v>136</v>
      </c>
      <c r="H195" s="98" t="s">
        <v>139</v>
      </c>
      <c r="I195" s="98" t="s">
        <v>138</v>
      </c>
      <c r="J195" s="99">
        <v>561349</v>
      </c>
      <c r="K195" s="30">
        <f t="shared" si="13"/>
        <v>1</v>
      </c>
      <c r="L195" s="29">
        <f t="shared" si="14"/>
        <v>14225.15996942247</v>
      </c>
      <c r="N195" s="20" t="s">
        <v>33</v>
      </c>
      <c r="O195" s="18" t="s">
        <v>32</v>
      </c>
      <c r="P195" s="29">
        <f t="shared" si="16"/>
        <v>9809.0104974279311</v>
      </c>
    </row>
    <row r="196" spans="6:16" x14ac:dyDescent="0.25">
      <c r="F196" s="97" t="s">
        <v>137</v>
      </c>
      <c r="G196" s="98" t="s">
        <v>136</v>
      </c>
      <c r="H196" s="98" t="s">
        <v>135</v>
      </c>
      <c r="I196" s="98" t="s">
        <v>134</v>
      </c>
      <c r="J196" s="99">
        <v>2259</v>
      </c>
      <c r="K196" s="30">
        <f t="shared" si="13"/>
        <v>1</v>
      </c>
      <c r="L196" s="29">
        <f t="shared" si="14"/>
        <v>64.475566535109579</v>
      </c>
      <c r="N196" s="20" t="s">
        <v>29</v>
      </c>
      <c r="O196" s="18" t="s">
        <v>28</v>
      </c>
      <c r="P196" s="29">
        <f t="shared" si="16"/>
        <v>4143.5575429328419</v>
      </c>
    </row>
    <row r="197" spans="6:16" x14ac:dyDescent="0.25">
      <c r="F197" s="97" t="s">
        <v>133</v>
      </c>
      <c r="G197" s="98" t="s">
        <v>132</v>
      </c>
      <c r="H197" s="98" t="s">
        <v>131</v>
      </c>
      <c r="I197" s="98" t="s">
        <v>130</v>
      </c>
      <c r="J197" s="99">
        <v>555195</v>
      </c>
      <c r="K197" s="30">
        <f t="shared" si="13"/>
        <v>1</v>
      </c>
      <c r="L197" s="29">
        <f t="shared" si="14"/>
        <v>12718.728419732744</v>
      </c>
      <c r="N197" s="20" t="s">
        <v>23</v>
      </c>
      <c r="O197" s="18" t="s">
        <v>22</v>
      </c>
      <c r="P197" s="29">
        <f t="shared" si="16"/>
        <v>3710.9623817104775</v>
      </c>
    </row>
    <row r="198" spans="6:16" x14ac:dyDescent="0.25">
      <c r="F198" s="97" t="s">
        <v>127</v>
      </c>
      <c r="G198" s="98" t="s">
        <v>126</v>
      </c>
      <c r="H198" s="98" t="s">
        <v>129</v>
      </c>
      <c r="I198" s="98" t="s">
        <v>128</v>
      </c>
      <c r="J198" s="99">
        <v>220363</v>
      </c>
      <c r="K198" s="30">
        <f t="shared" si="13"/>
        <v>1</v>
      </c>
      <c r="L198" s="29">
        <f t="shared" si="14"/>
        <v>3917.3930853675456</v>
      </c>
      <c r="N198" s="20" t="s">
        <v>19</v>
      </c>
      <c r="O198" s="18" t="s">
        <v>18</v>
      </c>
      <c r="P198" s="29">
        <f t="shared" si="16"/>
        <v>9283.855742533884</v>
      </c>
    </row>
    <row r="199" spans="6:16" x14ac:dyDescent="0.25">
      <c r="F199" s="97" t="s">
        <v>127</v>
      </c>
      <c r="G199" s="98" t="s">
        <v>126</v>
      </c>
      <c r="H199" s="98" t="s">
        <v>107</v>
      </c>
      <c r="I199" s="98" t="s">
        <v>106</v>
      </c>
      <c r="J199" s="99">
        <v>6003</v>
      </c>
      <c r="K199" s="30">
        <f t="shared" si="13"/>
        <v>8.7963261454419711E-3</v>
      </c>
      <c r="L199" s="29">
        <f t="shared" si="14"/>
        <v>102.6497826800265</v>
      </c>
    </row>
    <row r="200" spans="6:16" x14ac:dyDescent="0.25">
      <c r="F200" s="97" t="s">
        <v>125</v>
      </c>
      <c r="G200" s="98" t="s">
        <v>124</v>
      </c>
      <c r="H200" s="98" t="s">
        <v>123</v>
      </c>
      <c r="I200" s="98" t="s">
        <v>122</v>
      </c>
      <c r="J200" s="99">
        <v>322796</v>
      </c>
      <c r="K200" s="30">
        <f t="shared" ref="K200:K235" si="17">J200/SUMIF($H$8:$H$236,H200,$J$8:$J$236)</f>
        <v>1</v>
      </c>
      <c r="L200" s="29">
        <f t="shared" ref="L200:L235" si="18">IFERROR(INDEX($D$8:$D$159,MATCH($H200,$A$8:$A$159,0),1),0)*$K200</f>
        <v>9168.288597678893</v>
      </c>
    </row>
    <row r="201" spans="6:16" x14ac:dyDescent="0.25">
      <c r="F201" s="97" t="s">
        <v>119</v>
      </c>
      <c r="G201" s="98" t="s">
        <v>118</v>
      </c>
      <c r="H201" s="98" t="s">
        <v>117</v>
      </c>
      <c r="I201" s="98" t="s">
        <v>116</v>
      </c>
      <c r="J201" s="99">
        <v>295842</v>
      </c>
      <c r="K201" s="30">
        <f t="shared" si="17"/>
        <v>1</v>
      </c>
      <c r="L201" s="29">
        <f t="shared" si="18"/>
        <v>7642.9005848372608</v>
      </c>
    </row>
    <row r="202" spans="6:16" x14ac:dyDescent="0.25">
      <c r="F202" s="97" t="s">
        <v>119</v>
      </c>
      <c r="G202" s="98" t="s">
        <v>118</v>
      </c>
      <c r="H202" s="98" t="s">
        <v>121</v>
      </c>
      <c r="I202" s="98" t="s">
        <v>120</v>
      </c>
      <c r="J202" s="99">
        <v>202419</v>
      </c>
      <c r="K202" s="30">
        <f t="shared" si="17"/>
        <v>1</v>
      </c>
      <c r="L202" s="29">
        <f t="shared" si="18"/>
        <v>5771.1912278418558</v>
      </c>
    </row>
    <row r="203" spans="6:16" x14ac:dyDescent="0.25">
      <c r="F203" s="97" t="s">
        <v>115</v>
      </c>
      <c r="G203" s="98" t="s">
        <v>114</v>
      </c>
      <c r="H203" s="98" t="s">
        <v>113</v>
      </c>
      <c r="I203" s="98" t="s">
        <v>112</v>
      </c>
      <c r="J203" s="99">
        <v>545501</v>
      </c>
      <c r="K203" s="30">
        <f t="shared" si="17"/>
        <v>1</v>
      </c>
      <c r="L203" s="29">
        <f t="shared" si="18"/>
        <v>13576.716990197161</v>
      </c>
    </row>
    <row r="204" spans="6:16" x14ac:dyDescent="0.25">
      <c r="F204" s="97" t="s">
        <v>109</v>
      </c>
      <c r="G204" s="98" t="s">
        <v>108</v>
      </c>
      <c r="H204" s="98" t="s">
        <v>111</v>
      </c>
      <c r="I204" s="98" t="s">
        <v>110</v>
      </c>
      <c r="J204" s="99">
        <v>529610</v>
      </c>
      <c r="K204" s="30">
        <f t="shared" si="17"/>
        <v>0.9882295425792752</v>
      </c>
      <c r="L204" s="29">
        <f t="shared" si="18"/>
        <v>8410.9207191128426</v>
      </c>
    </row>
    <row r="205" spans="6:16" x14ac:dyDescent="0.25">
      <c r="F205" s="97" t="s">
        <v>109</v>
      </c>
      <c r="G205" s="98" t="s">
        <v>108</v>
      </c>
      <c r="H205" s="98" t="s">
        <v>107</v>
      </c>
      <c r="I205" s="98" t="s">
        <v>106</v>
      </c>
      <c r="J205" s="99">
        <v>8828</v>
      </c>
      <c r="K205" s="30">
        <f t="shared" si="17"/>
        <v>1.293585993869094E-2</v>
      </c>
      <c r="L205" s="29">
        <f t="shared" si="18"/>
        <v>150.95656863222953</v>
      </c>
    </row>
    <row r="206" spans="6:16" x14ac:dyDescent="0.25">
      <c r="F206" s="97" t="s">
        <v>101</v>
      </c>
      <c r="G206" s="98" t="s">
        <v>100</v>
      </c>
      <c r="H206" s="98" t="s">
        <v>105</v>
      </c>
      <c r="I206" s="98" t="s">
        <v>104</v>
      </c>
      <c r="J206" s="99">
        <v>158473</v>
      </c>
      <c r="K206" s="30">
        <f t="shared" si="17"/>
        <v>1</v>
      </c>
      <c r="L206" s="29">
        <f t="shared" si="18"/>
        <v>2550.7943950895051</v>
      </c>
    </row>
    <row r="207" spans="6:16" x14ac:dyDescent="0.25">
      <c r="F207" s="97" t="s">
        <v>101</v>
      </c>
      <c r="G207" s="98" t="s">
        <v>100</v>
      </c>
      <c r="H207" s="98" t="s">
        <v>103</v>
      </c>
      <c r="I207" s="98" t="s">
        <v>102</v>
      </c>
      <c r="J207" s="99">
        <v>163075</v>
      </c>
      <c r="K207" s="30">
        <f t="shared" si="17"/>
        <v>1</v>
      </c>
      <c r="L207" s="29">
        <f t="shared" si="18"/>
        <v>2900.1597391743908</v>
      </c>
    </row>
    <row r="208" spans="6:16" x14ac:dyDescent="0.25">
      <c r="F208" s="97" t="s">
        <v>101</v>
      </c>
      <c r="G208" s="98" t="s">
        <v>100</v>
      </c>
      <c r="H208" s="98" t="s">
        <v>99</v>
      </c>
      <c r="I208" s="98" t="s">
        <v>98</v>
      </c>
      <c r="J208" s="99">
        <v>164980</v>
      </c>
      <c r="K208" s="30">
        <f t="shared" si="17"/>
        <v>1</v>
      </c>
      <c r="L208" s="29">
        <f t="shared" si="18"/>
        <v>2045.0709964161474</v>
      </c>
    </row>
    <row r="209" spans="6:12" x14ac:dyDescent="0.25">
      <c r="F209" s="97" t="s">
        <v>93</v>
      </c>
      <c r="G209" s="98" t="s">
        <v>92</v>
      </c>
      <c r="H209" s="98" t="s">
        <v>97</v>
      </c>
      <c r="I209" s="98" t="s">
        <v>96</v>
      </c>
      <c r="J209" s="99">
        <v>459252</v>
      </c>
      <c r="K209" s="30">
        <f t="shared" si="17"/>
        <v>1</v>
      </c>
      <c r="L209" s="29">
        <f t="shared" si="18"/>
        <v>10329.345752601375</v>
      </c>
    </row>
    <row r="210" spans="6:12" x14ac:dyDescent="0.25">
      <c r="F210" s="97" t="s">
        <v>93</v>
      </c>
      <c r="G210" s="98" t="s">
        <v>92</v>
      </c>
      <c r="H210" s="98" t="s">
        <v>95</v>
      </c>
      <c r="I210" s="98" t="s">
        <v>94</v>
      </c>
      <c r="J210" s="99">
        <v>212834</v>
      </c>
      <c r="K210" s="30">
        <f t="shared" si="17"/>
        <v>1</v>
      </c>
      <c r="L210" s="29">
        <f t="shared" si="18"/>
        <v>4705.1435691545676</v>
      </c>
    </row>
    <row r="211" spans="6:12" x14ac:dyDescent="0.25">
      <c r="F211" s="97" t="s">
        <v>93</v>
      </c>
      <c r="G211" s="98" t="s">
        <v>92</v>
      </c>
      <c r="H211" s="98" t="s">
        <v>91</v>
      </c>
      <c r="I211" s="98" t="s">
        <v>90</v>
      </c>
      <c r="J211" s="99">
        <v>279027</v>
      </c>
      <c r="K211" s="30">
        <f t="shared" si="17"/>
        <v>1</v>
      </c>
      <c r="L211" s="29">
        <f t="shared" si="18"/>
        <v>4761.6700034691439</v>
      </c>
    </row>
    <row r="212" spans="6:12" x14ac:dyDescent="0.25">
      <c r="F212" s="97" t="s">
        <v>83</v>
      </c>
      <c r="G212" s="98" t="s">
        <v>82</v>
      </c>
      <c r="H212" s="98" t="s">
        <v>89</v>
      </c>
      <c r="I212" s="98" t="s">
        <v>88</v>
      </c>
      <c r="J212" s="99">
        <v>120377</v>
      </c>
      <c r="K212" s="30">
        <f t="shared" si="17"/>
        <v>1</v>
      </c>
      <c r="L212" s="29">
        <f t="shared" si="18"/>
        <v>1842.6302561106177</v>
      </c>
    </row>
    <row r="213" spans="6:12" x14ac:dyDescent="0.25">
      <c r="F213" s="97" t="s">
        <v>83</v>
      </c>
      <c r="G213" s="98" t="s">
        <v>82</v>
      </c>
      <c r="H213" s="98" t="s">
        <v>87</v>
      </c>
      <c r="I213" s="98" t="s">
        <v>86</v>
      </c>
      <c r="J213" s="99">
        <v>148768</v>
      </c>
      <c r="K213" s="30">
        <f t="shared" si="17"/>
        <v>1</v>
      </c>
      <c r="L213" s="29">
        <f t="shared" si="18"/>
        <v>2624.9163941296642</v>
      </c>
    </row>
    <row r="214" spans="6:12" x14ac:dyDescent="0.25">
      <c r="F214" s="97" t="s">
        <v>83</v>
      </c>
      <c r="G214" s="98" t="s">
        <v>82</v>
      </c>
      <c r="H214" s="98" t="s">
        <v>85</v>
      </c>
      <c r="I214" s="98" t="s">
        <v>84</v>
      </c>
      <c r="J214" s="99">
        <v>150140</v>
      </c>
      <c r="K214" s="30">
        <f t="shared" si="17"/>
        <v>1</v>
      </c>
      <c r="L214" s="29">
        <f t="shared" si="18"/>
        <v>2426.3322608412695</v>
      </c>
    </row>
    <row r="215" spans="6:12" x14ac:dyDescent="0.25">
      <c r="F215" s="97" t="s">
        <v>83</v>
      </c>
      <c r="G215" s="98" t="s">
        <v>82</v>
      </c>
      <c r="H215" s="98" t="s">
        <v>21</v>
      </c>
      <c r="I215" s="98" t="s">
        <v>20</v>
      </c>
      <c r="J215" s="99">
        <v>12120</v>
      </c>
      <c r="K215" s="30">
        <f t="shared" si="17"/>
        <v>1.0225078269937004E-2</v>
      </c>
      <c r="L215" s="29">
        <f t="shared" si="18"/>
        <v>208.00343105670882</v>
      </c>
    </row>
    <row r="216" spans="6:12" x14ac:dyDescent="0.25">
      <c r="F216" s="97" t="s">
        <v>79</v>
      </c>
      <c r="G216" s="98" t="s">
        <v>78</v>
      </c>
      <c r="H216" s="98" t="s">
        <v>81</v>
      </c>
      <c r="I216" s="98" t="s">
        <v>80</v>
      </c>
      <c r="J216" s="99">
        <v>961323</v>
      </c>
      <c r="K216" s="30">
        <f t="shared" si="17"/>
        <v>0.84539931036484184</v>
      </c>
      <c r="L216" s="29">
        <f t="shared" si="18"/>
        <v>24110.117893617276</v>
      </c>
    </row>
    <row r="217" spans="6:12" x14ac:dyDescent="0.25">
      <c r="F217" s="97" t="s">
        <v>79</v>
      </c>
      <c r="G217" s="98" t="s">
        <v>78</v>
      </c>
      <c r="H217" s="98" t="s">
        <v>77</v>
      </c>
      <c r="I217" s="98" t="s">
        <v>76</v>
      </c>
      <c r="J217" s="99">
        <v>213933</v>
      </c>
      <c r="K217" s="30">
        <f t="shared" si="17"/>
        <v>1</v>
      </c>
      <c r="L217" s="29">
        <f t="shared" si="18"/>
        <v>4432.2419305512858</v>
      </c>
    </row>
    <row r="218" spans="6:12" x14ac:dyDescent="0.25">
      <c r="F218" s="97" t="s">
        <v>75</v>
      </c>
      <c r="G218" s="98" t="s">
        <v>74</v>
      </c>
      <c r="H218" s="98" t="s">
        <v>73</v>
      </c>
      <c r="I218" s="98" t="s">
        <v>72</v>
      </c>
      <c r="J218" s="99">
        <v>784846</v>
      </c>
      <c r="K218" s="30">
        <f t="shared" si="17"/>
        <v>1</v>
      </c>
      <c r="L218" s="29">
        <f t="shared" si="18"/>
        <v>16859.714058346581</v>
      </c>
    </row>
    <row r="219" spans="6:12" x14ac:dyDescent="0.25">
      <c r="F219" s="97" t="s">
        <v>69</v>
      </c>
      <c r="G219" s="98" t="s">
        <v>68</v>
      </c>
      <c r="H219" s="98" t="s">
        <v>71</v>
      </c>
      <c r="I219" s="98" t="s">
        <v>70</v>
      </c>
      <c r="J219" s="99">
        <v>257034</v>
      </c>
      <c r="K219" s="30">
        <f t="shared" si="17"/>
        <v>1</v>
      </c>
      <c r="L219" s="29">
        <f t="shared" si="18"/>
        <v>5849.0267538880362</v>
      </c>
    </row>
    <row r="220" spans="6:12" x14ac:dyDescent="0.25">
      <c r="F220" s="97" t="s">
        <v>69</v>
      </c>
      <c r="G220" s="98" t="s">
        <v>68</v>
      </c>
      <c r="H220" s="98" t="s">
        <v>67</v>
      </c>
      <c r="I220" s="98" t="s">
        <v>66</v>
      </c>
      <c r="J220" s="99">
        <v>758632</v>
      </c>
      <c r="K220" s="30">
        <f t="shared" si="17"/>
        <v>0.95790980925948843</v>
      </c>
      <c r="L220" s="29">
        <f t="shared" si="18"/>
        <v>17694.378924515113</v>
      </c>
    </row>
    <row r="221" spans="6:12" x14ac:dyDescent="0.25">
      <c r="F221" s="97" t="s">
        <v>61</v>
      </c>
      <c r="G221" s="98" t="s">
        <v>60</v>
      </c>
      <c r="H221" s="98" t="s">
        <v>65</v>
      </c>
      <c r="I221" s="98" t="s">
        <v>64</v>
      </c>
      <c r="J221" s="99">
        <v>263070</v>
      </c>
      <c r="K221" s="30">
        <f t="shared" si="17"/>
        <v>1</v>
      </c>
      <c r="L221" s="29">
        <f t="shared" si="18"/>
        <v>6539.2338053651656</v>
      </c>
    </row>
    <row r="222" spans="6:12" x14ac:dyDescent="0.25">
      <c r="F222" s="97" t="s">
        <v>61</v>
      </c>
      <c r="G222" s="98" t="s">
        <v>60</v>
      </c>
      <c r="H222" s="98" t="s">
        <v>63</v>
      </c>
      <c r="I222" s="98" t="s">
        <v>62</v>
      </c>
      <c r="J222" s="99">
        <v>135247</v>
      </c>
      <c r="K222" s="30">
        <f t="shared" si="17"/>
        <v>1</v>
      </c>
      <c r="L222" s="29">
        <f t="shared" si="18"/>
        <v>4219.4983372317001</v>
      </c>
    </row>
    <row r="223" spans="6:12" x14ac:dyDescent="0.25">
      <c r="F223" s="97" t="s">
        <v>61</v>
      </c>
      <c r="G223" s="98" t="s">
        <v>60</v>
      </c>
      <c r="H223" s="98" t="s">
        <v>59</v>
      </c>
      <c r="I223" s="98" t="s">
        <v>58</v>
      </c>
      <c r="J223" s="99">
        <v>787171</v>
      </c>
      <c r="K223" s="30">
        <f t="shared" si="17"/>
        <v>1</v>
      </c>
      <c r="L223" s="29">
        <f t="shared" si="18"/>
        <v>18208.209304470271</v>
      </c>
    </row>
    <row r="224" spans="6:12" x14ac:dyDescent="0.25">
      <c r="F224" s="97" t="s">
        <v>57</v>
      </c>
      <c r="G224" s="98" t="s">
        <v>56</v>
      </c>
      <c r="H224" s="98" t="s">
        <v>55</v>
      </c>
      <c r="I224" s="98" t="s">
        <v>54</v>
      </c>
      <c r="J224" s="99">
        <v>491549</v>
      </c>
      <c r="K224" s="30">
        <f t="shared" si="17"/>
        <v>1</v>
      </c>
      <c r="L224" s="29">
        <f t="shared" si="18"/>
        <v>15058.914499531129</v>
      </c>
    </row>
    <row r="225" spans="6:12" x14ac:dyDescent="0.25">
      <c r="F225" s="97" t="s">
        <v>53</v>
      </c>
      <c r="G225" s="98" t="s">
        <v>52</v>
      </c>
      <c r="H225" s="98" t="s">
        <v>51</v>
      </c>
      <c r="I225" s="98" t="s">
        <v>50</v>
      </c>
      <c r="J225" s="99">
        <v>204473</v>
      </c>
      <c r="K225" s="30">
        <f t="shared" si="17"/>
        <v>1</v>
      </c>
      <c r="L225" s="29">
        <f t="shared" si="18"/>
        <v>5250.7043748919186</v>
      </c>
    </row>
    <row r="226" spans="6:12" x14ac:dyDescent="0.25">
      <c r="F226" s="97" t="s">
        <v>49</v>
      </c>
      <c r="G226" s="98" t="s">
        <v>48</v>
      </c>
      <c r="H226" s="98" t="s">
        <v>47</v>
      </c>
      <c r="I226" s="98" t="s">
        <v>46</v>
      </c>
      <c r="J226" s="99">
        <v>149824</v>
      </c>
      <c r="K226" s="30">
        <f t="shared" si="17"/>
        <v>0.19945391928069642</v>
      </c>
      <c r="L226" s="29">
        <f t="shared" si="18"/>
        <v>3420.8552687758593</v>
      </c>
    </row>
    <row r="227" spans="6:12" x14ac:dyDescent="0.25">
      <c r="F227" s="97" t="s">
        <v>45</v>
      </c>
      <c r="G227" s="98" t="s">
        <v>44</v>
      </c>
      <c r="H227" s="98" t="s">
        <v>41</v>
      </c>
      <c r="I227" s="98" t="s">
        <v>40</v>
      </c>
      <c r="J227" s="99">
        <v>261054</v>
      </c>
      <c r="K227" s="30">
        <f t="shared" si="17"/>
        <v>0.17780826153794807</v>
      </c>
      <c r="L227" s="29">
        <f t="shared" si="18"/>
        <v>5359.9785802571623</v>
      </c>
    </row>
    <row r="228" spans="6:12" x14ac:dyDescent="0.25">
      <c r="F228" s="97" t="s">
        <v>43</v>
      </c>
      <c r="G228" s="98" t="s">
        <v>42</v>
      </c>
      <c r="H228" s="98" t="s">
        <v>41</v>
      </c>
      <c r="I228" s="98" t="s">
        <v>40</v>
      </c>
      <c r="J228" s="99">
        <v>176023</v>
      </c>
      <c r="K228" s="30">
        <f t="shared" si="17"/>
        <v>0.11989222007973153</v>
      </c>
      <c r="L228" s="29">
        <f t="shared" si="18"/>
        <v>3614.1162733863744</v>
      </c>
    </row>
    <row r="229" spans="6:12" x14ac:dyDescent="0.25">
      <c r="F229" s="97" t="s">
        <v>39</v>
      </c>
      <c r="G229" s="98" t="s">
        <v>38</v>
      </c>
      <c r="H229" s="98" t="s">
        <v>37</v>
      </c>
      <c r="I229" s="98" t="s">
        <v>36</v>
      </c>
      <c r="J229" s="99">
        <v>181808</v>
      </c>
      <c r="K229" s="30">
        <f t="shared" si="17"/>
        <v>1</v>
      </c>
      <c r="L229" s="29">
        <f t="shared" si="18"/>
        <v>4196.1784798477202</v>
      </c>
    </row>
    <row r="230" spans="6:12" x14ac:dyDescent="0.25">
      <c r="F230" s="97" t="s">
        <v>35</v>
      </c>
      <c r="G230" s="98" t="s">
        <v>34</v>
      </c>
      <c r="H230" s="98" t="s">
        <v>21</v>
      </c>
      <c r="I230" s="98" t="s">
        <v>20</v>
      </c>
      <c r="J230" s="99">
        <v>291545</v>
      </c>
      <c r="K230" s="30">
        <f t="shared" si="17"/>
        <v>0.24596290793801848</v>
      </c>
      <c r="L230" s="29">
        <f t="shared" si="18"/>
        <v>5003.4950748703122</v>
      </c>
    </row>
    <row r="231" spans="6:12" x14ac:dyDescent="0.25">
      <c r="F231" s="97" t="s">
        <v>33</v>
      </c>
      <c r="G231" s="98" t="s">
        <v>32</v>
      </c>
      <c r="H231" s="98" t="s">
        <v>31</v>
      </c>
      <c r="I231" s="98" t="s">
        <v>30</v>
      </c>
      <c r="J231" s="99">
        <v>485774</v>
      </c>
      <c r="K231" s="30">
        <f t="shared" si="17"/>
        <v>0.31246799893994476</v>
      </c>
      <c r="L231" s="29">
        <f t="shared" si="18"/>
        <v>9809.0104974279311</v>
      </c>
    </row>
    <row r="232" spans="6:12" x14ac:dyDescent="0.25">
      <c r="F232" s="97" t="s">
        <v>29</v>
      </c>
      <c r="G232" s="98" t="s">
        <v>28</v>
      </c>
      <c r="H232" s="98" t="s">
        <v>27</v>
      </c>
      <c r="I232" s="98" t="s">
        <v>26</v>
      </c>
      <c r="J232" s="99">
        <v>173788</v>
      </c>
      <c r="K232" s="30">
        <f t="shared" si="17"/>
        <v>0.31468568189925378</v>
      </c>
      <c r="L232" s="29">
        <f t="shared" si="18"/>
        <v>4143.5575429328419</v>
      </c>
    </row>
    <row r="233" spans="6:12" x14ac:dyDescent="0.25">
      <c r="F233" s="97" t="s">
        <v>23</v>
      </c>
      <c r="G233" s="98" t="s">
        <v>22</v>
      </c>
      <c r="H233" s="98" t="s">
        <v>25</v>
      </c>
      <c r="I233" s="98" t="s">
        <v>24</v>
      </c>
      <c r="J233" s="99">
        <v>167587</v>
      </c>
      <c r="K233" s="30">
        <f t="shared" si="17"/>
        <v>0.12226130931884371</v>
      </c>
      <c r="L233" s="29">
        <f t="shared" si="18"/>
        <v>2960.1935619904457</v>
      </c>
    </row>
    <row r="234" spans="6:12" x14ac:dyDescent="0.25">
      <c r="F234" s="97" t="s">
        <v>23</v>
      </c>
      <c r="G234" s="98" t="s">
        <v>22</v>
      </c>
      <c r="H234" s="98" t="s">
        <v>21</v>
      </c>
      <c r="I234" s="98" t="s">
        <v>20</v>
      </c>
      <c r="J234" s="99">
        <v>43746</v>
      </c>
      <c r="K234" s="30">
        <f t="shared" si="17"/>
        <v>3.6906458250549848E-2</v>
      </c>
      <c r="L234" s="29">
        <f t="shared" si="18"/>
        <v>750.76881972003173</v>
      </c>
    </row>
    <row r="235" spans="6:12" x14ac:dyDescent="0.25">
      <c r="F235" s="97" t="s">
        <v>19</v>
      </c>
      <c r="G235" s="98" t="s">
        <v>18</v>
      </c>
      <c r="H235" s="98" t="s">
        <v>17</v>
      </c>
      <c r="I235" s="98" t="s">
        <v>16</v>
      </c>
      <c r="J235" s="99">
        <v>496043</v>
      </c>
      <c r="K235" s="30">
        <f t="shared" si="17"/>
        <v>1</v>
      </c>
      <c r="L235" s="29">
        <f t="shared" si="18"/>
        <v>9283.855742533884</v>
      </c>
    </row>
    <row r="236" spans="6:12" x14ac:dyDescent="0.25">
      <c r="F236" s="97"/>
      <c r="G236" s="98"/>
      <c r="H236" s="98"/>
      <c r="I236" s="98"/>
      <c r="J236" s="99"/>
      <c r="K236" s="30"/>
      <c r="L236" s="29"/>
    </row>
    <row r="237" spans="6:12" x14ac:dyDescent="0.25">
      <c r="F237" s="20"/>
      <c r="G237" s="18"/>
    </row>
    <row r="238" spans="6:12" x14ac:dyDescent="0.25">
      <c r="F238" s="20"/>
      <c r="G238" s="18"/>
    </row>
    <row r="239" spans="6:12" x14ac:dyDescent="0.25">
      <c r="F239" s="20"/>
      <c r="G239" s="18"/>
    </row>
    <row r="240" spans="6:12" x14ac:dyDescent="0.25">
      <c r="F240" s="20"/>
      <c r="G240" s="18"/>
    </row>
    <row r="241" spans="6:7" x14ac:dyDescent="0.25">
      <c r="F241" s="20"/>
      <c r="G241" s="18"/>
    </row>
    <row r="242" spans="6:7" x14ac:dyDescent="0.25">
      <c r="F242" s="20"/>
      <c r="G242" s="18"/>
    </row>
    <row r="243" spans="6:7" x14ac:dyDescent="0.25">
      <c r="F243" s="20"/>
      <c r="G243" s="18"/>
    </row>
    <row r="244" spans="6:7" x14ac:dyDescent="0.25">
      <c r="F244" s="20"/>
      <c r="G244" s="18"/>
    </row>
    <row r="245" spans="6:7" x14ac:dyDescent="0.25">
      <c r="F245" s="20"/>
      <c r="G245" s="18"/>
    </row>
    <row r="246" spans="6:7" x14ac:dyDescent="0.25">
      <c r="F246" s="20"/>
      <c r="G246" s="18"/>
    </row>
    <row r="247" spans="6:7" x14ac:dyDescent="0.25">
      <c r="F247" s="20"/>
      <c r="G247" s="18"/>
    </row>
    <row r="248" spans="6:7" x14ac:dyDescent="0.25">
      <c r="F248" s="20"/>
      <c r="G248" s="18"/>
    </row>
    <row r="249" spans="6:7" x14ac:dyDescent="0.25">
      <c r="F249" s="20"/>
      <c r="G249" s="18"/>
    </row>
    <row r="250" spans="6:7" x14ac:dyDescent="0.25">
      <c r="F250" s="20"/>
      <c r="G250" s="18"/>
    </row>
    <row r="251" spans="6:7" x14ac:dyDescent="0.25">
      <c r="F251" s="20"/>
      <c r="G251" s="18"/>
    </row>
    <row r="252" spans="6:7" x14ac:dyDescent="0.25">
      <c r="F252" s="20"/>
      <c r="G252" s="18"/>
    </row>
    <row r="253" spans="6:7" x14ac:dyDescent="0.25">
      <c r="F253" s="20"/>
      <c r="G253" s="18"/>
    </row>
    <row r="254" spans="6:7" x14ac:dyDescent="0.25">
      <c r="F254" s="20"/>
      <c r="G254" s="18"/>
    </row>
    <row r="255" spans="6:7" x14ac:dyDescent="0.25">
      <c r="F255" s="20"/>
      <c r="G255" s="18"/>
    </row>
    <row r="256" spans="6:7" x14ac:dyDescent="0.25">
      <c r="F256" s="20"/>
      <c r="G256" s="18"/>
    </row>
    <row r="257" spans="6:7" x14ac:dyDescent="0.25">
      <c r="F257" s="20"/>
      <c r="G257" s="18"/>
    </row>
    <row r="258" spans="6:7" x14ac:dyDescent="0.25">
      <c r="F258" s="20"/>
      <c r="G258" s="18"/>
    </row>
    <row r="259" spans="6:7" x14ac:dyDescent="0.25">
      <c r="F259" s="20"/>
      <c r="G259" s="18"/>
    </row>
    <row r="260" spans="6:7" x14ac:dyDescent="0.25">
      <c r="F260" s="20"/>
      <c r="G260" s="18"/>
    </row>
    <row r="261" spans="6:7" x14ac:dyDescent="0.25">
      <c r="F261" s="20"/>
      <c r="G261" s="18"/>
    </row>
    <row r="262" spans="6:7" x14ac:dyDescent="0.25">
      <c r="F262" s="20"/>
      <c r="G262" s="18"/>
    </row>
    <row r="263" spans="6:7" x14ac:dyDescent="0.25">
      <c r="F263" s="20"/>
      <c r="G263" s="18"/>
    </row>
    <row r="264" spans="6:7" x14ac:dyDescent="0.25">
      <c r="F264" s="20"/>
      <c r="G264" s="18"/>
    </row>
    <row r="265" spans="6:7" x14ac:dyDescent="0.25">
      <c r="F265" s="20"/>
      <c r="G265" s="18"/>
    </row>
    <row r="266" spans="6:7" x14ac:dyDescent="0.25">
      <c r="F266" s="20"/>
      <c r="G266" s="18"/>
    </row>
    <row r="267" spans="6:7" x14ac:dyDescent="0.25">
      <c r="F267" s="20"/>
      <c r="G267" s="18"/>
    </row>
    <row r="268" spans="6:7" x14ac:dyDescent="0.25">
      <c r="F268" s="20"/>
      <c r="G268" s="18"/>
    </row>
    <row r="269" spans="6:7" x14ac:dyDescent="0.25">
      <c r="F269" s="20"/>
      <c r="G269" s="18"/>
    </row>
    <row r="270" spans="6:7" x14ac:dyDescent="0.25">
      <c r="F270" s="20"/>
      <c r="G270" s="18"/>
    </row>
    <row r="271" spans="6:7" x14ac:dyDescent="0.25">
      <c r="F271" s="20"/>
      <c r="G271" s="18"/>
    </row>
    <row r="272" spans="6:7" x14ac:dyDescent="0.25">
      <c r="F272" s="20"/>
      <c r="G272" s="18"/>
    </row>
    <row r="273" spans="6:7" x14ac:dyDescent="0.25">
      <c r="F273" s="20"/>
      <c r="G273" s="18"/>
    </row>
    <row r="274" spans="6:7" x14ac:dyDescent="0.25">
      <c r="F274" s="20"/>
      <c r="G274" s="18"/>
    </row>
    <row r="275" spans="6:7" x14ac:dyDescent="0.25">
      <c r="F275" s="20"/>
      <c r="G275" s="18"/>
    </row>
    <row r="276" spans="6:7" x14ac:dyDescent="0.25">
      <c r="F276" s="20"/>
      <c r="G276" s="18"/>
    </row>
    <row r="277" spans="6:7" x14ac:dyDescent="0.25">
      <c r="F277" s="20"/>
      <c r="G277" s="18"/>
    </row>
    <row r="278" spans="6:7" x14ac:dyDescent="0.25">
      <c r="F278" s="20"/>
      <c r="G278" s="18"/>
    </row>
    <row r="279" spans="6:7" x14ac:dyDescent="0.25">
      <c r="F279" s="20"/>
      <c r="G279" s="18"/>
    </row>
    <row r="280" spans="6:7" x14ac:dyDescent="0.25">
      <c r="F280" s="20"/>
      <c r="G280" s="18"/>
    </row>
    <row r="281" spans="6:7" x14ac:dyDescent="0.25">
      <c r="F281" s="20"/>
      <c r="G281" s="18"/>
    </row>
    <row r="282" spans="6:7" x14ac:dyDescent="0.25">
      <c r="F282" s="20"/>
      <c r="G282" s="18"/>
    </row>
    <row r="283" spans="6:7" x14ac:dyDescent="0.25">
      <c r="F283" s="20"/>
      <c r="G283" s="18"/>
    </row>
    <row r="284" spans="6:7" x14ac:dyDescent="0.25">
      <c r="F284" s="20"/>
      <c r="G284" s="18"/>
    </row>
    <row r="285" spans="6:7" x14ac:dyDescent="0.25">
      <c r="F285" s="20"/>
      <c r="G285" s="18"/>
    </row>
    <row r="286" spans="6:7" x14ac:dyDescent="0.25">
      <c r="F286" s="20"/>
      <c r="G286" s="18"/>
    </row>
    <row r="287" spans="6:7" x14ac:dyDescent="0.25">
      <c r="F287" s="20"/>
      <c r="G287" s="18"/>
    </row>
    <row r="288" spans="6:7" x14ac:dyDescent="0.25">
      <c r="F288" s="20"/>
      <c r="G288" s="18"/>
    </row>
    <row r="289" spans="6:7" x14ac:dyDescent="0.25">
      <c r="F289" s="20"/>
      <c r="G289" s="18"/>
    </row>
    <row r="290" spans="6:7" x14ac:dyDescent="0.25">
      <c r="F290" s="20"/>
      <c r="G290" s="18"/>
    </row>
    <row r="291" spans="6:7" x14ac:dyDescent="0.25">
      <c r="F291" s="20"/>
      <c r="G291" s="18"/>
    </row>
    <row r="292" spans="6:7" x14ac:dyDescent="0.25">
      <c r="F292" s="20"/>
      <c r="G292" s="18"/>
    </row>
    <row r="293" spans="6:7" x14ac:dyDescent="0.25">
      <c r="F293" s="20"/>
      <c r="G293" s="18"/>
    </row>
    <row r="294" spans="6:7" x14ac:dyDescent="0.25">
      <c r="F294" s="20"/>
      <c r="G294" s="18"/>
    </row>
    <row r="295" spans="6:7" x14ac:dyDescent="0.25">
      <c r="F295" s="20"/>
      <c r="G295" s="18"/>
    </row>
    <row r="296" spans="6:7" x14ac:dyDescent="0.25">
      <c r="F296" s="20"/>
      <c r="G296" s="18"/>
    </row>
    <row r="297" spans="6:7" x14ac:dyDescent="0.25">
      <c r="F297" s="20"/>
      <c r="G297" s="18"/>
    </row>
    <row r="298" spans="6:7" x14ac:dyDescent="0.25">
      <c r="F298" s="20"/>
      <c r="G298" s="18"/>
    </row>
    <row r="299" spans="6:7" x14ac:dyDescent="0.25">
      <c r="F299" s="20"/>
      <c r="G299" s="18"/>
    </row>
    <row r="300" spans="6:7" x14ac:dyDescent="0.25">
      <c r="F300" s="20"/>
      <c r="G300" s="18"/>
    </row>
    <row r="301" spans="6:7" x14ac:dyDescent="0.25">
      <c r="F301" s="20"/>
      <c r="G301" s="18"/>
    </row>
    <row r="302" spans="6:7" x14ac:dyDescent="0.25">
      <c r="F302" s="20"/>
      <c r="G302" s="18"/>
    </row>
    <row r="303" spans="6:7" x14ac:dyDescent="0.25">
      <c r="F303" s="20"/>
      <c r="G303" s="18"/>
    </row>
    <row r="304" spans="6:7" x14ac:dyDescent="0.25">
      <c r="F304" s="20"/>
      <c r="G304" s="18"/>
    </row>
    <row r="305" spans="6:7" x14ac:dyDescent="0.25">
      <c r="F305" s="20"/>
      <c r="G305" s="18"/>
    </row>
    <row r="306" spans="6:7" x14ac:dyDescent="0.25">
      <c r="F306" s="20"/>
      <c r="G306" s="18"/>
    </row>
    <row r="307" spans="6:7" x14ac:dyDescent="0.25">
      <c r="F307" s="20"/>
      <c r="G307" s="18"/>
    </row>
    <row r="308" spans="6:7" x14ac:dyDescent="0.25">
      <c r="F308" s="20"/>
      <c r="G308" s="18"/>
    </row>
    <row r="309" spans="6:7" x14ac:dyDescent="0.25">
      <c r="F309" s="20"/>
      <c r="G309" s="18"/>
    </row>
    <row r="310" spans="6:7" x14ac:dyDescent="0.25">
      <c r="F310" s="20"/>
      <c r="G310" s="18"/>
    </row>
    <row r="311" spans="6:7" x14ac:dyDescent="0.25">
      <c r="F311" s="20"/>
      <c r="G311" s="18"/>
    </row>
    <row r="312" spans="6:7" x14ac:dyDescent="0.25">
      <c r="F312" s="20"/>
      <c r="G312" s="18"/>
    </row>
    <row r="313" spans="6:7" x14ac:dyDescent="0.25">
      <c r="F313" s="20"/>
      <c r="G313" s="18"/>
    </row>
    <row r="314" spans="6:7" x14ac:dyDescent="0.25">
      <c r="F314" s="20"/>
      <c r="G314" s="18"/>
    </row>
    <row r="315" spans="6:7" x14ac:dyDescent="0.25">
      <c r="F315" s="20"/>
      <c r="G315" s="18"/>
    </row>
    <row r="316" spans="6:7" x14ac:dyDescent="0.25">
      <c r="F316" s="20"/>
      <c r="G316" s="18"/>
    </row>
    <row r="317" spans="6:7" x14ac:dyDescent="0.25">
      <c r="F317" s="20"/>
      <c r="G317" s="18"/>
    </row>
    <row r="318" spans="6:7" x14ac:dyDescent="0.25">
      <c r="F318" s="20"/>
      <c r="G318" s="18"/>
    </row>
    <row r="319" spans="6:7" x14ac:dyDescent="0.25">
      <c r="F319" s="20"/>
      <c r="G319" s="18"/>
    </row>
    <row r="320" spans="6:7" x14ac:dyDescent="0.25">
      <c r="F320" s="20"/>
      <c r="G320" s="18"/>
    </row>
    <row r="321" spans="6:7" x14ac:dyDescent="0.25">
      <c r="F321" s="20"/>
      <c r="G321" s="18"/>
    </row>
    <row r="322" spans="6:7" x14ac:dyDescent="0.25">
      <c r="F322" s="20"/>
      <c r="G322" s="18"/>
    </row>
    <row r="323" spans="6:7" x14ac:dyDescent="0.25">
      <c r="F323" s="20"/>
      <c r="G323" s="18"/>
    </row>
    <row r="324" spans="6:7" x14ac:dyDescent="0.25">
      <c r="F324" s="20"/>
      <c r="G324" s="18"/>
    </row>
    <row r="325" spans="6:7" x14ac:dyDescent="0.25">
      <c r="F325" s="20"/>
      <c r="G325" s="18"/>
    </row>
    <row r="326" spans="6:7" x14ac:dyDescent="0.25">
      <c r="F326" s="20"/>
      <c r="G326" s="18"/>
    </row>
    <row r="327" spans="6:7" x14ac:dyDescent="0.25">
      <c r="F327" s="20"/>
      <c r="G327" s="18"/>
    </row>
    <row r="328" spans="6:7" x14ac:dyDescent="0.25">
      <c r="F328" s="20"/>
      <c r="G328" s="18"/>
    </row>
    <row r="329" spans="6:7" x14ac:dyDescent="0.25">
      <c r="F329" s="20"/>
      <c r="G329" s="18"/>
    </row>
    <row r="330" spans="6:7" x14ac:dyDescent="0.25">
      <c r="F330" s="20"/>
      <c r="G330" s="18"/>
    </row>
    <row r="331" spans="6:7" x14ac:dyDescent="0.25">
      <c r="F331" s="20"/>
      <c r="G331" s="18"/>
    </row>
    <row r="332" spans="6:7" x14ac:dyDescent="0.25">
      <c r="F332" s="20"/>
      <c r="G332" s="18"/>
    </row>
    <row r="333" spans="6:7" x14ac:dyDescent="0.25">
      <c r="F333" s="20"/>
      <c r="G333" s="18"/>
    </row>
    <row r="334" spans="6:7" x14ac:dyDescent="0.25">
      <c r="F334" s="20"/>
      <c r="G334" s="18"/>
    </row>
    <row r="335" spans="6:7" x14ac:dyDescent="0.25">
      <c r="F335" s="20"/>
      <c r="G335" s="18"/>
    </row>
    <row r="336" spans="6:7" x14ac:dyDescent="0.25">
      <c r="F336" s="20"/>
      <c r="G336" s="18"/>
    </row>
    <row r="337" spans="6:7" x14ac:dyDescent="0.25">
      <c r="F337" s="20"/>
      <c r="G337" s="18"/>
    </row>
    <row r="338" spans="6:7" x14ac:dyDescent="0.25">
      <c r="F338" s="20"/>
      <c r="G338" s="18"/>
    </row>
    <row r="339" spans="6:7" x14ac:dyDescent="0.25">
      <c r="F339" s="20"/>
      <c r="G339" s="18"/>
    </row>
    <row r="340" spans="6:7" x14ac:dyDescent="0.25">
      <c r="F340" s="20"/>
      <c r="G340" s="18"/>
    </row>
    <row r="341" spans="6:7" x14ac:dyDescent="0.25">
      <c r="F341" s="20"/>
      <c r="G341" s="18"/>
    </row>
    <row r="342" spans="6:7" x14ac:dyDescent="0.25">
      <c r="F342" s="20"/>
      <c r="G342" s="18"/>
    </row>
    <row r="343" spans="6:7" x14ac:dyDescent="0.25">
      <c r="F343" s="20"/>
      <c r="G343" s="18"/>
    </row>
    <row r="344" spans="6:7" x14ac:dyDescent="0.25">
      <c r="F344" s="20"/>
      <c r="G344" s="18"/>
    </row>
    <row r="345" spans="6:7" x14ac:dyDescent="0.25">
      <c r="F345" s="20"/>
      <c r="G345" s="18"/>
    </row>
    <row r="346" spans="6:7" x14ac:dyDescent="0.25">
      <c r="F346" s="20"/>
      <c r="G346" s="18"/>
    </row>
    <row r="347" spans="6:7" x14ac:dyDescent="0.25">
      <c r="F347" s="20"/>
      <c r="G347" s="18"/>
    </row>
    <row r="348" spans="6:7" x14ac:dyDescent="0.25">
      <c r="F348" s="20"/>
      <c r="G348" s="18"/>
    </row>
    <row r="349" spans="6:7" x14ac:dyDescent="0.25">
      <c r="F349" s="20"/>
      <c r="G349" s="18"/>
    </row>
    <row r="350" spans="6:7" x14ac:dyDescent="0.25">
      <c r="F350" s="20"/>
      <c r="G350" s="18"/>
    </row>
    <row r="351" spans="6:7" x14ac:dyDescent="0.25">
      <c r="F351" s="20"/>
      <c r="G351" s="18"/>
    </row>
    <row r="352" spans="6:7" x14ac:dyDescent="0.25">
      <c r="F352" s="20"/>
      <c r="G352" s="18"/>
    </row>
    <row r="353" spans="6:7" x14ac:dyDescent="0.25">
      <c r="F353" s="20"/>
      <c r="G353" s="18"/>
    </row>
    <row r="354" spans="6:7" x14ac:dyDescent="0.25">
      <c r="F354" s="20"/>
      <c r="G354" s="18"/>
    </row>
    <row r="355" spans="6:7" x14ac:dyDescent="0.25">
      <c r="F355" s="20"/>
      <c r="G355" s="18"/>
    </row>
    <row r="356" spans="6:7" x14ac:dyDescent="0.25">
      <c r="F356" s="20"/>
      <c r="G356" s="18"/>
    </row>
    <row r="357" spans="6:7" x14ac:dyDescent="0.25">
      <c r="F357" s="20"/>
      <c r="G357" s="18"/>
    </row>
    <row r="358" spans="6:7" x14ac:dyDescent="0.25">
      <c r="F358" s="20"/>
      <c r="G358" s="18"/>
    </row>
    <row r="359" spans="6:7" x14ac:dyDescent="0.25">
      <c r="F359" s="20"/>
      <c r="G359" s="18"/>
    </row>
    <row r="360" spans="6:7" x14ac:dyDescent="0.25">
      <c r="F360" s="20"/>
      <c r="G360" s="18"/>
    </row>
    <row r="361" spans="6:7" x14ac:dyDescent="0.25">
      <c r="F361" s="20"/>
      <c r="G361" s="18"/>
    </row>
    <row r="362" spans="6:7" x14ac:dyDescent="0.25">
      <c r="F362" s="20"/>
      <c r="G362" s="18"/>
    </row>
    <row r="363" spans="6:7" x14ac:dyDescent="0.25">
      <c r="F363" s="20"/>
      <c r="G363" s="18"/>
    </row>
    <row r="364" spans="6:7" x14ac:dyDescent="0.25">
      <c r="F364" s="20"/>
      <c r="G364" s="18"/>
    </row>
    <row r="365" spans="6:7" x14ac:dyDescent="0.25">
      <c r="F365" s="20"/>
      <c r="G365" s="18"/>
    </row>
    <row r="366" spans="6:7" x14ac:dyDescent="0.25">
      <c r="F366" s="20"/>
      <c r="G366" s="18"/>
    </row>
    <row r="367" spans="6:7" x14ac:dyDescent="0.25">
      <c r="F367" s="20"/>
      <c r="G367" s="18"/>
    </row>
    <row r="368" spans="6:7" x14ac:dyDescent="0.25">
      <c r="F368" s="20"/>
      <c r="G368" s="18"/>
    </row>
    <row r="369" spans="6:7" x14ac:dyDescent="0.25">
      <c r="F369" s="20"/>
      <c r="G369" s="18"/>
    </row>
    <row r="370" spans="6:7" x14ac:dyDescent="0.25">
      <c r="F370" s="20"/>
      <c r="G370" s="18"/>
    </row>
    <row r="371" spans="6:7" x14ac:dyDescent="0.25">
      <c r="F371" s="20"/>
      <c r="G371" s="18"/>
    </row>
    <row r="372" spans="6:7" x14ac:dyDescent="0.25">
      <c r="F372" s="20"/>
      <c r="G372" s="18"/>
    </row>
    <row r="373" spans="6:7" x14ac:dyDescent="0.25">
      <c r="F373" s="20"/>
      <c r="G373" s="18"/>
    </row>
    <row r="374" spans="6:7" x14ac:dyDescent="0.25">
      <c r="F374" s="20"/>
      <c r="G374" s="18"/>
    </row>
    <row r="375" spans="6:7" x14ac:dyDescent="0.25">
      <c r="F375" s="20"/>
      <c r="G375" s="18"/>
    </row>
    <row r="376" spans="6:7" x14ac:dyDescent="0.25">
      <c r="F376" s="20"/>
      <c r="G376" s="18"/>
    </row>
    <row r="377" spans="6:7" x14ac:dyDescent="0.25">
      <c r="F377" s="20"/>
      <c r="G377" s="18"/>
    </row>
    <row r="378" spans="6:7" x14ac:dyDescent="0.25">
      <c r="F378" s="20"/>
      <c r="G378" s="18"/>
    </row>
    <row r="379" spans="6:7" x14ac:dyDescent="0.25">
      <c r="F379" s="20"/>
      <c r="G379" s="18"/>
    </row>
    <row r="380" spans="6:7" x14ac:dyDescent="0.25">
      <c r="F380" s="20"/>
      <c r="G380" s="18"/>
    </row>
    <row r="381" spans="6:7" x14ac:dyDescent="0.25">
      <c r="F381" s="20"/>
      <c r="G381" s="18"/>
    </row>
    <row r="382" spans="6:7" x14ac:dyDescent="0.25">
      <c r="F382" s="20"/>
      <c r="G382" s="18"/>
    </row>
    <row r="383" spans="6:7" x14ac:dyDescent="0.25">
      <c r="F383" s="20"/>
      <c r="G383" s="18"/>
    </row>
    <row r="384" spans="6:7" x14ac:dyDescent="0.25">
      <c r="F384" s="20"/>
      <c r="G384" s="18"/>
    </row>
    <row r="385" spans="6:7" x14ac:dyDescent="0.25">
      <c r="F385" s="20"/>
      <c r="G385" s="18"/>
    </row>
    <row r="386" spans="6:7" x14ac:dyDescent="0.25">
      <c r="F386" s="20"/>
      <c r="G386" s="18"/>
    </row>
    <row r="387" spans="6:7" x14ac:dyDescent="0.25">
      <c r="F387" s="20"/>
      <c r="G387" s="18"/>
    </row>
    <row r="388" spans="6:7" x14ac:dyDescent="0.25">
      <c r="F388" s="20"/>
      <c r="G388" s="18"/>
    </row>
    <row r="389" spans="6:7" x14ac:dyDescent="0.25">
      <c r="F389" s="20"/>
      <c r="G389" s="18"/>
    </row>
    <row r="390" spans="6:7" x14ac:dyDescent="0.25">
      <c r="F390" s="20"/>
      <c r="G390" s="18"/>
    </row>
    <row r="391" spans="6:7" x14ac:dyDescent="0.25">
      <c r="F391" s="20"/>
      <c r="G391" s="18"/>
    </row>
    <row r="392" spans="6:7" x14ac:dyDescent="0.25">
      <c r="F392" s="20"/>
      <c r="G392" s="18"/>
    </row>
    <row r="393" spans="6:7" x14ac:dyDescent="0.25">
      <c r="F393" s="20"/>
      <c r="G393" s="18"/>
    </row>
    <row r="394" spans="6:7" x14ac:dyDescent="0.25">
      <c r="F394" s="20"/>
      <c r="G394" s="18"/>
    </row>
    <row r="395" spans="6:7" x14ac:dyDescent="0.25">
      <c r="F395" s="20"/>
      <c r="G395" s="18"/>
    </row>
    <row r="396" spans="6:7" x14ac:dyDescent="0.25">
      <c r="F396" s="20"/>
      <c r="G396" s="18"/>
    </row>
    <row r="397" spans="6:7" x14ac:dyDescent="0.25">
      <c r="F397" s="20"/>
      <c r="G397" s="18"/>
    </row>
    <row r="398" spans="6:7" x14ac:dyDescent="0.25">
      <c r="F398" s="20"/>
      <c r="G398" s="18"/>
    </row>
    <row r="399" spans="6:7" x14ac:dyDescent="0.25">
      <c r="F399" s="20"/>
      <c r="G399" s="18"/>
    </row>
    <row r="400" spans="6:7" x14ac:dyDescent="0.25">
      <c r="F400" s="20"/>
      <c r="G400" s="18"/>
    </row>
    <row r="401" spans="6:7" x14ac:dyDescent="0.25">
      <c r="F401" s="20"/>
      <c r="G401" s="18"/>
    </row>
    <row r="402" spans="6:7" x14ac:dyDescent="0.25">
      <c r="F402" s="20"/>
      <c r="G402" s="18"/>
    </row>
    <row r="403" spans="6:7" x14ac:dyDescent="0.25">
      <c r="F403" s="20"/>
      <c r="G403" s="18"/>
    </row>
    <row r="404" spans="6:7" x14ac:dyDescent="0.25">
      <c r="F404" s="20"/>
      <c r="G404" s="18"/>
    </row>
    <row r="405" spans="6:7" x14ac:dyDescent="0.25">
      <c r="F405" s="20"/>
      <c r="G405" s="18"/>
    </row>
    <row r="406" spans="6:7" x14ac:dyDescent="0.25">
      <c r="F406" s="20"/>
      <c r="G406" s="18"/>
    </row>
    <row r="407" spans="6:7" x14ac:dyDescent="0.25">
      <c r="F407" s="20"/>
      <c r="G407" s="18"/>
    </row>
    <row r="408" spans="6:7" x14ac:dyDescent="0.25">
      <c r="F408" s="20"/>
      <c r="G408" s="18"/>
    </row>
    <row r="409" spans="6:7" x14ac:dyDescent="0.25">
      <c r="F409" s="20"/>
      <c r="G409" s="18"/>
    </row>
    <row r="410" spans="6:7" x14ac:dyDescent="0.25">
      <c r="F410" s="20"/>
      <c r="G410" s="18"/>
    </row>
    <row r="411" spans="6:7" x14ac:dyDescent="0.25">
      <c r="F411" s="20"/>
      <c r="G411" s="18"/>
    </row>
    <row r="412" spans="6:7" x14ac:dyDescent="0.25">
      <c r="F412" s="20"/>
      <c r="G412" s="18"/>
    </row>
    <row r="413" spans="6:7" x14ac:dyDescent="0.25">
      <c r="F413" s="20"/>
      <c r="G413" s="18"/>
    </row>
    <row r="414" spans="6:7" x14ac:dyDescent="0.25">
      <c r="F414" s="20"/>
      <c r="G414" s="18"/>
    </row>
    <row r="415" spans="6:7" x14ac:dyDescent="0.25">
      <c r="F415" s="20"/>
      <c r="G415" s="18"/>
    </row>
    <row r="416" spans="6:7" x14ac:dyDescent="0.25">
      <c r="F416" s="20"/>
      <c r="G416" s="18"/>
    </row>
    <row r="417" spans="6:7" x14ac:dyDescent="0.25">
      <c r="F417" s="20"/>
      <c r="G417" s="18"/>
    </row>
    <row r="418" spans="6:7" x14ac:dyDescent="0.25">
      <c r="F418" s="20"/>
      <c r="G418" s="18"/>
    </row>
    <row r="419" spans="6:7" x14ac:dyDescent="0.25">
      <c r="F419" s="20"/>
      <c r="G419" s="18"/>
    </row>
    <row r="420" spans="6:7" x14ac:dyDescent="0.25">
      <c r="F420" s="20"/>
      <c r="G420" s="18"/>
    </row>
    <row r="421" spans="6:7" x14ac:dyDescent="0.25">
      <c r="F421" s="20"/>
      <c r="G421" s="18"/>
    </row>
    <row r="422" spans="6:7" x14ac:dyDescent="0.25">
      <c r="F422" s="20"/>
      <c r="G422" s="18"/>
    </row>
    <row r="423" spans="6:7" x14ac:dyDescent="0.25">
      <c r="F423" s="20"/>
      <c r="G423" s="18"/>
    </row>
    <row r="424" spans="6:7" x14ac:dyDescent="0.25">
      <c r="F424" s="20"/>
      <c r="G424" s="18"/>
    </row>
    <row r="425" spans="6:7" x14ac:dyDescent="0.25">
      <c r="F425" s="20"/>
      <c r="G425" s="18"/>
    </row>
    <row r="426" spans="6:7" x14ac:dyDescent="0.25">
      <c r="F426" s="20"/>
      <c r="G426" s="18"/>
    </row>
    <row r="427" spans="6:7" x14ac:dyDescent="0.25">
      <c r="F427" s="20"/>
      <c r="G427" s="18"/>
    </row>
    <row r="428" spans="6:7" x14ac:dyDescent="0.25">
      <c r="F428" s="20"/>
      <c r="G428" s="18"/>
    </row>
    <row r="429" spans="6:7" x14ac:dyDescent="0.25">
      <c r="F429" s="20"/>
      <c r="G429" s="18"/>
    </row>
    <row r="430" spans="6:7" x14ac:dyDescent="0.25">
      <c r="F430" s="20"/>
      <c r="G430" s="18"/>
    </row>
    <row r="431" spans="6:7" x14ac:dyDescent="0.25">
      <c r="F431" s="20"/>
      <c r="G431" s="18"/>
    </row>
    <row r="432" spans="6:7" x14ac:dyDescent="0.25">
      <c r="F432" s="20"/>
      <c r="G432" s="18"/>
    </row>
    <row r="433" spans="6:7" x14ac:dyDescent="0.25">
      <c r="F433" s="20"/>
      <c r="G433" s="18"/>
    </row>
    <row r="434" spans="6:7" x14ac:dyDescent="0.25">
      <c r="F434" s="20"/>
      <c r="G434" s="18"/>
    </row>
    <row r="435" spans="6:7" x14ac:dyDescent="0.25">
      <c r="F435" s="20"/>
      <c r="G435" s="18"/>
    </row>
    <row r="436" spans="6:7" x14ac:dyDescent="0.25">
      <c r="F436" s="20"/>
      <c r="G436" s="18"/>
    </row>
    <row r="437" spans="6:7" x14ac:dyDescent="0.25">
      <c r="F437" s="20"/>
      <c r="G437" s="18"/>
    </row>
    <row r="438" spans="6:7" x14ac:dyDescent="0.25">
      <c r="F438" s="20"/>
      <c r="G438" s="18"/>
    </row>
    <row r="439" spans="6:7" x14ac:dyDescent="0.25">
      <c r="F439" s="20"/>
      <c r="G439" s="18"/>
    </row>
    <row r="440" spans="6:7" x14ac:dyDescent="0.25">
      <c r="F440" s="20"/>
      <c r="G440" s="18"/>
    </row>
    <row r="441" spans="6:7" x14ac:dyDescent="0.25">
      <c r="F441" s="20"/>
      <c r="G441" s="18"/>
    </row>
    <row r="442" spans="6:7" x14ac:dyDescent="0.25">
      <c r="F442" s="20"/>
      <c r="G442" s="18"/>
    </row>
    <row r="443" spans="6:7" x14ac:dyDescent="0.25">
      <c r="F443" s="20"/>
      <c r="G443" s="18"/>
    </row>
    <row r="444" spans="6:7" x14ac:dyDescent="0.25">
      <c r="F444" s="20"/>
      <c r="G444" s="18"/>
    </row>
    <row r="445" spans="6:7" x14ac:dyDescent="0.25">
      <c r="F445" s="20"/>
      <c r="G445" s="18"/>
    </row>
    <row r="446" spans="6:7" x14ac:dyDescent="0.25">
      <c r="F446" s="20"/>
      <c r="G446" s="18"/>
    </row>
    <row r="447" spans="6:7" x14ac:dyDescent="0.25">
      <c r="F447" s="20"/>
      <c r="G447" s="18"/>
    </row>
    <row r="448" spans="6:7" x14ac:dyDescent="0.25">
      <c r="F448" s="20"/>
      <c r="G448" s="18"/>
    </row>
    <row r="449" spans="6:7" x14ac:dyDescent="0.25">
      <c r="F449" s="20"/>
      <c r="G449" s="18"/>
    </row>
    <row r="450" spans="6:7" x14ac:dyDescent="0.25">
      <c r="F450" s="20"/>
      <c r="G450" s="18"/>
    </row>
    <row r="451" spans="6:7" x14ac:dyDescent="0.25">
      <c r="F451" s="20"/>
      <c r="G451" s="18"/>
    </row>
    <row r="452" spans="6:7" x14ac:dyDescent="0.25">
      <c r="F452" s="20"/>
      <c r="G452" s="18"/>
    </row>
    <row r="453" spans="6:7" x14ac:dyDescent="0.25">
      <c r="F453" s="20"/>
      <c r="G453" s="18"/>
    </row>
    <row r="454" spans="6:7" x14ac:dyDescent="0.25">
      <c r="F454" s="20"/>
      <c r="G454" s="18"/>
    </row>
    <row r="455" spans="6:7" x14ac:dyDescent="0.25">
      <c r="F455" s="20"/>
      <c r="G455" s="18"/>
    </row>
    <row r="456" spans="6:7" x14ac:dyDescent="0.25">
      <c r="F456" s="20"/>
      <c r="G456" s="18"/>
    </row>
    <row r="457" spans="6:7" x14ac:dyDescent="0.25">
      <c r="F457" s="20"/>
      <c r="G457" s="18"/>
    </row>
    <row r="458" spans="6:7" x14ac:dyDescent="0.25">
      <c r="F458" s="20"/>
      <c r="G458" s="18"/>
    </row>
    <row r="459" spans="6:7" x14ac:dyDescent="0.25">
      <c r="F459" s="20"/>
      <c r="G459" s="18"/>
    </row>
    <row r="460" spans="6:7" x14ac:dyDescent="0.25">
      <c r="F460" s="20"/>
      <c r="G460" s="18"/>
    </row>
    <row r="461" spans="6:7" x14ac:dyDescent="0.25">
      <c r="F461" s="20"/>
      <c r="G461" s="18"/>
    </row>
    <row r="462" spans="6:7" x14ac:dyDescent="0.25">
      <c r="F462" s="20"/>
      <c r="G462" s="18"/>
    </row>
    <row r="463" spans="6:7" x14ac:dyDescent="0.25">
      <c r="F463" s="20"/>
      <c r="G463" s="18"/>
    </row>
    <row r="464" spans="6:7" x14ac:dyDescent="0.25">
      <c r="F464" s="20"/>
      <c r="G464" s="18"/>
    </row>
    <row r="465" spans="6:7" x14ac:dyDescent="0.25">
      <c r="F465" s="20"/>
      <c r="G465" s="18"/>
    </row>
    <row r="466" spans="6:7" x14ac:dyDescent="0.25">
      <c r="F466" s="20"/>
      <c r="G466" s="18"/>
    </row>
    <row r="467" spans="6:7" x14ac:dyDescent="0.25">
      <c r="F467" s="20"/>
      <c r="G467" s="18"/>
    </row>
    <row r="468" spans="6:7" x14ac:dyDescent="0.25">
      <c r="F468" s="20"/>
      <c r="G468" s="18"/>
    </row>
    <row r="469" spans="6:7" x14ac:dyDescent="0.25">
      <c r="F469" s="20"/>
      <c r="G469" s="18"/>
    </row>
    <row r="470" spans="6:7" x14ac:dyDescent="0.25">
      <c r="F470" s="20"/>
      <c r="G470" s="18"/>
    </row>
    <row r="471" spans="6:7" x14ac:dyDescent="0.25">
      <c r="F471" s="20"/>
      <c r="G471" s="18"/>
    </row>
    <row r="472" spans="6:7" x14ac:dyDescent="0.25">
      <c r="F472" s="20"/>
      <c r="G472" s="18"/>
    </row>
    <row r="473" spans="6:7" x14ac:dyDescent="0.25">
      <c r="F473" s="20"/>
      <c r="G473" s="18"/>
    </row>
    <row r="474" spans="6:7" x14ac:dyDescent="0.25">
      <c r="F474" s="20"/>
      <c r="G474" s="18"/>
    </row>
    <row r="475" spans="6:7" x14ac:dyDescent="0.25">
      <c r="F475" s="20"/>
      <c r="G475" s="18"/>
    </row>
    <row r="476" spans="6:7" x14ac:dyDescent="0.25">
      <c r="F476" s="20"/>
      <c r="G476" s="18"/>
    </row>
    <row r="477" spans="6:7" x14ac:dyDescent="0.25">
      <c r="F477" s="20"/>
      <c r="G477" s="18"/>
    </row>
    <row r="478" spans="6:7" x14ac:dyDescent="0.25">
      <c r="F478" s="20"/>
      <c r="G478" s="18"/>
    </row>
    <row r="479" spans="6:7" x14ac:dyDescent="0.25">
      <c r="F479" s="20"/>
      <c r="G479" s="18"/>
    </row>
    <row r="480" spans="6:7" x14ac:dyDescent="0.25">
      <c r="F480" s="20"/>
      <c r="G480" s="18"/>
    </row>
    <row r="481" spans="6:7" x14ac:dyDescent="0.25">
      <c r="F481" s="20"/>
      <c r="G481" s="18"/>
    </row>
    <row r="482" spans="6:7" x14ac:dyDescent="0.25">
      <c r="F482" s="20"/>
      <c r="G482" s="18"/>
    </row>
    <row r="483" spans="6:7" x14ac:dyDescent="0.25">
      <c r="F483" s="20"/>
      <c r="G483" s="18"/>
    </row>
    <row r="484" spans="6:7" x14ac:dyDescent="0.25">
      <c r="F484" s="20"/>
      <c r="G484" s="18"/>
    </row>
    <row r="485" spans="6:7" x14ac:dyDescent="0.25">
      <c r="F485" s="20"/>
      <c r="G485" s="18"/>
    </row>
    <row r="486" spans="6:7" x14ac:dyDescent="0.25">
      <c r="F486" s="20"/>
      <c r="G486" s="18"/>
    </row>
    <row r="487" spans="6:7" x14ac:dyDescent="0.25">
      <c r="F487" s="20"/>
      <c r="G487" s="18"/>
    </row>
    <row r="488" spans="6:7" x14ac:dyDescent="0.25">
      <c r="F488" s="20"/>
      <c r="G488" s="18"/>
    </row>
    <row r="489" spans="6:7" x14ac:dyDescent="0.25">
      <c r="F489" s="20"/>
      <c r="G489" s="18"/>
    </row>
    <row r="490" spans="6:7" x14ac:dyDescent="0.25">
      <c r="F490" s="20"/>
      <c r="G490" s="18"/>
    </row>
    <row r="491" spans="6:7" x14ac:dyDescent="0.25">
      <c r="F491" s="20"/>
      <c r="G491" s="18"/>
    </row>
    <row r="492" spans="6:7" x14ac:dyDescent="0.25">
      <c r="F492" s="20"/>
      <c r="G492" s="18"/>
    </row>
    <row r="493" spans="6:7" x14ac:dyDescent="0.25">
      <c r="F493" s="20"/>
      <c r="G493" s="18"/>
    </row>
    <row r="494" spans="6:7" x14ac:dyDescent="0.25">
      <c r="F494" s="20"/>
      <c r="G494" s="18"/>
    </row>
    <row r="495" spans="6:7" x14ac:dyDescent="0.25">
      <c r="F495" s="20"/>
      <c r="G495" s="18"/>
    </row>
    <row r="496" spans="6:7" x14ac:dyDescent="0.25">
      <c r="F496" s="20"/>
      <c r="G496" s="18"/>
    </row>
    <row r="497" spans="6:7" x14ac:dyDescent="0.25">
      <c r="F497" s="20"/>
      <c r="G497" s="18"/>
    </row>
    <row r="498" spans="6:7" x14ac:dyDescent="0.25">
      <c r="F498" s="20"/>
      <c r="G498" s="18"/>
    </row>
    <row r="499" spans="6:7" x14ac:dyDescent="0.25">
      <c r="F499" s="20"/>
      <c r="G499" s="18"/>
    </row>
    <row r="500" spans="6:7" x14ac:dyDescent="0.25">
      <c r="F500" s="20"/>
      <c r="G500" s="18"/>
    </row>
    <row r="501" spans="6:7" x14ac:dyDescent="0.25">
      <c r="F501" s="20"/>
      <c r="G501" s="18"/>
    </row>
    <row r="502" spans="6:7" x14ac:dyDescent="0.25">
      <c r="F502" s="20"/>
      <c r="G502" s="18"/>
    </row>
    <row r="503" spans="6:7" x14ac:dyDescent="0.25">
      <c r="F503" s="20"/>
      <c r="G503" s="18"/>
    </row>
    <row r="504" spans="6:7" x14ac:dyDescent="0.25">
      <c r="F504" s="20"/>
      <c r="G504" s="18"/>
    </row>
    <row r="505" spans="6:7" x14ac:dyDescent="0.25">
      <c r="F505" s="20"/>
      <c r="G505" s="18"/>
    </row>
    <row r="506" spans="6:7" x14ac:dyDescent="0.25">
      <c r="F506" s="20"/>
      <c r="G506" s="18"/>
    </row>
    <row r="507" spans="6:7" x14ac:dyDescent="0.25">
      <c r="F507" s="20"/>
      <c r="G507" s="18"/>
    </row>
    <row r="508" spans="6:7" x14ac:dyDescent="0.25">
      <c r="F508" s="20"/>
      <c r="G508" s="18"/>
    </row>
    <row r="509" spans="6:7" x14ac:dyDescent="0.25">
      <c r="F509" s="20"/>
      <c r="G509" s="18"/>
    </row>
    <row r="510" spans="6:7" x14ac:dyDescent="0.25">
      <c r="F510" s="20"/>
      <c r="G510" s="18"/>
    </row>
    <row r="511" spans="6:7" x14ac:dyDescent="0.25">
      <c r="F511" s="20"/>
      <c r="G511" s="18"/>
    </row>
    <row r="512" spans="6:7" x14ac:dyDescent="0.25">
      <c r="F512" s="20"/>
      <c r="G512" s="18"/>
    </row>
    <row r="513" spans="6:7" x14ac:dyDescent="0.25">
      <c r="F513" s="20"/>
      <c r="G513" s="18"/>
    </row>
    <row r="514" spans="6:7" x14ac:dyDescent="0.25">
      <c r="F514" s="20"/>
      <c r="G514" s="18"/>
    </row>
    <row r="515" spans="6:7" x14ac:dyDescent="0.25">
      <c r="F515" s="20"/>
      <c r="G515" s="18"/>
    </row>
    <row r="516" spans="6:7" x14ac:dyDescent="0.25">
      <c r="F516" s="20"/>
      <c r="G516" s="18"/>
    </row>
    <row r="517" spans="6:7" x14ac:dyDescent="0.25">
      <c r="F517" s="20"/>
      <c r="G517" s="18"/>
    </row>
    <row r="518" spans="6:7" x14ac:dyDescent="0.25">
      <c r="F518" s="20"/>
      <c r="G518" s="18"/>
    </row>
    <row r="519" spans="6:7" x14ac:dyDescent="0.25">
      <c r="F519" s="20"/>
      <c r="G519" s="18"/>
    </row>
    <row r="520" spans="6:7" x14ac:dyDescent="0.25">
      <c r="F520" s="20"/>
      <c r="G520" s="18"/>
    </row>
    <row r="521" spans="6:7" x14ac:dyDescent="0.25">
      <c r="F521" s="20"/>
      <c r="G521" s="18"/>
    </row>
    <row r="522" spans="6:7" x14ac:dyDescent="0.25">
      <c r="F522" s="20"/>
      <c r="G522" s="18"/>
    </row>
    <row r="523" spans="6:7" x14ac:dyDescent="0.25">
      <c r="F523" s="20"/>
      <c r="G523" s="18"/>
    </row>
    <row r="524" spans="6:7" x14ac:dyDescent="0.25">
      <c r="F524" s="20"/>
      <c r="G524" s="18"/>
    </row>
    <row r="525" spans="6:7" x14ac:dyDescent="0.25">
      <c r="F525" s="20"/>
      <c r="G525" s="18"/>
    </row>
    <row r="526" spans="6:7" x14ac:dyDescent="0.25">
      <c r="F526" s="20"/>
      <c r="G526" s="18"/>
    </row>
    <row r="527" spans="6:7" x14ac:dyDescent="0.25">
      <c r="F527" s="20"/>
      <c r="G527" s="18"/>
    </row>
    <row r="528" spans="6:7" x14ac:dyDescent="0.25">
      <c r="F528" s="20"/>
      <c r="G528" s="18"/>
    </row>
    <row r="529" spans="6:7" x14ac:dyDescent="0.25">
      <c r="F529" s="20"/>
      <c r="G529" s="18"/>
    </row>
    <row r="530" spans="6:7" x14ac:dyDescent="0.25">
      <c r="F530" s="20"/>
      <c r="G530" s="18"/>
    </row>
    <row r="531" spans="6:7" x14ac:dyDescent="0.25">
      <c r="F531" s="20"/>
      <c r="G531" s="18"/>
    </row>
    <row r="532" spans="6:7" x14ac:dyDescent="0.25">
      <c r="F532" s="20"/>
      <c r="G532" s="18"/>
    </row>
    <row r="533" spans="6:7" x14ac:dyDescent="0.25">
      <c r="F533" s="20"/>
      <c r="G533" s="18"/>
    </row>
    <row r="534" spans="6:7" x14ac:dyDescent="0.25">
      <c r="F534" s="20"/>
      <c r="G534" s="18"/>
    </row>
    <row r="535" spans="6:7" x14ac:dyDescent="0.25">
      <c r="F535" s="20"/>
      <c r="G535" s="18"/>
    </row>
    <row r="536" spans="6:7" x14ac:dyDescent="0.25">
      <c r="F536" s="20"/>
      <c r="G536" s="18"/>
    </row>
    <row r="537" spans="6:7" x14ac:dyDescent="0.25">
      <c r="F537" s="20"/>
      <c r="G537" s="18"/>
    </row>
    <row r="538" spans="6:7" x14ac:dyDescent="0.25">
      <c r="F538" s="20"/>
      <c r="G538" s="18"/>
    </row>
    <row r="539" spans="6:7" x14ac:dyDescent="0.25">
      <c r="F539" s="20"/>
      <c r="G539" s="18"/>
    </row>
    <row r="540" spans="6:7" x14ac:dyDescent="0.25">
      <c r="F540" s="20"/>
      <c r="G540" s="18"/>
    </row>
    <row r="541" spans="6:7" x14ac:dyDescent="0.25">
      <c r="F541" s="20"/>
      <c r="G541" s="18"/>
    </row>
    <row r="542" spans="6:7" x14ac:dyDescent="0.25">
      <c r="F542" s="20"/>
      <c r="G542" s="18"/>
    </row>
    <row r="543" spans="6:7" x14ac:dyDescent="0.25">
      <c r="F543" s="20"/>
      <c r="G543" s="18"/>
    </row>
    <row r="544" spans="6:7" x14ac:dyDescent="0.25">
      <c r="F544" s="20"/>
      <c r="G544" s="18"/>
    </row>
    <row r="545" spans="6:7" x14ac:dyDescent="0.25">
      <c r="F545" s="20"/>
      <c r="G545" s="18"/>
    </row>
    <row r="546" spans="6:7" x14ac:dyDescent="0.25">
      <c r="F546" s="20"/>
      <c r="G546" s="18"/>
    </row>
    <row r="547" spans="6:7" x14ac:dyDescent="0.25">
      <c r="F547" s="20"/>
      <c r="G547" s="18"/>
    </row>
    <row r="548" spans="6:7" x14ac:dyDescent="0.25">
      <c r="F548" s="20"/>
      <c r="G548" s="18"/>
    </row>
    <row r="549" spans="6:7" x14ac:dyDescent="0.25">
      <c r="F549" s="20"/>
      <c r="G549" s="18"/>
    </row>
    <row r="550" spans="6:7" x14ac:dyDescent="0.25">
      <c r="F550" s="20"/>
      <c r="G550" s="18"/>
    </row>
    <row r="551" spans="6:7" x14ac:dyDescent="0.25">
      <c r="F551" s="20"/>
      <c r="G551" s="18"/>
    </row>
    <row r="552" spans="6:7" x14ac:dyDescent="0.25">
      <c r="F552" s="20"/>
      <c r="G552" s="18"/>
    </row>
    <row r="553" spans="6:7" x14ac:dyDescent="0.25">
      <c r="F553" s="20"/>
      <c r="G553" s="18"/>
    </row>
    <row r="554" spans="6:7" x14ac:dyDescent="0.25">
      <c r="F554" s="20"/>
      <c r="G554" s="18"/>
    </row>
    <row r="555" spans="6:7" x14ac:dyDescent="0.25">
      <c r="F555" s="20"/>
      <c r="G555" s="18"/>
    </row>
    <row r="556" spans="6:7" x14ac:dyDescent="0.25">
      <c r="F556" s="20"/>
      <c r="G556" s="18"/>
    </row>
    <row r="557" spans="6:7" x14ac:dyDescent="0.25">
      <c r="F557" s="20"/>
      <c r="G557" s="18"/>
    </row>
    <row r="558" spans="6:7" x14ac:dyDescent="0.25">
      <c r="F558" s="20"/>
      <c r="G558" s="18"/>
    </row>
    <row r="559" spans="6:7" x14ac:dyDescent="0.25">
      <c r="F559" s="20"/>
      <c r="G559" s="18"/>
    </row>
    <row r="560" spans="6:7" x14ac:dyDescent="0.25">
      <c r="F560" s="20"/>
      <c r="G560" s="18"/>
    </row>
    <row r="561" spans="6:7" x14ac:dyDescent="0.25">
      <c r="F561" s="20"/>
      <c r="G561" s="18"/>
    </row>
    <row r="562" spans="6:7" x14ac:dyDescent="0.25">
      <c r="F562" s="20"/>
      <c r="G562" s="18"/>
    </row>
    <row r="563" spans="6:7" x14ac:dyDescent="0.25">
      <c r="F563" s="20"/>
      <c r="G563" s="18"/>
    </row>
    <row r="564" spans="6:7" x14ac:dyDescent="0.25">
      <c r="F564" s="20"/>
      <c r="G564" s="18"/>
    </row>
    <row r="565" spans="6:7" x14ac:dyDescent="0.25">
      <c r="F565" s="20"/>
      <c r="G565" s="18"/>
    </row>
    <row r="566" spans="6:7" x14ac:dyDescent="0.25">
      <c r="F566" s="20"/>
      <c r="G566" s="18"/>
    </row>
    <row r="567" spans="6:7" x14ac:dyDescent="0.25">
      <c r="F567" s="20"/>
      <c r="G567" s="18"/>
    </row>
    <row r="568" spans="6:7" x14ac:dyDescent="0.25">
      <c r="F568" s="20"/>
      <c r="G568" s="18"/>
    </row>
    <row r="569" spans="6:7" x14ac:dyDescent="0.25">
      <c r="F569" s="20"/>
      <c r="G569" s="18"/>
    </row>
    <row r="570" spans="6:7" x14ac:dyDescent="0.25">
      <c r="F570" s="20"/>
      <c r="G570" s="18"/>
    </row>
    <row r="571" spans="6:7" x14ac:dyDescent="0.25">
      <c r="F571" s="20"/>
      <c r="G571" s="18"/>
    </row>
    <row r="572" spans="6:7" x14ac:dyDescent="0.25">
      <c r="F572" s="20"/>
      <c r="G572" s="18"/>
    </row>
    <row r="573" spans="6:7" x14ac:dyDescent="0.25">
      <c r="F573" s="20"/>
      <c r="G573" s="18"/>
    </row>
    <row r="574" spans="6:7" x14ac:dyDescent="0.25">
      <c r="F574" s="20"/>
      <c r="G574" s="18"/>
    </row>
    <row r="575" spans="6:7" x14ac:dyDescent="0.25">
      <c r="F575" s="20"/>
      <c r="G575" s="18"/>
    </row>
    <row r="576" spans="6:7" x14ac:dyDescent="0.25">
      <c r="F576" s="20"/>
      <c r="G576" s="18"/>
    </row>
    <row r="577" spans="6:7" x14ac:dyDescent="0.25">
      <c r="F577" s="20"/>
      <c r="G577" s="18"/>
    </row>
    <row r="578" spans="6:7" x14ac:dyDescent="0.25">
      <c r="F578" s="20"/>
      <c r="G578" s="18"/>
    </row>
    <row r="579" spans="6:7" x14ac:dyDescent="0.25">
      <c r="F579" s="20"/>
      <c r="G579" s="18"/>
    </row>
    <row r="580" spans="6:7" x14ac:dyDescent="0.25">
      <c r="F580" s="20"/>
      <c r="G580" s="18"/>
    </row>
    <row r="581" spans="6:7" x14ac:dyDescent="0.25">
      <c r="F581" s="20"/>
      <c r="G581" s="18"/>
    </row>
    <row r="582" spans="6:7" x14ac:dyDescent="0.25">
      <c r="F582" s="20"/>
      <c r="G582" s="18"/>
    </row>
    <row r="583" spans="6:7" x14ac:dyDescent="0.25">
      <c r="F583" s="20"/>
      <c r="G583" s="18"/>
    </row>
    <row r="584" spans="6:7" x14ac:dyDescent="0.25">
      <c r="F584" s="20"/>
      <c r="G584" s="18"/>
    </row>
    <row r="585" spans="6:7" x14ac:dyDescent="0.25">
      <c r="F585" s="20"/>
      <c r="G585" s="18"/>
    </row>
    <row r="586" spans="6:7" x14ac:dyDescent="0.25">
      <c r="F586" s="20"/>
      <c r="G586" s="18"/>
    </row>
    <row r="587" spans="6:7" x14ac:dyDescent="0.25">
      <c r="F587" s="20"/>
      <c r="G587" s="18"/>
    </row>
  </sheetData>
  <conditionalFormatting sqref="F9:G236">
    <cfRule type="cellIs" dxfId="1" priority="1" operator="equal">
      <formula>F8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639"/>
  </sheetPr>
  <dimension ref="A1:Y589"/>
  <sheetViews>
    <sheetView workbookViewId="0">
      <pane ySplit="9" topLeftCell="A10" activePane="bottomLeft" state="frozen"/>
      <selection activeCell="A21" sqref="A21"/>
      <selection pane="bottomLeft"/>
    </sheetView>
  </sheetViews>
  <sheetFormatPr defaultColWidth="9.109375" defaultRowHeight="13.2" x14ac:dyDescent="0.25"/>
  <cols>
    <col min="1" max="1" width="8" style="40" customWidth="1"/>
    <col min="2" max="2" width="51.5546875" style="20" bestFit="1" customWidth="1"/>
    <col min="3" max="3" width="15" style="20" customWidth="1"/>
    <col min="4" max="4" width="12.109375" style="20" customWidth="1"/>
    <col min="5" max="5" width="18.88671875" style="20" customWidth="1"/>
    <col min="6" max="6" width="14" style="20" customWidth="1"/>
    <col min="7" max="7" width="14.6640625" style="20" customWidth="1"/>
    <col min="8" max="8" width="2.5546875" style="21" customWidth="1"/>
    <col min="9" max="9" width="7.44140625" style="23" customWidth="1"/>
    <col min="10" max="10" width="45.5546875" style="23" customWidth="1"/>
    <col min="11" max="11" width="10.33203125" style="18" bestFit="1" customWidth="1"/>
    <col min="12" max="12" width="32.5546875" style="18" bestFit="1" customWidth="1"/>
    <col min="13" max="13" width="11.33203125" style="22" customWidth="1"/>
    <col min="14" max="14" width="8.77734375" style="18" customWidth="1"/>
    <col min="15" max="15" width="12.33203125" style="20" customWidth="1"/>
    <col min="16" max="16" width="2.5546875" style="65" customWidth="1"/>
    <col min="17" max="17" width="10.33203125" style="18" bestFit="1" customWidth="1"/>
    <col min="18" max="18" width="27" style="18" bestFit="1" customWidth="1"/>
    <col min="19" max="19" width="13.88671875" style="18" customWidth="1"/>
    <col min="20" max="20" width="14.88671875" style="20" customWidth="1"/>
    <col min="21" max="22" width="14" style="20" customWidth="1"/>
    <col min="23" max="23" width="12.33203125" style="20" customWidth="1"/>
    <col min="24" max="24" width="2.5546875" style="65" customWidth="1"/>
    <col min="25" max="16384" width="9.109375" style="18"/>
  </cols>
  <sheetData>
    <row r="1" spans="1:25" x14ac:dyDescent="0.25">
      <c r="A1" s="47" t="s">
        <v>719</v>
      </c>
      <c r="B1" s="90"/>
      <c r="I1" s="46" t="s">
        <v>705</v>
      </c>
      <c r="J1" s="84"/>
      <c r="K1" s="39"/>
      <c r="L1" s="39"/>
      <c r="M1" s="18"/>
      <c r="Q1" s="52" t="s">
        <v>718</v>
      </c>
    </row>
    <row r="2" spans="1:25" ht="66" x14ac:dyDescent="0.25">
      <c r="A2" s="40" t="s">
        <v>741</v>
      </c>
      <c r="B2" s="70"/>
      <c r="C2" s="89" t="s">
        <v>717</v>
      </c>
      <c r="D2" s="89" t="s">
        <v>730</v>
      </c>
      <c r="E2" s="89" t="s">
        <v>716</v>
      </c>
      <c r="F2" s="89" t="s">
        <v>715</v>
      </c>
      <c r="G2" s="89" t="s">
        <v>714</v>
      </c>
      <c r="I2" s="88" t="s">
        <v>704</v>
      </c>
      <c r="J2" s="84"/>
      <c r="K2" s="39"/>
      <c r="L2" s="39"/>
      <c r="M2" s="18"/>
      <c r="S2" s="89" t="s">
        <v>732</v>
      </c>
      <c r="U2" s="112" t="s">
        <v>756</v>
      </c>
      <c r="V2" s="112"/>
      <c r="W2" s="112"/>
    </row>
    <row r="3" spans="1:25" x14ac:dyDescent="0.25">
      <c r="A3" s="40" t="s">
        <v>703</v>
      </c>
      <c r="B3" s="87">
        <v>2400000</v>
      </c>
      <c r="C3" s="86"/>
      <c r="D3" s="85"/>
      <c r="E3" s="85"/>
      <c r="I3" s="52"/>
      <c r="J3" s="84"/>
      <c r="K3" s="39"/>
      <c r="L3" s="39"/>
    </row>
    <row r="4" spans="1:25" x14ac:dyDescent="0.25">
      <c r="A4" s="40" t="s">
        <v>731</v>
      </c>
      <c r="B4" s="80">
        <v>1.7899999999999999E-2</v>
      </c>
      <c r="I4" s="83"/>
      <c r="J4" s="82"/>
      <c r="K4" s="82"/>
      <c r="L4" s="82"/>
      <c r="Q4" s="82"/>
    </row>
    <row r="5" spans="1:25" x14ac:dyDescent="0.25">
      <c r="A5" s="40" t="s">
        <v>727</v>
      </c>
      <c r="B5" s="80">
        <v>1.9E-2</v>
      </c>
      <c r="C5" s="67"/>
      <c r="D5" s="67"/>
      <c r="E5" s="67"/>
      <c r="F5" s="67"/>
      <c r="G5" s="67"/>
      <c r="I5" s="18"/>
      <c r="J5" s="52"/>
      <c r="K5" s="52"/>
      <c r="L5" s="52"/>
      <c r="M5" s="51"/>
    </row>
    <row r="6" spans="1:25" x14ac:dyDescent="0.25">
      <c r="A6" s="79" t="s">
        <v>697</v>
      </c>
      <c r="B6" s="78">
        <v>5.2999999999999999E-2</v>
      </c>
      <c r="C6" s="67"/>
      <c r="D6" s="67"/>
      <c r="E6" s="67"/>
      <c r="F6" s="67"/>
      <c r="G6" s="67"/>
      <c r="I6" s="18"/>
      <c r="J6" s="52"/>
      <c r="K6" s="52"/>
      <c r="L6" s="52"/>
      <c r="M6" s="51"/>
    </row>
    <row r="7" spans="1:25" x14ac:dyDescent="0.25">
      <c r="A7" s="79"/>
      <c r="B7" s="78"/>
      <c r="C7" s="104" t="s">
        <v>737</v>
      </c>
      <c r="D7" s="104" t="s">
        <v>737</v>
      </c>
      <c r="E7" s="104" t="s">
        <v>737</v>
      </c>
      <c r="F7" s="104" t="s">
        <v>737</v>
      </c>
      <c r="G7" s="104" t="s">
        <v>737</v>
      </c>
      <c r="I7" s="18"/>
      <c r="J7" s="52"/>
      <c r="K7" s="52"/>
      <c r="L7" s="52"/>
      <c r="M7" s="104" t="s">
        <v>737</v>
      </c>
      <c r="O7" s="104" t="s">
        <v>737</v>
      </c>
      <c r="S7" s="104" t="s">
        <v>737</v>
      </c>
      <c r="T7" s="104" t="s">
        <v>737</v>
      </c>
      <c r="U7" s="104" t="s">
        <v>737</v>
      </c>
      <c r="V7" s="104" t="s">
        <v>737</v>
      </c>
      <c r="W7" s="104" t="s">
        <v>737</v>
      </c>
    </row>
    <row r="8" spans="1:25" s="56" customFormat="1" x14ac:dyDescent="0.25">
      <c r="B8" s="56" t="s">
        <v>738</v>
      </c>
      <c r="C8" s="67">
        <f>SUM(C10:C200)</f>
        <v>78541381</v>
      </c>
      <c r="D8" s="67">
        <f>SUM(D10:D200)</f>
        <v>1222187.270510701</v>
      </c>
      <c r="E8" s="67">
        <f>SUM(E10:E200)</f>
        <v>77319193.729489341</v>
      </c>
      <c r="F8" s="67">
        <f>B3*(1+B4)*(1+B5)*(1+B6)</f>
        <v>2621313.1807199996</v>
      </c>
      <c r="G8" s="67">
        <f>SUM(G10:G200)</f>
        <v>3843500.4512307015</v>
      </c>
      <c r="H8" s="75"/>
      <c r="M8" s="45">
        <f>SUM(M10:M238)</f>
        <v>55619430</v>
      </c>
      <c r="N8" s="45"/>
      <c r="O8" s="43">
        <f>SUM(O10:O237)</f>
        <v>2621313.1807199987</v>
      </c>
      <c r="P8" s="71"/>
      <c r="S8" s="81">
        <f>SUM(S10:S160)</f>
        <v>1222187.2705107001</v>
      </c>
      <c r="T8" s="81">
        <f>SUM(T10:T160)</f>
        <v>2621313.1807199987</v>
      </c>
      <c r="U8" s="81">
        <f>SUM(U10:U160)</f>
        <v>-2.3283064365386963E-10</v>
      </c>
      <c r="V8" s="81">
        <f>SUM(V10:V160)</f>
        <v>2621313.1807199991</v>
      </c>
      <c r="W8" s="81">
        <f>SUM(W10:W160)</f>
        <v>3843500.4512307011</v>
      </c>
      <c r="X8" s="71"/>
    </row>
    <row r="9" spans="1:25" s="56" customFormat="1" ht="52.8" x14ac:dyDescent="0.25">
      <c r="A9" s="77" t="s">
        <v>699</v>
      </c>
      <c r="B9" s="77" t="s">
        <v>713</v>
      </c>
      <c r="C9" s="76" t="s">
        <v>742</v>
      </c>
      <c r="D9" s="76" t="s">
        <v>743</v>
      </c>
      <c r="E9" s="76" t="s">
        <v>744</v>
      </c>
      <c r="F9" s="72" t="s">
        <v>712</v>
      </c>
      <c r="G9" s="72" t="s">
        <v>745</v>
      </c>
      <c r="H9" s="75"/>
      <c r="I9" s="74" t="s">
        <v>711</v>
      </c>
      <c r="J9" s="74" t="s">
        <v>698</v>
      </c>
      <c r="K9" s="74" t="s">
        <v>729</v>
      </c>
      <c r="L9" s="74" t="s">
        <v>701</v>
      </c>
      <c r="M9" s="73" t="s">
        <v>722</v>
      </c>
      <c r="N9" s="101" t="s">
        <v>733</v>
      </c>
      <c r="O9" s="72" t="s">
        <v>710</v>
      </c>
      <c r="P9" s="71"/>
      <c r="Q9" s="42" t="s">
        <v>729</v>
      </c>
      <c r="R9" s="42" t="s">
        <v>701</v>
      </c>
      <c r="S9" s="72" t="s">
        <v>746</v>
      </c>
      <c r="T9" s="72" t="s">
        <v>747</v>
      </c>
      <c r="U9" s="72" t="s">
        <v>748</v>
      </c>
      <c r="V9" s="72" t="s">
        <v>749</v>
      </c>
      <c r="W9" s="72" t="s">
        <v>750</v>
      </c>
      <c r="X9" s="71"/>
    </row>
    <row r="10" spans="1:25" x14ac:dyDescent="0.25">
      <c r="A10" s="40" t="s">
        <v>696</v>
      </c>
      <c r="B10" s="20" t="s">
        <v>695</v>
      </c>
      <c r="C10" s="67">
        <v>159006</v>
      </c>
      <c r="D10" s="67">
        <f>INDEX('RNF element'!$P$8:$P$198,MATCH($A10,'RNF element'!$N$8:$N$198,0))</f>
        <v>2552.1913365720638</v>
      </c>
      <c r="E10" s="67">
        <f t="shared" ref="E10:E41" si="0">C10-D10</f>
        <v>156453.80866342795</v>
      </c>
      <c r="F10" s="67">
        <f>F8*E10/$E$8</f>
        <v>5304.1736603995641</v>
      </c>
      <c r="G10" s="67">
        <f t="shared" ref="G10:G41" si="1">D10+F10</f>
        <v>7856.364996971628</v>
      </c>
      <c r="I10" s="24" t="s">
        <v>696</v>
      </c>
      <c r="J10" s="23" t="s">
        <v>695</v>
      </c>
      <c r="K10" s="23" t="s">
        <v>628</v>
      </c>
      <c r="L10" s="23" t="s">
        <v>627</v>
      </c>
      <c r="M10" s="96">
        <v>106347</v>
      </c>
      <c r="N10" s="102">
        <f>M10/SUMIF($I$10:$I$237,I10,$M$10:$M$237)</f>
        <v>1</v>
      </c>
      <c r="O10" s="91">
        <f t="shared" ref="O10:O73" si="2">INDEX(F$10:F$200,MATCH($I10,$A$10:$A$200,0))*$N10</f>
        <v>5304.1736603995641</v>
      </c>
      <c r="Q10" s="28" t="s">
        <v>576</v>
      </c>
      <c r="R10" s="28" t="s">
        <v>575</v>
      </c>
      <c r="S10" s="91">
        <f>INDEX('RNF element'!$D$8:$D$158,MATCH(Q10,'RNF element'!$A$8:$A$158,0))</f>
        <v>2551.9444962475459</v>
      </c>
      <c r="T10" s="67">
        <f t="shared" ref="T10:T41" si="3">SUMIF($K$10:$K$238,$Q10,O$10:O$238)</f>
        <v>4676.8107703381711</v>
      </c>
      <c r="U10" s="67">
        <v>0</v>
      </c>
      <c r="V10" s="67">
        <f>T10+U10</f>
        <v>4676.8107703381711</v>
      </c>
      <c r="W10" s="67">
        <f>S10+V10</f>
        <v>7228.7552665857165</v>
      </c>
      <c r="Y10" s="22"/>
    </row>
    <row r="11" spans="1:25" x14ac:dyDescent="0.25">
      <c r="A11" s="40" t="s">
        <v>694</v>
      </c>
      <c r="B11" s="20" t="s">
        <v>693</v>
      </c>
      <c r="C11" s="67">
        <v>485300</v>
      </c>
      <c r="D11" s="67">
        <f>INDEX('RNF element'!$P$8:$P$198,MATCH($A11,'RNF element'!$N$8:$N$198,0))</f>
        <v>7535.7954820072555</v>
      </c>
      <c r="E11" s="67">
        <f t="shared" si="0"/>
        <v>477764.20451799274</v>
      </c>
      <c r="F11" s="67">
        <f t="shared" ref="F11:F42" si="4">(C11-D11)/(C$8-D$8)*F$8</f>
        <v>16197.396094956564</v>
      </c>
      <c r="G11" s="67">
        <f t="shared" si="1"/>
        <v>23733.191576963822</v>
      </c>
      <c r="I11" s="24" t="s">
        <v>694</v>
      </c>
      <c r="J11" s="23" t="s">
        <v>693</v>
      </c>
      <c r="K11" s="23" t="s">
        <v>642</v>
      </c>
      <c r="L11" s="23" t="s">
        <v>641</v>
      </c>
      <c r="M11" s="96">
        <v>274561</v>
      </c>
      <c r="N11" s="102">
        <f t="shared" ref="N11:N74" si="5">M11/SUMIF($I$10:$I$237,I11,$M$10:$M$237)</f>
        <v>1</v>
      </c>
      <c r="O11" s="91">
        <f t="shared" si="2"/>
        <v>16197.396094956564</v>
      </c>
      <c r="Q11" s="28" t="s">
        <v>516</v>
      </c>
      <c r="R11" s="28" t="s">
        <v>515</v>
      </c>
      <c r="S11" s="91">
        <f>INDEX('RNF element'!$D$8:$D$158,MATCH(Q11,'RNF element'!$A$8:$A$158,0))</f>
        <v>3859.7558695926396</v>
      </c>
      <c r="T11" s="67">
        <f t="shared" si="3"/>
        <v>7688.6970410762342</v>
      </c>
      <c r="U11" s="67">
        <v>0</v>
      </c>
      <c r="V11" s="67">
        <f t="shared" ref="V11:V74" si="6">T11+U11</f>
        <v>7688.6970410762342</v>
      </c>
      <c r="W11" s="67">
        <f t="shared" ref="W11:W74" si="7">S11+V11</f>
        <v>11548.452910668873</v>
      </c>
      <c r="Y11" s="22"/>
    </row>
    <row r="12" spans="1:25" x14ac:dyDescent="0.25">
      <c r="A12" s="40" t="s">
        <v>692</v>
      </c>
      <c r="B12" s="20" t="s">
        <v>691</v>
      </c>
      <c r="C12" s="67">
        <v>374413</v>
      </c>
      <c r="D12" s="67">
        <f>INDEX('RNF element'!$P$8:$P$198,MATCH($A12,'RNF element'!$N$8:$N$198,0))</f>
        <v>6837.00230682249</v>
      </c>
      <c r="E12" s="67">
        <f t="shared" si="0"/>
        <v>367575.99769317749</v>
      </c>
      <c r="F12" s="67">
        <f t="shared" si="4"/>
        <v>12461.741531352032</v>
      </c>
      <c r="G12" s="67">
        <f t="shared" si="1"/>
        <v>19298.743838174523</v>
      </c>
      <c r="I12" s="24" t="s">
        <v>692</v>
      </c>
      <c r="J12" s="23" t="s">
        <v>691</v>
      </c>
      <c r="K12" s="23" t="s">
        <v>642</v>
      </c>
      <c r="L12" s="23" t="s">
        <v>641</v>
      </c>
      <c r="M12" s="96">
        <v>249101</v>
      </c>
      <c r="N12" s="102">
        <f t="shared" si="5"/>
        <v>1</v>
      </c>
      <c r="O12" s="91">
        <f t="shared" si="2"/>
        <v>12461.741531352032</v>
      </c>
      <c r="Q12" s="28" t="s">
        <v>452</v>
      </c>
      <c r="R12" s="28" t="s">
        <v>451</v>
      </c>
      <c r="S12" s="91">
        <f>INDEX('RNF element'!$D$8:$D$158,MATCH(Q12,'RNF element'!$A$8:$A$158,0))</f>
        <v>3667.7075438348393</v>
      </c>
      <c r="T12" s="67">
        <f t="shared" si="3"/>
        <v>7435.3574831417545</v>
      </c>
      <c r="U12" s="67">
        <v>0</v>
      </c>
      <c r="V12" s="67">
        <f t="shared" si="6"/>
        <v>7435.3574831417545</v>
      </c>
      <c r="W12" s="67">
        <f t="shared" si="7"/>
        <v>11103.065026976594</v>
      </c>
      <c r="Y12" s="22"/>
    </row>
    <row r="13" spans="1:25" x14ac:dyDescent="0.25">
      <c r="A13" s="40" t="s">
        <v>690</v>
      </c>
      <c r="B13" s="20" t="s">
        <v>689</v>
      </c>
      <c r="C13" s="67">
        <v>436199</v>
      </c>
      <c r="D13" s="67">
        <f>INDEX('RNF element'!$P$8:$P$198,MATCH($A13,'RNF element'!$N$8:$N$198,0))</f>
        <v>6856.2772657179485</v>
      </c>
      <c r="E13" s="67">
        <f t="shared" si="0"/>
        <v>429342.72273428203</v>
      </c>
      <c r="F13" s="67">
        <f t="shared" si="4"/>
        <v>14555.787300202353</v>
      </c>
      <c r="G13" s="67">
        <f t="shared" si="1"/>
        <v>21412.0645659203</v>
      </c>
      <c r="I13" s="24" t="s">
        <v>690</v>
      </c>
      <c r="J13" s="23" t="s">
        <v>689</v>
      </c>
      <c r="K13" s="23" t="s">
        <v>576</v>
      </c>
      <c r="L13" s="23" t="s">
        <v>575</v>
      </c>
      <c r="M13" s="96">
        <v>93019</v>
      </c>
      <c r="N13" s="102">
        <f t="shared" si="5"/>
        <v>0.32130249459423982</v>
      </c>
      <c r="O13" s="91">
        <f t="shared" si="2"/>
        <v>4676.8107703381711</v>
      </c>
      <c r="Q13" s="28" t="s">
        <v>380</v>
      </c>
      <c r="R13" s="28" t="s">
        <v>379</v>
      </c>
      <c r="S13" s="91">
        <f>INDEX('RNF element'!$D$8:$D$158,MATCH(Q13,'RNF element'!$A$8:$A$158,0))</f>
        <v>4304.3327694704021</v>
      </c>
      <c r="T13" s="67">
        <f t="shared" si="3"/>
        <v>9878.9765298641814</v>
      </c>
      <c r="U13" s="67">
        <v>0</v>
      </c>
      <c r="V13" s="67">
        <f t="shared" si="6"/>
        <v>9878.9765298641814</v>
      </c>
      <c r="W13" s="67">
        <f t="shared" si="7"/>
        <v>14183.309299334584</v>
      </c>
      <c r="Y13" s="22"/>
    </row>
    <row r="14" spans="1:25" x14ac:dyDescent="0.25">
      <c r="A14" s="40" t="s">
        <v>688</v>
      </c>
      <c r="B14" s="20" t="s">
        <v>687</v>
      </c>
      <c r="C14" s="67">
        <v>493488</v>
      </c>
      <c r="D14" s="67">
        <f>INDEX('RNF element'!$P$8:$P$198,MATCH($A14,'RNF element'!$N$8:$N$198,0))</f>
        <v>7747.9147597122046</v>
      </c>
      <c r="E14" s="67">
        <f t="shared" si="0"/>
        <v>485740.08524028782</v>
      </c>
      <c r="F14" s="67">
        <f t="shared" si="4"/>
        <v>16467.798310198865</v>
      </c>
      <c r="G14" s="67">
        <f t="shared" si="1"/>
        <v>24215.713069911071</v>
      </c>
      <c r="I14" s="24" t="s">
        <v>690</v>
      </c>
      <c r="J14" s="23" t="s">
        <v>689</v>
      </c>
      <c r="K14" s="23" t="s">
        <v>380</v>
      </c>
      <c r="L14" s="23" t="s">
        <v>379</v>
      </c>
      <c r="M14" s="96">
        <v>196487</v>
      </c>
      <c r="N14" s="102">
        <f t="shared" si="5"/>
        <v>0.67869750540576013</v>
      </c>
      <c r="O14" s="91">
        <f t="shared" si="2"/>
        <v>9878.9765298641814</v>
      </c>
      <c r="Q14" s="28" t="s">
        <v>628</v>
      </c>
      <c r="R14" s="28" t="s">
        <v>627</v>
      </c>
      <c r="S14" s="91">
        <f>INDEX('RNF element'!$D$8:$D$158,MATCH(Q14,'RNF element'!$A$8:$A$158,0))</f>
        <v>2552.1913365720638</v>
      </c>
      <c r="T14" s="67">
        <f t="shared" si="3"/>
        <v>5304.1736603995641</v>
      </c>
      <c r="U14" s="67">
        <v>0</v>
      </c>
      <c r="V14" s="67">
        <f t="shared" si="6"/>
        <v>5304.1736603995641</v>
      </c>
      <c r="W14" s="67">
        <f t="shared" si="7"/>
        <v>7856.364996971628</v>
      </c>
      <c r="Y14" s="22"/>
    </row>
    <row r="15" spans="1:25" x14ac:dyDescent="0.25">
      <c r="A15" s="40" t="s">
        <v>686</v>
      </c>
      <c r="B15" s="20" t="s">
        <v>685</v>
      </c>
      <c r="C15" s="67">
        <v>453632</v>
      </c>
      <c r="D15" s="67">
        <f>INDEX('RNF element'!$P$8:$P$198,MATCH($A15,'RNF element'!$N$8:$N$198,0))</f>
        <v>7527.4634134274784</v>
      </c>
      <c r="E15" s="67">
        <f t="shared" si="0"/>
        <v>446104.53658657253</v>
      </c>
      <c r="F15" s="67">
        <f t="shared" si="4"/>
        <v>15124.054524217989</v>
      </c>
      <c r="G15" s="67">
        <f t="shared" si="1"/>
        <v>22651.517937645469</v>
      </c>
      <c r="I15" s="24" t="s">
        <v>688</v>
      </c>
      <c r="J15" s="23" t="s">
        <v>687</v>
      </c>
      <c r="K15" s="23" t="s">
        <v>478</v>
      </c>
      <c r="L15" s="23" t="s">
        <v>477</v>
      </c>
      <c r="M15" s="96">
        <v>319030</v>
      </c>
      <c r="N15" s="102">
        <f t="shared" si="5"/>
        <v>1</v>
      </c>
      <c r="O15" s="91">
        <f t="shared" si="2"/>
        <v>16467.798310198865</v>
      </c>
      <c r="Q15" s="28" t="s">
        <v>592</v>
      </c>
      <c r="R15" s="28" t="s">
        <v>591</v>
      </c>
      <c r="S15" s="91">
        <f>INDEX('RNF element'!$D$8:$D$158,MATCH(Q15,'RNF element'!$A$8:$A$158,0))</f>
        <v>3254.7458653442104</v>
      </c>
      <c r="T15" s="67">
        <f t="shared" si="3"/>
        <v>7121.8368538676805</v>
      </c>
      <c r="U15" s="67">
        <v>0</v>
      </c>
      <c r="V15" s="67">
        <f t="shared" si="6"/>
        <v>7121.8368538676805</v>
      </c>
      <c r="W15" s="67">
        <f t="shared" si="7"/>
        <v>10376.58271921189</v>
      </c>
      <c r="Y15" s="22"/>
    </row>
    <row r="16" spans="1:25" x14ac:dyDescent="0.25">
      <c r="A16" s="40" t="s">
        <v>684</v>
      </c>
      <c r="B16" s="20" t="s">
        <v>683</v>
      </c>
      <c r="C16" s="67">
        <v>264626</v>
      </c>
      <c r="D16" s="67">
        <f>INDEX('RNF element'!$P$8:$P$198,MATCH($A16,'RNF element'!$N$8:$N$198,0))</f>
        <v>4660.9154625128704</v>
      </c>
      <c r="E16" s="67">
        <f t="shared" si="0"/>
        <v>259965.08453748713</v>
      </c>
      <c r="F16" s="67">
        <f t="shared" si="4"/>
        <v>8813.4636402086671</v>
      </c>
      <c r="G16" s="67">
        <f t="shared" si="1"/>
        <v>13474.379102721537</v>
      </c>
      <c r="I16" s="24" t="s">
        <v>686</v>
      </c>
      <c r="J16" s="23" t="s">
        <v>685</v>
      </c>
      <c r="K16" s="23" t="s">
        <v>516</v>
      </c>
      <c r="L16" s="23" t="s">
        <v>515</v>
      </c>
      <c r="M16" s="96">
        <v>140639</v>
      </c>
      <c r="N16" s="102">
        <f t="shared" si="5"/>
        <v>0.50837538497129886</v>
      </c>
      <c r="O16" s="91">
        <f t="shared" si="2"/>
        <v>7688.6970410762342</v>
      </c>
      <c r="Q16" s="28" t="s">
        <v>296</v>
      </c>
      <c r="R16" s="28" t="s">
        <v>295</v>
      </c>
      <c r="S16" s="91">
        <f>INDEX('RNF element'!$D$8:$D$158,MATCH(Q16,'RNF element'!$A$8:$A$158,0))</f>
        <v>4194.8383334840773</v>
      </c>
      <c r="T16" s="67">
        <f t="shared" si="3"/>
        <v>10024.090265172681</v>
      </c>
      <c r="U16" s="67">
        <v>0</v>
      </c>
      <c r="V16" s="67">
        <f t="shared" si="6"/>
        <v>10024.090265172681</v>
      </c>
      <c r="W16" s="67">
        <f t="shared" si="7"/>
        <v>14218.928598656759</v>
      </c>
      <c r="Y16" s="22"/>
    </row>
    <row r="17" spans="1:25" x14ac:dyDescent="0.25">
      <c r="A17" s="40" t="s">
        <v>682</v>
      </c>
      <c r="B17" s="20" t="s">
        <v>681</v>
      </c>
      <c r="C17" s="67">
        <v>471721</v>
      </c>
      <c r="D17" s="67">
        <f>INDEX('RNF element'!$P$8:$P$198,MATCH($A17,'RNF element'!$N$8:$N$198,0))</f>
        <v>7983.8242082664037</v>
      </c>
      <c r="E17" s="67">
        <f t="shared" si="0"/>
        <v>463737.17579173361</v>
      </c>
      <c r="F17" s="67">
        <f t="shared" si="4"/>
        <v>15721.844895921524</v>
      </c>
      <c r="G17" s="67">
        <f t="shared" si="1"/>
        <v>23705.669104187928</v>
      </c>
      <c r="I17" s="24" t="s">
        <v>686</v>
      </c>
      <c r="J17" s="23" t="s">
        <v>685</v>
      </c>
      <c r="K17" s="23" t="s">
        <v>452</v>
      </c>
      <c r="L17" s="23" t="s">
        <v>451</v>
      </c>
      <c r="M17" s="96">
        <v>136005</v>
      </c>
      <c r="N17" s="102">
        <f t="shared" si="5"/>
        <v>0.49162461502870114</v>
      </c>
      <c r="O17" s="91">
        <f t="shared" si="2"/>
        <v>7435.3574831417545</v>
      </c>
      <c r="Q17" s="28" t="s">
        <v>678</v>
      </c>
      <c r="R17" s="28" t="s">
        <v>677</v>
      </c>
      <c r="S17" s="91">
        <f>INDEX('RNF element'!$D$8:$D$158,MATCH(Q17,'RNF element'!$A$8:$A$158,0))</f>
        <v>3892.7505570411276</v>
      </c>
      <c r="T17" s="67">
        <f t="shared" si="3"/>
        <v>8099.4488921578049</v>
      </c>
      <c r="U17" s="67">
        <v>0</v>
      </c>
      <c r="V17" s="67">
        <f t="shared" si="6"/>
        <v>8099.4488921578049</v>
      </c>
      <c r="W17" s="67">
        <f t="shared" si="7"/>
        <v>11992.199449198932</v>
      </c>
      <c r="Y17" s="22"/>
    </row>
    <row r="18" spans="1:25" x14ac:dyDescent="0.25">
      <c r="A18" s="40" t="s">
        <v>680</v>
      </c>
      <c r="B18" s="20" t="s">
        <v>679</v>
      </c>
      <c r="C18" s="67">
        <v>242797</v>
      </c>
      <c r="D18" s="67">
        <f>INDEX('RNF element'!$P$8:$P$198,MATCH($A18,'RNF element'!$N$8:$N$198,0))</f>
        <v>3892.7505570411276</v>
      </c>
      <c r="E18" s="67">
        <f t="shared" si="0"/>
        <v>238904.24944295888</v>
      </c>
      <c r="F18" s="67">
        <f t="shared" si="4"/>
        <v>8099.4488921578049</v>
      </c>
      <c r="G18" s="67">
        <f t="shared" si="1"/>
        <v>11992.199449198932</v>
      </c>
      <c r="I18" s="24" t="s">
        <v>684</v>
      </c>
      <c r="J18" s="23" t="s">
        <v>683</v>
      </c>
      <c r="K18" s="23" t="s">
        <v>402</v>
      </c>
      <c r="L18" s="23" t="s">
        <v>401</v>
      </c>
      <c r="M18" s="96">
        <v>149555</v>
      </c>
      <c r="N18" s="102">
        <f t="shared" si="5"/>
        <v>1</v>
      </c>
      <c r="O18" s="91">
        <f t="shared" si="2"/>
        <v>8813.4636402086671</v>
      </c>
      <c r="Q18" s="28" t="s">
        <v>674</v>
      </c>
      <c r="R18" s="28" t="s">
        <v>673</v>
      </c>
      <c r="S18" s="91">
        <f>INDEX('RNF element'!$D$8:$D$158,MATCH(Q18,'RNF element'!$A$8:$A$158,0))</f>
        <v>4601.9664979337786</v>
      </c>
      <c r="T18" s="67">
        <f t="shared" si="3"/>
        <v>9918.0050293341974</v>
      </c>
      <c r="U18" s="67">
        <v>0</v>
      </c>
      <c r="V18" s="67">
        <f t="shared" si="6"/>
        <v>9918.0050293341974</v>
      </c>
      <c r="W18" s="67">
        <f t="shared" si="7"/>
        <v>14519.971527267975</v>
      </c>
      <c r="Y18" s="22"/>
    </row>
    <row r="19" spans="1:25" x14ac:dyDescent="0.25">
      <c r="A19" s="40" t="s">
        <v>676</v>
      </c>
      <c r="B19" s="20" t="s">
        <v>675</v>
      </c>
      <c r="C19" s="67">
        <v>297147</v>
      </c>
      <c r="D19" s="67">
        <f>INDEX('RNF element'!$P$8:$P$198,MATCH($A19,'RNF element'!$N$8:$N$198,0))</f>
        <v>4601.9664979337786</v>
      </c>
      <c r="E19" s="67">
        <f t="shared" si="0"/>
        <v>292545.03350206622</v>
      </c>
      <c r="F19" s="67">
        <f t="shared" si="4"/>
        <v>9918.0050293341974</v>
      </c>
      <c r="G19" s="67">
        <f t="shared" si="1"/>
        <v>14519.971527267975</v>
      </c>
      <c r="I19" s="24" t="s">
        <v>682</v>
      </c>
      <c r="J19" s="23" t="s">
        <v>681</v>
      </c>
      <c r="K19" s="23" t="s">
        <v>364</v>
      </c>
      <c r="L19" s="23" t="s">
        <v>363</v>
      </c>
      <c r="M19" s="96">
        <v>277249</v>
      </c>
      <c r="N19" s="102">
        <f t="shared" si="5"/>
        <v>1</v>
      </c>
      <c r="O19" s="91">
        <f t="shared" si="2"/>
        <v>15721.844895921524</v>
      </c>
      <c r="Q19" s="28" t="s">
        <v>554</v>
      </c>
      <c r="R19" s="28" t="s">
        <v>553</v>
      </c>
      <c r="S19" s="91">
        <f>INDEX('RNF element'!$D$8:$D$158,MATCH(Q19,'RNF element'!$A$8:$A$158,0))</f>
        <v>7399.0354507795782</v>
      </c>
      <c r="T19" s="67">
        <f t="shared" si="3"/>
        <v>14056.411822822096</v>
      </c>
      <c r="U19" s="67">
        <v>0</v>
      </c>
      <c r="V19" s="67">
        <f t="shared" si="6"/>
        <v>14056.411822822096</v>
      </c>
      <c r="W19" s="67">
        <f t="shared" si="7"/>
        <v>21455.447273601676</v>
      </c>
      <c r="Y19" s="22"/>
    </row>
    <row r="20" spans="1:25" x14ac:dyDescent="0.25">
      <c r="A20" s="40" t="s">
        <v>672</v>
      </c>
      <c r="B20" s="20" t="s">
        <v>671</v>
      </c>
      <c r="C20" s="67">
        <v>435066</v>
      </c>
      <c r="D20" s="67">
        <f>INDEX('RNF element'!$P$8:$P$198,MATCH($A20,'RNF element'!$N$8:$N$198,0))</f>
        <v>7079.0233532496313</v>
      </c>
      <c r="E20" s="67">
        <f t="shared" si="0"/>
        <v>427986.97664675035</v>
      </c>
      <c r="F20" s="67">
        <f t="shared" si="4"/>
        <v>14509.824132228952</v>
      </c>
      <c r="G20" s="67">
        <f t="shared" si="1"/>
        <v>21588.847485478582</v>
      </c>
      <c r="I20" s="24" t="s">
        <v>680</v>
      </c>
      <c r="J20" s="23" t="s">
        <v>679</v>
      </c>
      <c r="K20" s="23" t="s">
        <v>678</v>
      </c>
      <c r="L20" s="23" t="s">
        <v>677</v>
      </c>
      <c r="M20" s="96">
        <v>148772</v>
      </c>
      <c r="N20" s="102">
        <f t="shared" si="5"/>
        <v>1</v>
      </c>
      <c r="O20" s="91">
        <f t="shared" si="2"/>
        <v>8099.4488921578049</v>
      </c>
      <c r="Q20" s="28" t="s">
        <v>558</v>
      </c>
      <c r="R20" s="28" t="s">
        <v>557</v>
      </c>
      <c r="S20" s="91">
        <f>INDEX('RNF element'!$D$8:$D$158,MATCH(Q20,'RNF element'!$A$8:$A$158,0))</f>
        <v>7363.5166571808222</v>
      </c>
      <c r="T20" s="67">
        <f t="shared" si="3"/>
        <v>14631.850081377706</v>
      </c>
      <c r="U20" s="67">
        <v>0</v>
      </c>
      <c r="V20" s="67">
        <f t="shared" si="6"/>
        <v>14631.850081377706</v>
      </c>
      <c r="W20" s="67">
        <f t="shared" si="7"/>
        <v>21995.366738558529</v>
      </c>
      <c r="Y20" s="22"/>
    </row>
    <row r="21" spans="1:25" x14ac:dyDescent="0.25">
      <c r="A21" s="40" t="s">
        <v>668</v>
      </c>
      <c r="B21" s="20" t="s">
        <v>667</v>
      </c>
      <c r="C21" s="67">
        <v>276952</v>
      </c>
      <c r="D21" s="67">
        <f>INDEX('RNF element'!$P$8:$P$198,MATCH($A21,'RNF element'!$N$8:$N$198,0))</f>
        <v>4159.0574085672488</v>
      </c>
      <c r="E21" s="67">
        <f t="shared" si="0"/>
        <v>272792.94259143277</v>
      </c>
      <c r="F21" s="67">
        <f t="shared" si="4"/>
        <v>9248.3599676956965</v>
      </c>
      <c r="G21" s="67">
        <f t="shared" si="1"/>
        <v>13407.417376262945</v>
      </c>
      <c r="I21" s="24" t="s">
        <v>676</v>
      </c>
      <c r="J21" s="23" t="s">
        <v>675</v>
      </c>
      <c r="K21" s="23" t="s">
        <v>674</v>
      </c>
      <c r="L21" s="23" t="s">
        <v>673</v>
      </c>
      <c r="M21" s="96">
        <v>139870</v>
      </c>
      <c r="N21" s="102">
        <f t="shared" si="5"/>
        <v>1</v>
      </c>
      <c r="O21" s="91">
        <f t="shared" si="2"/>
        <v>9918.0050293341974</v>
      </c>
      <c r="Q21" s="28" t="s">
        <v>500</v>
      </c>
      <c r="R21" s="28" t="s">
        <v>499</v>
      </c>
      <c r="S21" s="91">
        <f>INDEX('RNF element'!$D$8:$D$158,MATCH(Q21,'RNF element'!$A$8:$A$158,0))</f>
        <v>3970.6308638541432</v>
      </c>
      <c r="T21" s="67">
        <f t="shared" si="3"/>
        <v>8062.3297236677545</v>
      </c>
      <c r="U21" s="67">
        <v>0</v>
      </c>
      <c r="V21" s="67">
        <f t="shared" si="6"/>
        <v>8062.3297236677545</v>
      </c>
      <c r="W21" s="67">
        <f t="shared" si="7"/>
        <v>12032.960587521899</v>
      </c>
      <c r="Y21" s="22"/>
    </row>
    <row r="22" spans="1:25" x14ac:dyDescent="0.25">
      <c r="A22" s="40" t="s">
        <v>666</v>
      </c>
      <c r="B22" s="20" t="s">
        <v>665</v>
      </c>
      <c r="C22" s="67">
        <v>256202</v>
      </c>
      <c r="D22" s="67">
        <f>INDEX('RNF element'!$P$8:$P$198,MATCH($A22,'RNF element'!$N$8:$N$198,0))</f>
        <v>4107.6448012250403</v>
      </c>
      <c r="E22" s="67">
        <f t="shared" si="0"/>
        <v>252094.35519877495</v>
      </c>
      <c r="F22" s="67">
        <f t="shared" si="4"/>
        <v>8546.6263186811284</v>
      </c>
      <c r="G22" s="67">
        <f t="shared" si="1"/>
        <v>12654.271119906169</v>
      </c>
      <c r="I22" s="24" t="s">
        <v>672</v>
      </c>
      <c r="J22" s="23" t="s">
        <v>671</v>
      </c>
      <c r="K22" s="23" t="s">
        <v>670</v>
      </c>
      <c r="L22" s="23" t="s">
        <v>669</v>
      </c>
      <c r="M22" s="96">
        <v>284813</v>
      </c>
      <c r="N22" s="102">
        <f t="shared" si="5"/>
        <v>1</v>
      </c>
      <c r="O22" s="91">
        <f t="shared" si="2"/>
        <v>14509.824132228952</v>
      </c>
      <c r="Q22" s="28" t="s">
        <v>494</v>
      </c>
      <c r="R22" s="28" t="s">
        <v>493</v>
      </c>
      <c r="S22" s="91">
        <f>INDEX('RNF element'!$D$8:$D$158,MATCH(Q22,'RNF element'!$A$8:$A$158,0))</f>
        <v>3874.9398261919596</v>
      </c>
      <c r="T22" s="67">
        <f t="shared" si="3"/>
        <v>8101.8156497519258</v>
      </c>
      <c r="U22" s="67">
        <v>0</v>
      </c>
      <c r="V22" s="67">
        <f t="shared" si="6"/>
        <v>8101.8156497519258</v>
      </c>
      <c r="W22" s="67">
        <f t="shared" si="7"/>
        <v>11976.755475943886</v>
      </c>
      <c r="Y22" s="22"/>
    </row>
    <row r="23" spans="1:25" x14ac:dyDescent="0.25">
      <c r="A23" s="40" t="s">
        <v>664</v>
      </c>
      <c r="B23" s="20" t="s">
        <v>663</v>
      </c>
      <c r="C23" s="67">
        <v>361047</v>
      </c>
      <c r="D23" s="67">
        <f>INDEX('RNF element'!$P$8:$P$198,MATCH($A23,'RNF element'!$N$8:$N$198,0))</f>
        <v>5715.5298268769166</v>
      </c>
      <c r="E23" s="67">
        <f t="shared" si="0"/>
        <v>355331.47017312306</v>
      </c>
      <c r="F23" s="67">
        <f t="shared" si="4"/>
        <v>12046.621561370168</v>
      </c>
      <c r="G23" s="67">
        <f t="shared" si="1"/>
        <v>17762.151388247083</v>
      </c>
      <c r="I23" s="24" t="s">
        <v>668</v>
      </c>
      <c r="J23" s="23" t="s">
        <v>667</v>
      </c>
      <c r="K23" s="23" t="s">
        <v>658</v>
      </c>
      <c r="L23" s="23" t="s">
        <v>657</v>
      </c>
      <c r="M23" s="96">
        <v>189628</v>
      </c>
      <c r="N23" s="102">
        <f t="shared" si="5"/>
        <v>1</v>
      </c>
      <c r="O23" s="91">
        <f t="shared" si="2"/>
        <v>9248.3599676956965</v>
      </c>
      <c r="Q23" s="28" t="s">
        <v>238</v>
      </c>
      <c r="R23" s="28" t="s">
        <v>237</v>
      </c>
      <c r="S23" s="91">
        <f>INDEX('RNF element'!$D$8:$D$158,MATCH(Q23,'RNF element'!$A$8:$A$158,0))</f>
        <v>3726.6554162001053</v>
      </c>
      <c r="T23" s="67">
        <f t="shared" si="3"/>
        <v>8396.9998425065405</v>
      </c>
      <c r="U23" s="67">
        <v>0</v>
      </c>
      <c r="V23" s="67">
        <f t="shared" si="6"/>
        <v>8396.9998425065405</v>
      </c>
      <c r="W23" s="67">
        <f t="shared" si="7"/>
        <v>12123.655258706645</v>
      </c>
      <c r="Y23" s="22"/>
    </row>
    <row r="24" spans="1:25" x14ac:dyDescent="0.25">
      <c r="A24" s="40" t="s">
        <v>662</v>
      </c>
      <c r="B24" s="20" t="s">
        <v>661</v>
      </c>
      <c r="C24" s="67">
        <v>579631</v>
      </c>
      <c r="D24" s="67">
        <f>INDEX('RNF element'!$P$8:$P$198,MATCH($A24,'RNF element'!$N$8:$N$198,0))</f>
        <v>8817.3339099548375</v>
      </c>
      <c r="E24" s="67">
        <f t="shared" si="0"/>
        <v>570813.66609004512</v>
      </c>
      <c r="F24" s="67">
        <f t="shared" si="4"/>
        <v>19352.00452156633</v>
      </c>
      <c r="G24" s="67">
        <f t="shared" si="1"/>
        <v>28169.338431521166</v>
      </c>
      <c r="I24" s="24" t="s">
        <v>666</v>
      </c>
      <c r="J24" s="23" t="s">
        <v>665</v>
      </c>
      <c r="K24" s="23" t="s">
        <v>540</v>
      </c>
      <c r="L24" s="23" t="s">
        <v>539</v>
      </c>
      <c r="M24" s="96">
        <v>175681</v>
      </c>
      <c r="N24" s="102">
        <f t="shared" si="5"/>
        <v>1</v>
      </c>
      <c r="O24" s="91">
        <f t="shared" si="2"/>
        <v>8546.6263186811284</v>
      </c>
      <c r="Q24" s="28" t="s">
        <v>71</v>
      </c>
      <c r="R24" s="28" t="s">
        <v>70</v>
      </c>
      <c r="S24" s="91">
        <f>INDEX('RNF element'!$D$8:$D$158,MATCH(Q24,'RNF element'!$A$8:$A$158,0))</f>
        <v>5849.0267538880362</v>
      </c>
      <c r="T24" s="67">
        <f t="shared" si="3"/>
        <v>12286.300278288716</v>
      </c>
      <c r="U24" s="67">
        <v>-488.63764847779748</v>
      </c>
      <c r="V24" s="67">
        <f t="shared" si="6"/>
        <v>11797.662629810919</v>
      </c>
      <c r="W24" s="67">
        <f t="shared" si="7"/>
        <v>17646.689383698955</v>
      </c>
      <c r="Y24" s="22"/>
    </row>
    <row r="25" spans="1:25" x14ac:dyDescent="0.25">
      <c r="A25" s="40" t="s">
        <v>660</v>
      </c>
      <c r="B25" s="20" t="s">
        <v>659</v>
      </c>
      <c r="C25" s="67">
        <v>270364</v>
      </c>
      <c r="D25" s="67">
        <f>INDEX('RNF element'!$P$8:$P$198,MATCH($A25,'RNF element'!$N$8:$N$198,0))</f>
        <v>3845.0024885082066</v>
      </c>
      <c r="E25" s="67">
        <f t="shared" si="0"/>
        <v>266518.99751149182</v>
      </c>
      <c r="F25" s="67">
        <f t="shared" si="4"/>
        <v>9035.6576082957672</v>
      </c>
      <c r="G25" s="67">
        <f t="shared" si="1"/>
        <v>12880.660096803975</v>
      </c>
      <c r="I25" s="24" t="s">
        <v>664</v>
      </c>
      <c r="J25" s="23" t="s">
        <v>663</v>
      </c>
      <c r="K25" s="23" t="s">
        <v>468</v>
      </c>
      <c r="L25" s="23" t="s">
        <v>467</v>
      </c>
      <c r="M25" s="96">
        <v>233759</v>
      </c>
      <c r="N25" s="102">
        <f t="shared" si="5"/>
        <v>1</v>
      </c>
      <c r="O25" s="91">
        <f t="shared" si="2"/>
        <v>12046.621561370168</v>
      </c>
      <c r="Q25" s="28" t="s">
        <v>534</v>
      </c>
      <c r="R25" s="28" t="s">
        <v>533</v>
      </c>
      <c r="S25" s="91">
        <f>INDEX('RNF element'!$D$8:$D$158,MATCH(Q25,'RNF element'!$A$8:$A$158,0))</f>
        <v>8014.1790148991404</v>
      </c>
      <c r="T25" s="67">
        <f t="shared" si="3"/>
        <v>15922.366094563336</v>
      </c>
      <c r="U25" s="67">
        <v>0</v>
      </c>
      <c r="V25" s="67">
        <f t="shared" si="6"/>
        <v>15922.366094563336</v>
      </c>
      <c r="W25" s="67">
        <f t="shared" si="7"/>
        <v>23936.545109462477</v>
      </c>
      <c r="Y25" s="22"/>
    </row>
    <row r="26" spans="1:25" x14ac:dyDescent="0.25">
      <c r="A26" s="40" t="s">
        <v>656</v>
      </c>
      <c r="B26" s="20" t="s">
        <v>655</v>
      </c>
      <c r="C26" s="67">
        <v>341910</v>
      </c>
      <c r="D26" s="67">
        <f>INDEX('RNF element'!$P$8:$P$198,MATCH($A26,'RNF element'!$N$8:$N$198,0))</f>
        <v>5644.2563214931397</v>
      </c>
      <c r="E26" s="67">
        <f t="shared" si="0"/>
        <v>336265.74367850687</v>
      </c>
      <c r="F26" s="67">
        <f t="shared" si="4"/>
        <v>11400.245962379944</v>
      </c>
      <c r="G26" s="67">
        <f t="shared" si="1"/>
        <v>17044.502283873084</v>
      </c>
      <c r="I26" s="24" t="s">
        <v>662</v>
      </c>
      <c r="J26" s="23" t="s">
        <v>661</v>
      </c>
      <c r="K26" s="23" t="s">
        <v>540</v>
      </c>
      <c r="L26" s="23" t="s">
        <v>539</v>
      </c>
      <c r="M26" s="96">
        <v>377111</v>
      </c>
      <c r="N26" s="102">
        <f t="shared" si="5"/>
        <v>1</v>
      </c>
      <c r="O26" s="91">
        <f t="shared" si="2"/>
        <v>19352.00452156633</v>
      </c>
      <c r="Q26" s="28" t="s">
        <v>436</v>
      </c>
      <c r="R26" s="28" t="s">
        <v>435</v>
      </c>
      <c r="S26" s="91">
        <f>INDEX('RNF element'!$D$8:$D$158,MATCH(Q26,'RNF element'!$A$8:$A$158,0))</f>
        <v>691.14853979453881</v>
      </c>
      <c r="T26" s="67">
        <f t="shared" si="3"/>
        <v>1562.2717368428091</v>
      </c>
      <c r="U26" s="67">
        <v>0</v>
      </c>
      <c r="V26" s="67">
        <f t="shared" si="6"/>
        <v>1562.2717368428091</v>
      </c>
      <c r="W26" s="67">
        <f t="shared" si="7"/>
        <v>2253.4202766373478</v>
      </c>
      <c r="Y26" s="22"/>
    </row>
    <row r="27" spans="1:25" x14ac:dyDescent="0.25">
      <c r="A27" s="40" t="s">
        <v>654</v>
      </c>
      <c r="B27" s="20" t="s">
        <v>653</v>
      </c>
      <c r="C27" s="67">
        <v>279511</v>
      </c>
      <c r="D27" s="67">
        <f>INDEX('RNF element'!$P$8:$P$198,MATCH($A27,'RNF element'!$N$8:$N$198,0))</f>
        <v>4722.642332014495</v>
      </c>
      <c r="E27" s="67">
        <f t="shared" si="0"/>
        <v>274788.35766798549</v>
      </c>
      <c r="F27" s="67">
        <f t="shared" si="4"/>
        <v>9316.0095070775333</v>
      </c>
      <c r="G27" s="67">
        <f t="shared" si="1"/>
        <v>14038.651839092028</v>
      </c>
      <c r="I27" s="24" t="s">
        <v>660</v>
      </c>
      <c r="J27" s="23" t="s">
        <v>659</v>
      </c>
      <c r="K27" s="23" t="s">
        <v>638</v>
      </c>
      <c r="L27" s="23" t="s">
        <v>637</v>
      </c>
      <c r="M27" s="96">
        <v>197185</v>
      </c>
      <c r="N27" s="102">
        <f t="shared" si="5"/>
        <v>1</v>
      </c>
      <c r="O27" s="91">
        <f t="shared" si="2"/>
        <v>9035.6576082957672</v>
      </c>
      <c r="Q27" s="28" t="s">
        <v>476</v>
      </c>
      <c r="R27" s="28" t="s">
        <v>475</v>
      </c>
      <c r="S27" s="91">
        <f>INDEX('RNF element'!$D$8:$D$158,MATCH(Q27,'RNF element'!$A$8:$A$158,0))</f>
        <v>7893.4336842984003</v>
      </c>
      <c r="T27" s="67">
        <f t="shared" si="3"/>
        <v>15568.618881528786</v>
      </c>
      <c r="U27" s="67">
        <v>0</v>
      </c>
      <c r="V27" s="67">
        <f t="shared" si="6"/>
        <v>15568.618881528786</v>
      </c>
      <c r="W27" s="67">
        <f t="shared" si="7"/>
        <v>23462.052565827187</v>
      </c>
      <c r="Y27" s="22"/>
    </row>
    <row r="28" spans="1:25" x14ac:dyDescent="0.25">
      <c r="A28" s="40" t="s">
        <v>652</v>
      </c>
      <c r="B28" s="20" t="s">
        <v>651</v>
      </c>
      <c r="C28" s="67">
        <v>213323</v>
      </c>
      <c r="D28" s="67">
        <f>INDEX('RNF element'!$P$8:$P$198,MATCH($A28,'RNF element'!$N$8:$N$198,0))</f>
        <v>3254.7458653442104</v>
      </c>
      <c r="E28" s="67">
        <f t="shared" si="0"/>
        <v>210068.25413465578</v>
      </c>
      <c r="F28" s="67">
        <f t="shared" si="4"/>
        <v>7121.8368538676805</v>
      </c>
      <c r="G28" s="67">
        <f t="shared" si="1"/>
        <v>10376.58271921189</v>
      </c>
      <c r="I28" s="24" t="s">
        <v>656</v>
      </c>
      <c r="J28" s="23" t="s">
        <v>655</v>
      </c>
      <c r="K28" s="23" t="s">
        <v>446</v>
      </c>
      <c r="L28" s="23" t="s">
        <v>445</v>
      </c>
      <c r="M28" s="96">
        <v>218459</v>
      </c>
      <c r="N28" s="102">
        <f t="shared" si="5"/>
        <v>1</v>
      </c>
      <c r="O28" s="91">
        <f t="shared" si="2"/>
        <v>11400.245962379944</v>
      </c>
      <c r="Q28" s="28" t="s">
        <v>488</v>
      </c>
      <c r="R28" s="28" t="s">
        <v>487</v>
      </c>
      <c r="S28" s="91">
        <f>INDEX('RNF element'!$D$8:$D$158,MATCH(Q28,'RNF element'!$A$8:$A$158,0))</f>
        <v>4484.4781489600837</v>
      </c>
      <c r="T28" s="67">
        <f t="shared" si="3"/>
        <v>8458.3837875250756</v>
      </c>
      <c r="U28" s="67">
        <v>0</v>
      </c>
      <c r="V28" s="67">
        <f t="shared" si="6"/>
        <v>8458.3837875250756</v>
      </c>
      <c r="W28" s="67">
        <f t="shared" si="7"/>
        <v>12942.861936485158</v>
      </c>
      <c r="Y28" s="22"/>
    </row>
    <row r="29" spans="1:25" x14ac:dyDescent="0.25">
      <c r="A29" s="40" t="s">
        <v>650</v>
      </c>
      <c r="B29" s="20" t="s">
        <v>649</v>
      </c>
      <c r="C29" s="67">
        <v>419100</v>
      </c>
      <c r="D29" s="67">
        <f>INDEX('RNF element'!$P$8:$P$198,MATCH($A29,'RNF element'!$N$8:$N$198,0))</f>
        <v>6710.1543468863629</v>
      </c>
      <c r="E29" s="67">
        <f t="shared" si="0"/>
        <v>412389.84565311362</v>
      </c>
      <c r="F29" s="67">
        <f t="shared" si="4"/>
        <v>13981.042557008735</v>
      </c>
      <c r="G29" s="67">
        <f t="shared" si="1"/>
        <v>20691.196903895099</v>
      </c>
      <c r="I29" s="24" t="s">
        <v>654</v>
      </c>
      <c r="J29" s="23" t="s">
        <v>653</v>
      </c>
      <c r="K29" s="23" t="s">
        <v>540</v>
      </c>
      <c r="L29" s="23" t="s">
        <v>539</v>
      </c>
      <c r="M29" s="96">
        <v>201984</v>
      </c>
      <c r="N29" s="102">
        <f t="shared" si="5"/>
        <v>1</v>
      </c>
      <c r="O29" s="91">
        <f t="shared" si="2"/>
        <v>9316.0095070775333</v>
      </c>
      <c r="Q29" s="28" t="s">
        <v>340</v>
      </c>
      <c r="R29" s="28" t="s">
        <v>339</v>
      </c>
      <c r="S29" s="91">
        <f>INDEX('RNF element'!$D$8:$D$158,MATCH(Q29,'RNF element'!$A$8:$A$158,0))</f>
        <v>3943.0338971302886</v>
      </c>
      <c r="T29" s="67">
        <f t="shared" si="3"/>
        <v>7671.2847418920092</v>
      </c>
      <c r="U29" s="67">
        <v>0</v>
      </c>
      <c r="V29" s="67">
        <f t="shared" si="6"/>
        <v>7671.2847418920092</v>
      </c>
      <c r="W29" s="67">
        <f t="shared" si="7"/>
        <v>11614.318639022298</v>
      </c>
      <c r="Y29" s="22"/>
    </row>
    <row r="30" spans="1:25" x14ac:dyDescent="0.25">
      <c r="A30" s="40" t="s">
        <v>648</v>
      </c>
      <c r="B30" s="20" t="s">
        <v>647</v>
      </c>
      <c r="C30" s="67">
        <v>481001</v>
      </c>
      <c r="D30" s="67">
        <f>INDEX('RNF element'!$P$8:$P$198,MATCH($A30,'RNF element'!$N$8:$N$198,0))</f>
        <v>8154.3132870884392</v>
      </c>
      <c r="E30" s="67">
        <f t="shared" si="0"/>
        <v>472846.68671291159</v>
      </c>
      <c r="F30" s="67">
        <f t="shared" si="4"/>
        <v>16030.679997476513</v>
      </c>
      <c r="G30" s="67">
        <f t="shared" si="1"/>
        <v>24184.993284564953</v>
      </c>
      <c r="I30" s="24" t="s">
        <v>652</v>
      </c>
      <c r="J30" s="23" t="s">
        <v>651</v>
      </c>
      <c r="K30" s="23" t="s">
        <v>592</v>
      </c>
      <c r="L30" s="23" t="s">
        <v>591</v>
      </c>
      <c r="M30" s="96">
        <v>127595</v>
      </c>
      <c r="N30" s="102">
        <f t="shared" si="5"/>
        <v>1</v>
      </c>
      <c r="O30" s="91">
        <f t="shared" si="2"/>
        <v>7121.8368538676805</v>
      </c>
      <c r="Q30" s="28" t="s">
        <v>374</v>
      </c>
      <c r="R30" s="28" t="s">
        <v>373</v>
      </c>
      <c r="S30" s="91">
        <f>INDEX('RNF element'!$D$8:$D$158,MATCH(Q30,'RNF element'!$A$8:$A$158,0))</f>
        <v>6782.6085354152892</v>
      </c>
      <c r="T30" s="67">
        <f t="shared" si="3"/>
        <v>13539.55981166279</v>
      </c>
      <c r="U30" s="67">
        <v>0</v>
      </c>
      <c r="V30" s="67">
        <f t="shared" si="6"/>
        <v>13539.55981166279</v>
      </c>
      <c r="W30" s="67">
        <f t="shared" si="7"/>
        <v>20322.168347078077</v>
      </c>
      <c r="Y30" s="22"/>
    </row>
    <row r="31" spans="1:25" x14ac:dyDescent="0.25">
      <c r="A31" s="40" t="s">
        <v>646</v>
      </c>
      <c r="B31" s="20" t="s">
        <v>645</v>
      </c>
      <c r="C31" s="67">
        <v>289764</v>
      </c>
      <c r="D31" s="67">
        <f>INDEX('RNF element'!$P$8:$P$198,MATCH($A31,'RNF element'!$N$8:$N$198,0))</f>
        <v>4975.6052020721318</v>
      </c>
      <c r="E31" s="67">
        <f t="shared" si="0"/>
        <v>284788.39479792787</v>
      </c>
      <c r="F31" s="67">
        <f t="shared" si="4"/>
        <v>9655.0356643874184</v>
      </c>
      <c r="G31" s="67">
        <f t="shared" si="1"/>
        <v>14630.640866459551</v>
      </c>
      <c r="I31" s="24" t="s">
        <v>650</v>
      </c>
      <c r="J31" s="23" t="s">
        <v>649</v>
      </c>
      <c r="K31" s="23" t="s">
        <v>432</v>
      </c>
      <c r="L31" s="23" t="s">
        <v>431</v>
      </c>
      <c r="M31" s="96">
        <v>251332</v>
      </c>
      <c r="N31" s="102">
        <f t="shared" si="5"/>
        <v>1</v>
      </c>
      <c r="O31" s="91">
        <f t="shared" si="2"/>
        <v>13981.042557008735</v>
      </c>
      <c r="Q31" s="28" t="s">
        <v>148</v>
      </c>
      <c r="R31" s="28" t="s">
        <v>147</v>
      </c>
      <c r="S31" s="91">
        <f>INDEX('RNF element'!$D$8:$D$158,MATCH(Q31,'RNF element'!$A$8:$A$158,0))</f>
        <v>3716.2269585961412</v>
      </c>
      <c r="T31" s="67">
        <f t="shared" si="3"/>
        <v>8350.7518982261554</v>
      </c>
      <c r="U31" s="67">
        <v>0</v>
      </c>
      <c r="V31" s="67">
        <f t="shared" si="6"/>
        <v>8350.7518982261554</v>
      </c>
      <c r="W31" s="67">
        <f t="shared" si="7"/>
        <v>12066.978856822298</v>
      </c>
      <c r="Y31" s="22"/>
    </row>
    <row r="32" spans="1:25" x14ac:dyDescent="0.25">
      <c r="A32" s="40" t="s">
        <v>644</v>
      </c>
      <c r="B32" s="20" t="s">
        <v>643</v>
      </c>
      <c r="C32" s="67">
        <v>515943</v>
      </c>
      <c r="D32" s="67">
        <f>INDEX('RNF element'!$P$8:$P$198,MATCH($A32,'RNF element'!$N$8:$N$198,0))</f>
        <v>8068.1991479102026</v>
      </c>
      <c r="E32" s="67">
        <f t="shared" si="0"/>
        <v>507874.80085208977</v>
      </c>
      <c r="F32" s="67">
        <f t="shared" si="4"/>
        <v>17218.220281588045</v>
      </c>
      <c r="G32" s="67">
        <f t="shared" si="1"/>
        <v>25286.419429498248</v>
      </c>
      <c r="I32" s="24" t="s">
        <v>648</v>
      </c>
      <c r="J32" s="23" t="s">
        <v>647</v>
      </c>
      <c r="K32" s="23" t="s">
        <v>632</v>
      </c>
      <c r="L32" s="23" t="s">
        <v>631</v>
      </c>
      <c r="M32" s="96">
        <v>318291</v>
      </c>
      <c r="N32" s="102">
        <f t="shared" si="5"/>
        <v>1</v>
      </c>
      <c r="O32" s="91">
        <f t="shared" si="2"/>
        <v>16030.679997476513</v>
      </c>
      <c r="Q32" s="28" t="s">
        <v>97</v>
      </c>
      <c r="R32" s="28" t="s">
        <v>96</v>
      </c>
      <c r="S32" s="91">
        <f>INDEX('RNF element'!$D$8:$D$158,MATCH(Q32,'RNF element'!$A$8:$A$158,0))</f>
        <v>10329.345752601375</v>
      </c>
      <c r="T32" s="67">
        <f t="shared" si="3"/>
        <v>20092.948557988588</v>
      </c>
      <c r="U32" s="67">
        <v>893.25041585523286</v>
      </c>
      <c r="V32" s="67">
        <f t="shared" si="6"/>
        <v>20986.198973843821</v>
      </c>
      <c r="W32" s="67">
        <f t="shared" si="7"/>
        <v>31315.544726445194</v>
      </c>
      <c r="Y32" s="22"/>
    </row>
    <row r="33" spans="1:25" x14ac:dyDescent="0.25">
      <c r="A33" s="40" t="s">
        <v>640</v>
      </c>
      <c r="B33" s="20" t="s">
        <v>639</v>
      </c>
      <c r="C33" s="67">
        <v>244060</v>
      </c>
      <c r="D33" s="67">
        <f>INDEX('RNF element'!$P$8:$P$198,MATCH($A33,'RNF element'!$N$8:$N$198,0))</f>
        <v>3542.2927558632218</v>
      </c>
      <c r="E33" s="67">
        <f t="shared" si="0"/>
        <v>240517.70724413678</v>
      </c>
      <c r="F33" s="67">
        <f t="shared" si="4"/>
        <v>8154.1491288876405</v>
      </c>
      <c r="G33" s="67">
        <f t="shared" si="1"/>
        <v>11696.441884750862</v>
      </c>
      <c r="I33" s="24" t="s">
        <v>646</v>
      </c>
      <c r="J33" s="23" t="s">
        <v>645</v>
      </c>
      <c r="K33" s="23" t="s">
        <v>544</v>
      </c>
      <c r="L33" s="23" t="s">
        <v>543</v>
      </c>
      <c r="M33" s="96">
        <v>148560</v>
      </c>
      <c r="N33" s="102">
        <f t="shared" si="5"/>
        <v>1</v>
      </c>
      <c r="O33" s="91">
        <f t="shared" si="2"/>
        <v>9655.0356643874184</v>
      </c>
      <c r="Q33" s="28" t="s">
        <v>95</v>
      </c>
      <c r="R33" s="28" t="s">
        <v>94</v>
      </c>
      <c r="S33" s="91">
        <f>INDEX('RNF element'!$D$8:$D$158,MATCH(Q33,'RNF element'!$A$8:$A$158,0))</f>
        <v>4705.1435691545676</v>
      </c>
      <c r="T33" s="67">
        <f t="shared" si="3"/>
        <v>9311.7996511521851</v>
      </c>
      <c r="U33" s="67">
        <v>844.10980968695367</v>
      </c>
      <c r="V33" s="67">
        <f t="shared" si="6"/>
        <v>10155.909460839139</v>
      </c>
      <c r="W33" s="67">
        <f t="shared" si="7"/>
        <v>14861.053029993705</v>
      </c>
      <c r="Y33" s="22"/>
    </row>
    <row r="34" spans="1:25" x14ac:dyDescent="0.25">
      <c r="A34" s="40" t="s">
        <v>636</v>
      </c>
      <c r="B34" s="20" t="s">
        <v>635</v>
      </c>
      <c r="C34" s="67">
        <v>255924</v>
      </c>
      <c r="D34" s="67">
        <f>INDEX('RNF element'!$P$8:$P$198,MATCH($A34,'RNF element'!$N$8:$N$198,0))</f>
        <v>4487.7363709160118</v>
      </c>
      <c r="E34" s="67">
        <f t="shared" si="0"/>
        <v>251436.26362908399</v>
      </c>
      <c r="F34" s="67">
        <f t="shared" si="4"/>
        <v>8524.3153759184952</v>
      </c>
      <c r="G34" s="67">
        <f t="shared" si="1"/>
        <v>13012.051746834506</v>
      </c>
      <c r="I34" s="24" t="s">
        <v>644</v>
      </c>
      <c r="J34" s="23" t="s">
        <v>643</v>
      </c>
      <c r="K34" s="23" t="s">
        <v>632</v>
      </c>
      <c r="L34" s="23" t="s">
        <v>631</v>
      </c>
      <c r="M34" s="96">
        <v>180084</v>
      </c>
      <c r="N34" s="102">
        <f t="shared" si="5"/>
        <v>0.54791569685186703</v>
      </c>
      <c r="O34" s="91">
        <f t="shared" si="2"/>
        <v>9434.1331641352645</v>
      </c>
      <c r="Q34" s="28" t="s">
        <v>91</v>
      </c>
      <c r="R34" s="28" t="s">
        <v>90</v>
      </c>
      <c r="S34" s="91">
        <f>INDEX('RNF element'!$D$8:$D$158,MATCH(Q34,'RNF element'!$A$8:$A$158,0))</f>
        <v>4761.6700034691439</v>
      </c>
      <c r="T34" s="67">
        <f t="shared" si="3"/>
        <v>12207.840482545273</v>
      </c>
      <c r="U34" s="67">
        <v>-1737.360225542212</v>
      </c>
      <c r="V34" s="67">
        <f t="shared" si="6"/>
        <v>10470.480257003061</v>
      </c>
      <c r="W34" s="67">
        <f t="shared" si="7"/>
        <v>15232.150260472205</v>
      </c>
      <c r="Y34" s="22"/>
    </row>
    <row r="35" spans="1:25" x14ac:dyDescent="0.25">
      <c r="A35" s="40" t="s">
        <v>634</v>
      </c>
      <c r="B35" s="20" t="s">
        <v>633</v>
      </c>
      <c r="C35" s="67">
        <v>193380</v>
      </c>
      <c r="D35" s="67">
        <f>INDEX('RNF element'!$P$8:$P$198,MATCH($A35,'RNF element'!$N$8:$N$198,0))</f>
        <v>3277.6603632839442</v>
      </c>
      <c r="E35" s="67">
        <f t="shared" si="0"/>
        <v>190102.33963671606</v>
      </c>
      <c r="F35" s="67">
        <f t="shared" si="4"/>
        <v>6444.9426402305717</v>
      </c>
      <c r="G35" s="67">
        <f t="shared" si="1"/>
        <v>9722.6030035145159</v>
      </c>
      <c r="I35" s="24" t="s">
        <v>644</v>
      </c>
      <c r="J35" s="23" t="s">
        <v>643</v>
      </c>
      <c r="K35" s="23" t="s">
        <v>540</v>
      </c>
      <c r="L35" s="23" t="s">
        <v>539</v>
      </c>
      <c r="M35" s="96">
        <v>142487</v>
      </c>
      <c r="N35" s="102">
        <f t="shared" si="5"/>
        <v>0.43352471012045479</v>
      </c>
      <c r="O35" s="91">
        <f t="shared" si="2"/>
        <v>7464.5239563655923</v>
      </c>
      <c r="Q35" s="28" t="s">
        <v>65</v>
      </c>
      <c r="R35" s="28" t="s">
        <v>64</v>
      </c>
      <c r="S35" s="91">
        <f>INDEX('RNF element'!$D$8:$D$158,MATCH(Q35,'RNF element'!$A$8:$A$158,0))</f>
        <v>6539.2338053651656</v>
      </c>
      <c r="T35" s="67">
        <f t="shared" si="3"/>
        <v>12519.982509567286</v>
      </c>
      <c r="U35" s="67">
        <v>-124.14648933313219</v>
      </c>
      <c r="V35" s="67">
        <f t="shared" si="6"/>
        <v>12395.836020234154</v>
      </c>
      <c r="W35" s="67">
        <f t="shared" si="7"/>
        <v>18935.069825599319</v>
      </c>
      <c r="Y35" s="22"/>
    </row>
    <row r="36" spans="1:25" x14ac:dyDescent="0.25">
      <c r="A36" s="40" t="s">
        <v>630</v>
      </c>
      <c r="B36" s="20" t="s">
        <v>629</v>
      </c>
      <c r="C36" s="67">
        <v>435645</v>
      </c>
      <c r="D36" s="67">
        <f>INDEX('RNF element'!$P$8:$P$198,MATCH($A36,'RNF element'!$N$8:$N$198,0))</f>
        <v>6534.706579059296</v>
      </c>
      <c r="E36" s="67">
        <f t="shared" si="0"/>
        <v>429110.2934209407</v>
      </c>
      <c r="F36" s="67">
        <f t="shared" si="4"/>
        <v>14547.907367765667</v>
      </c>
      <c r="G36" s="67">
        <f t="shared" si="1"/>
        <v>21082.613946824964</v>
      </c>
      <c r="I36" s="24" t="s">
        <v>644</v>
      </c>
      <c r="J36" s="23" t="s">
        <v>643</v>
      </c>
      <c r="K36" s="23" t="s">
        <v>484</v>
      </c>
      <c r="L36" s="23" t="s">
        <v>483</v>
      </c>
      <c r="M36" s="96">
        <v>6100</v>
      </c>
      <c r="N36" s="102">
        <f t="shared" si="5"/>
        <v>1.8559593027678133E-2</v>
      </c>
      <c r="O36" s="91">
        <f t="shared" si="2"/>
        <v>319.56316108718772</v>
      </c>
      <c r="Q36" s="28" t="s">
        <v>63</v>
      </c>
      <c r="R36" s="28" t="s">
        <v>62</v>
      </c>
      <c r="S36" s="91">
        <f>INDEX('RNF element'!$D$8:$D$158,MATCH(Q36,'RNF element'!$A$8:$A$158,0))</f>
        <v>4219.4983372317001</v>
      </c>
      <c r="T36" s="67">
        <f t="shared" si="3"/>
        <v>6436.6521248011804</v>
      </c>
      <c r="U36" s="67">
        <v>562.05745935379946</v>
      </c>
      <c r="V36" s="67">
        <f t="shared" si="6"/>
        <v>6998.7095841549799</v>
      </c>
      <c r="W36" s="67">
        <f t="shared" si="7"/>
        <v>11218.20792138668</v>
      </c>
    </row>
    <row r="37" spans="1:25" x14ac:dyDescent="0.25">
      <c r="A37" s="40" t="s">
        <v>626</v>
      </c>
      <c r="B37" s="20" t="s">
        <v>625</v>
      </c>
      <c r="C37" s="67">
        <v>317682</v>
      </c>
      <c r="D37" s="67">
        <f>INDEX('RNF element'!$P$8:$P$198,MATCH($A37,'RNF element'!$N$8:$N$198,0))</f>
        <v>4903.2908169128441</v>
      </c>
      <c r="E37" s="67">
        <f t="shared" si="0"/>
        <v>312778.70918308717</v>
      </c>
      <c r="F37" s="67">
        <f t="shared" si="4"/>
        <v>10603.977013763273</v>
      </c>
      <c r="G37" s="67">
        <f t="shared" si="1"/>
        <v>15507.267830676117</v>
      </c>
      <c r="I37" s="24" t="s">
        <v>640</v>
      </c>
      <c r="J37" s="23" t="s">
        <v>639</v>
      </c>
      <c r="K37" s="23" t="s">
        <v>638</v>
      </c>
      <c r="L37" s="23" t="s">
        <v>637</v>
      </c>
      <c r="M37" s="96">
        <v>181661</v>
      </c>
      <c r="N37" s="102">
        <f t="shared" si="5"/>
        <v>1</v>
      </c>
      <c r="O37" s="91">
        <f t="shared" si="2"/>
        <v>8154.1491288876405</v>
      </c>
      <c r="Q37" s="28" t="s">
        <v>129</v>
      </c>
      <c r="R37" s="28" t="s">
        <v>128</v>
      </c>
      <c r="S37" s="91">
        <f>INDEX('RNF element'!$D$8:$D$158,MATCH(Q37,'RNF element'!$A$8:$A$158,0))</f>
        <v>3917.3930853675456</v>
      </c>
      <c r="T37" s="67">
        <f t="shared" si="3"/>
        <v>9506.4054908887938</v>
      </c>
      <c r="U37" s="67">
        <v>0</v>
      </c>
      <c r="V37" s="67">
        <f t="shared" si="6"/>
        <v>9506.4054908887938</v>
      </c>
      <c r="W37" s="67">
        <f t="shared" si="7"/>
        <v>13423.79857625634</v>
      </c>
    </row>
    <row r="38" spans="1:25" x14ac:dyDescent="0.25">
      <c r="A38" s="40" t="s">
        <v>624</v>
      </c>
      <c r="B38" s="20" t="s">
        <v>623</v>
      </c>
      <c r="C38" s="67">
        <v>373782</v>
      </c>
      <c r="D38" s="67">
        <f>INDEX('RNF element'!$P$8:$P$198,MATCH($A38,'RNF element'!$N$8:$N$198,0))</f>
        <v>6654.3526206083834</v>
      </c>
      <c r="E38" s="67">
        <f t="shared" si="0"/>
        <v>367127.64737939159</v>
      </c>
      <c r="F38" s="67">
        <f t="shared" si="4"/>
        <v>12446.541339389105</v>
      </c>
      <c r="G38" s="67">
        <f t="shared" si="1"/>
        <v>19100.893959997487</v>
      </c>
      <c r="I38" s="24" t="s">
        <v>636</v>
      </c>
      <c r="J38" s="23" t="s">
        <v>635</v>
      </c>
      <c r="K38" s="23" t="s">
        <v>426</v>
      </c>
      <c r="L38" s="23" t="s">
        <v>425</v>
      </c>
      <c r="M38" s="96">
        <v>158689</v>
      </c>
      <c r="N38" s="102">
        <f t="shared" si="5"/>
        <v>1</v>
      </c>
      <c r="O38" s="91">
        <f t="shared" si="2"/>
        <v>8524.3153759184952</v>
      </c>
      <c r="Q38" s="28" t="s">
        <v>434</v>
      </c>
      <c r="R38" s="28" t="s">
        <v>433</v>
      </c>
      <c r="S38" s="91">
        <f>INDEX('RNF element'!$D$8:$D$158,MATCH(Q38,'RNF element'!$A$8:$A$158,0))</f>
        <v>4041.6771887622581</v>
      </c>
      <c r="T38" s="67">
        <f t="shared" si="3"/>
        <v>8228.8205717134151</v>
      </c>
      <c r="U38" s="67">
        <v>0</v>
      </c>
      <c r="V38" s="67">
        <f t="shared" si="6"/>
        <v>8228.8205717134151</v>
      </c>
      <c r="W38" s="67">
        <f t="shared" si="7"/>
        <v>12270.497760475673</v>
      </c>
    </row>
    <row r="39" spans="1:25" x14ac:dyDescent="0.25">
      <c r="A39" s="40" t="s">
        <v>622</v>
      </c>
      <c r="B39" s="20" t="s">
        <v>621</v>
      </c>
      <c r="C39" s="67">
        <v>325754</v>
      </c>
      <c r="D39" s="67">
        <f>INDEX('RNF element'!$P$8:$P$198,MATCH($A39,'RNF element'!$N$8:$N$198,0))</f>
        <v>4815.950846158903</v>
      </c>
      <c r="E39" s="67">
        <f t="shared" si="0"/>
        <v>320938.0491538411</v>
      </c>
      <c r="F39" s="67">
        <f t="shared" si="4"/>
        <v>10880.598954314568</v>
      </c>
      <c r="G39" s="67">
        <f t="shared" si="1"/>
        <v>15696.549800473471</v>
      </c>
      <c r="I39" s="24" t="s">
        <v>634</v>
      </c>
      <c r="J39" s="23" t="s">
        <v>633</v>
      </c>
      <c r="K39" s="23" t="s">
        <v>426</v>
      </c>
      <c r="L39" s="23" t="s">
        <v>425</v>
      </c>
      <c r="M39" s="96">
        <v>115900</v>
      </c>
      <c r="N39" s="102">
        <f t="shared" si="5"/>
        <v>1</v>
      </c>
      <c r="O39" s="91">
        <f t="shared" si="2"/>
        <v>6444.9426402305717</v>
      </c>
      <c r="Q39" s="28" t="s">
        <v>404</v>
      </c>
      <c r="R39" s="28" t="s">
        <v>403</v>
      </c>
      <c r="S39" s="91">
        <f>INDEX('RNF element'!$D$8:$D$158,MATCH(Q39,'RNF element'!$A$8:$A$158,0))</f>
        <v>4013.4827810759634</v>
      </c>
      <c r="T39" s="67">
        <f t="shared" si="3"/>
        <v>9874.9652664289861</v>
      </c>
      <c r="U39" s="67">
        <v>0</v>
      </c>
      <c r="V39" s="67">
        <f t="shared" si="6"/>
        <v>9874.9652664289861</v>
      </c>
      <c r="W39" s="67">
        <f t="shared" si="7"/>
        <v>13888.448047504949</v>
      </c>
    </row>
    <row r="40" spans="1:25" x14ac:dyDescent="0.25">
      <c r="A40" s="40" t="s">
        <v>620</v>
      </c>
      <c r="B40" s="20" t="s">
        <v>619</v>
      </c>
      <c r="C40" s="67">
        <v>141944</v>
      </c>
      <c r="D40" s="67">
        <f>INDEX('RNF element'!$P$8:$P$198,MATCH($A40,'RNF element'!$N$8:$N$198,0))</f>
        <v>2317.5273327994646</v>
      </c>
      <c r="E40" s="67">
        <f t="shared" si="0"/>
        <v>139626.47266720055</v>
      </c>
      <c r="F40" s="67">
        <f t="shared" si="4"/>
        <v>4733.6850725640779</v>
      </c>
      <c r="G40" s="67">
        <f t="shared" si="1"/>
        <v>7051.2124053635425</v>
      </c>
      <c r="I40" s="24" t="s">
        <v>630</v>
      </c>
      <c r="J40" s="23" t="s">
        <v>629</v>
      </c>
      <c r="K40" s="23" t="s">
        <v>384</v>
      </c>
      <c r="L40" s="23" t="s">
        <v>383</v>
      </c>
      <c r="M40" s="96">
        <v>291045</v>
      </c>
      <c r="N40" s="102">
        <f t="shared" si="5"/>
        <v>1</v>
      </c>
      <c r="O40" s="91">
        <f t="shared" si="2"/>
        <v>14547.907367765667</v>
      </c>
      <c r="Q40" s="28" t="s">
        <v>37</v>
      </c>
      <c r="R40" s="28" t="s">
        <v>36</v>
      </c>
      <c r="S40" s="91">
        <f>INDEX('RNF element'!$D$8:$D$158,MATCH(Q40,'RNF element'!$A$8:$A$158,0))</f>
        <v>4196.1784798477202</v>
      </c>
      <c r="T40" s="67">
        <f t="shared" si="3"/>
        <v>8679.4720833740448</v>
      </c>
      <c r="U40" s="67">
        <v>0</v>
      </c>
      <c r="V40" s="67">
        <f t="shared" si="6"/>
        <v>8679.4720833740448</v>
      </c>
      <c r="W40" s="67">
        <f t="shared" si="7"/>
        <v>12875.650563221765</v>
      </c>
    </row>
    <row r="41" spans="1:25" x14ac:dyDescent="0.25">
      <c r="A41" s="40" t="s">
        <v>618</v>
      </c>
      <c r="B41" s="20" t="s">
        <v>617</v>
      </c>
      <c r="C41" s="67">
        <v>299869</v>
      </c>
      <c r="D41" s="67">
        <f>INDEX('RNF element'!$P$8:$P$198,MATCH($A41,'RNF element'!$N$8:$N$198,0))</f>
        <v>4194.8383334840773</v>
      </c>
      <c r="E41" s="67">
        <f t="shared" si="0"/>
        <v>295674.16166651592</v>
      </c>
      <c r="F41" s="67">
        <f t="shared" si="4"/>
        <v>10024.090265172681</v>
      </c>
      <c r="G41" s="67">
        <f t="shared" si="1"/>
        <v>14218.928598656759</v>
      </c>
      <c r="I41" s="24" t="s">
        <v>626</v>
      </c>
      <c r="J41" s="23" t="s">
        <v>625</v>
      </c>
      <c r="K41" s="23" t="s">
        <v>392</v>
      </c>
      <c r="L41" s="23" t="s">
        <v>391</v>
      </c>
      <c r="M41" s="96">
        <v>179331</v>
      </c>
      <c r="N41" s="102">
        <f t="shared" si="5"/>
        <v>1</v>
      </c>
      <c r="O41" s="91">
        <f t="shared" si="2"/>
        <v>10603.977013763273</v>
      </c>
      <c r="Q41" s="28" t="s">
        <v>336</v>
      </c>
      <c r="R41" s="28" t="s">
        <v>335</v>
      </c>
      <c r="S41" s="91">
        <f>INDEX('RNF element'!$D$8:$D$158,MATCH(Q41,'RNF element'!$A$8:$A$158,0))</f>
        <v>3331.5011919171679</v>
      </c>
      <c r="T41" s="67">
        <f t="shared" si="3"/>
        <v>7501.3157178109777</v>
      </c>
      <c r="U41" s="67">
        <v>0</v>
      </c>
      <c r="V41" s="67">
        <f t="shared" si="6"/>
        <v>7501.3157178109777</v>
      </c>
      <c r="W41" s="67">
        <f t="shared" si="7"/>
        <v>10832.816909728146</v>
      </c>
    </row>
    <row r="42" spans="1:25" x14ac:dyDescent="0.25">
      <c r="A42" s="40" t="s">
        <v>616</v>
      </c>
      <c r="B42" s="20" t="s">
        <v>615</v>
      </c>
      <c r="C42" s="67">
        <v>366734</v>
      </c>
      <c r="D42" s="67">
        <f>INDEX('RNF element'!$P$8:$P$198,MATCH($A42,'RNF element'!$N$8:$N$198,0))</f>
        <v>5154.2069624059068</v>
      </c>
      <c r="E42" s="67">
        <f t="shared" ref="E42:E73" si="8">C42-D42</f>
        <v>361579.79303759412</v>
      </c>
      <c r="F42" s="67">
        <f t="shared" si="4"/>
        <v>12258.455263870164</v>
      </c>
      <c r="G42" s="67">
        <f t="shared" ref="G42:G73" si="9">D42+F42</f>
        <v>17412.662226276072</v>
      </c>
      <c r="I42" s="24" t="s">
        <v>624</v>
      </c>
      <c r="J42" s="23" t="s">
        <v>623</v>
      </c>
      <c r="K42" s="23" t="s">
        <v>346</v>
      </c>
      <c r="L42" s="23" t="s">
        <v>345</v>
      </c>
      <c r="M42" s="96">
        <v>224119</v>
      </c>
      <c r="N42" s="102">
        <f t="shared" si="5"/>
        <v>0.87052394029201452</v>
      </c>
      <c r="O42" s="91">
        <f t="shared" si="2"/>
        <v>10835.012209772452</v>
      </c>
      <c r="Q42" s="28" t="s">
        <v>188</v>
      </c>
      <c r="R42" s="28" t="s">
        <v>187</v>
      </c>
      <c r="S42" s="91">
        <f>INDEX('RNF element'!$D$8:$D$158,MATCH(Q42,'RNF element'!$A$8:$A$158,0))</f>
        <v>5081.6067382451465</v>
      </c>
      <c r="T42" s="67">
        <f t="shared" ref="T42:T73" si="10">SUMIF($K$10:$K$238,$Q42,O$10:O$238)</f>
        <v>13219.814615185416</v>
      </c>
      <c r="U42" s="67">
        <v>0</v>
      </c>
      <c r="V42" s="67">
        <f t="shared" si="6"/>
        <v>13219.814615185416</v>
      </c>
      <c r="W42" s="67">
        <f t="shared" si="7"/>
        <v>18301.421353430564</v>
      </c>
    </row>
    <row r="43" spans="1:25" x14ac:dyDescent="0.25">
      <c r="A43" s="40" t="s">
        <v>612</v>
      </c>
      <c r="B43" s="20" t="s">
        <v>611</v>
      </c>
      <c r="C43" s="67">
        <v>160268</v>
      </c>
      <c r="D43" s="67">
        <f>INDEX('RNF element'!$P$8:$P$198,MATCH($A43,'RNF element'!$N$8:$N$198,0))</f>
        <v>2662.6823481668976</v>
      </c>
      <c r="E43" s="67">
        <f t="shared" si="8"/>
        <v>157605.31765183312</v>
      </c>
      <c r="F43" s="67">
        <f t="shared" ref="F43:F74" si="11">(C43-D43)/(C$8-D$8)*F$8</f>
        <v>5343.2126821925849</v>
      </c>
      <c r="G43" s="67">
        <f t="shared" si="9"/>
        <v>8005.8950303594829</v>
      </c>
      <c r="I43" s="24" t="s">
        <v>624</v>
      </c>
      <c r="J43" s="23" t="s">
        <v>623</v>
      </c>
      <c r="K43" s="23" t="s">
        <v>67</v>
      </c>
      <c r="L43" s="23" t="s">
        <v>66</v>
      </c>
      <c r="M43" s="96">
        <v>33334</v>
      </c>
      <c r="N43" s="102">
        <f t="shared" si="5"/>
        <v>0.12947605970798554</v>
      </c>
      <c r="O43" s="91">
        <f t="shared" si="2"/>
        <v>1611.529129616654</v>
      </c>
      <c r="Q43" s="28" t="s">
        <v>89</v>
      </c>
      <c r="R43" s="28" t="s">
        <v>88</v>
      </c>
      <c r="S43" s="91">
        <f>INDEX('RNF element'!$D$8:$D$158,MATCH(Q43,'RNF element'!$A$8:$A$158,0))</f>
        <v>1842.6302561106177</v>
      </c>
      <c r="T43" s="67">
        <f t="shared" si="10"/>
        <v>5136.6628564749963</v>
      </c>
      <c r="U43" s="67">
        <v>-132.1720925881209</v>
      </c>
      <c r="V43" s="67">
        <f t="shared" si="6"/>
        <v>5004.4907638868754</v>
      </c>
      <c r="W43" s="67">
        <f t="shared" si="7"/>
        <v>6847.121019997493</v>
      </c>
    </row>
    <row r="44" spans="1:25" x14ac:dyDescent="0.25">
      <c r="A44" s="40" t="s">
        <v>610</v>
      </c>
      <c r="B44" s="20" t="s">
        <v>609</v>
      </c>
      <c r="C44" s="67">
        <v>490188</v>
      </c>
      <c r="D44" s="67">
        <f>INDEX('RNF element'!$P$8:$P$198,MATCH($A44,'RNF element'!$N$8:$N$198,0))</f>
        <v>8108.3103712187949</v>
      </c>
      <c r="E44" s="67">
        <f t="shared" si="8"/>
        <v>482079.68962878123</v>
      </c>
      <c r="F44" s="67">
        <f t="shared" si="11"/>
        <v>16343.701785128244</v>
      </c>
      <c r="G44" s="67">
        <f t="shared" si="9"/>
        <v>24452.012156347038</v>
      </c>
      <c r="I44" s="24" t="s">
        <v>622</v>
      </c>
      <c r="J44" s="23" t="s">
        <v>621</v>
      </c>
      <c r="K44" s="23" t="s">
        <v>322</v>
      </c>
      <c r="L44" s="23" t="s">
        <v>321</v>
      </c>
      <c r="M44" s="96">
        <v>235493</v>
      </c>
      <c r="N44" s="102">
        <f t="shared" si="5"/>
        <v>1</v>
      </c>
      <c r="O44" s="91">
        <f t="shared" si="2"/>
        <v>10880.598954314568</v>
      </c>
      <c r="Q44" s="28" t="s">
        <v>105</v>
      </c>
      <c r="R44" s="28" t="s">
        <v>104</v>
      </c>
      <c r="S44" s="91">
        <f>INDEX('RNF element'!$D$8:$D$158,MATCH(Q44,'RNF element'!$A$8:$A$158,0))</f>
        <v>2550.7943950895051</v>
      </c>
      <c r="T44" s="67">
        <f t="shared" si="10"/>
        <v>6657.2594983713543</v>
      </c>
      <c r="U44" s="67">
        <v>348.10581587761408</v>
      </c>
      <c r="V44" s="67">
        <f t="shared" si="6"/>
        <v>7005.3653142489684</v>
      </c>
      <c r="W44" s="67">
        <f t="shared" si="7"/>
        <v>9556.1597093384735</v>
      </c>
    </row>
    <row r="45" spans="1:25" x14ac:dyDescent="0.25">
      <c r="A45" s="40" t="s">
        <v>608</v>
      </c>
      <c r="B45" s="20" t="s">
        <v>607</v>
      </c>
      <c r="C45" s="67">
        <v>277980</v>
      </c>
      <c r="D45" s="67">
        <f>INDEX('RNF element'!$P$8:$P$198,MATCH($A45,'RNF element'!$N$8:$N$198,0))</f>
        <v>4459.065281313452</v>
      </c>
      <c r="E45" s="67">
        <f t="shared" si="8"/>
        <v>273520.93471868656</v>
      </c>
      <c r="F45" s="67">
        <f t="shared" si="11"/>
        <v>9273.0407134016987</v>
      </c>
      <c r="G45" s="67">
        <f t="shared" si="9"/>
        <v>13732.105994715152</v>
      </c>
      <c r="I45" s="24" t="s">
        <v>620</v>
      </c>
      <c r="J45" s="23" t="s">
        <v>619</v>
      </c>
      <c r="K45" s="23" t="s">
        <v>614</v>
      </c>
      <c r="L45" s="23" t="s">
        <v>613</v>
      </c>
      <c r="M45" s="96">
        <v>104834</v>
      </c>
      <c r="N45" s="102">
        <f t="shared" si="5"/>
        <v>1</v>
      </c>
      <c r="O45" s="91">
        <f t="shared" si="2"/>
        <v>4733.6850725640779</v>
      </c>
      <c r="Q45" s="28" t="s">
        <v>103</v>
      </c>
      <c r="R45" s="28" t="s">
        <v>102</v>
      </c>
      <c r="S45" s="91">
        <f>INDEX('RNF element'!$D$8:$D$158,MATCH(Q45,'RNF element'!$A$8:$A$158,0))</f>
        <v>2900.1597391743908</v>
      </c>
      <c r="T45" s="67">
        <f t="shared" si="10"/>
        <v>6850.5839650723383</v>
      </c>
      <c r="U45" s="67">
        <v>339.27199581525838</v>
      </c>
      <c r="V45" s="67">
        <f t="shared" si="6"/>
        <v>7189.8559608875967</v>
      </c>
      <c r="W45" s="67">
        <f t="shared" si="7"/>
        <v>10090.015700061987</v>
      </c>
    </row>
    <row r="46" spans="1:25" x14ac:dyDescent="0.25">
      <c r="A46" s="40" t="s">
        <v>606</v>
      </c>
      <c r="B46" s="20" t="s">
        <v>605</v>
      </c>
      <c r="C46" s="67">
        <v>221879</v>
      </c>
      <c r="D46" s="67">
        <f>INDEX('RNF element'!$P$8:$P$198,MATCH($A46,'RNF element'!$N$8:$N$198,0))</f>
        <v>3410.3765481680143</v>
      </c>
      <c r="E46" s="67">
        <f t="shared" si="8"/>
        <v>218468.62345183198</v>
      </c>
      <c r="F46" s="67">
        <f t="shared" si="11"/>
        <v>7406.6302893899065</v>
      </c>
      <c r="G46" s="67">
        <f t="shared" si="9"/>
        <v>10817.006837557921</v>
      </c>
      <c r="I46" s="24" t="s">
        <v>618</v>
      </c>
      <c r="J46" s="23" t="s">
        <v>617</v>
      </c>
      <c r="K46" s="23" t="s">
        <v>296</v>
      </c>
      <c r="L46" s="23" t="s">
        <v>295</v>
      </c>
      <c r="M46" s="96">
        <v>209704</v>
      </c>
      <c r="N46" s="102">
        <f t="shared" si="5"/>
        <v>1</v>
      </c>
      <c r="O46" s="91">
        <f t="shared" si="2"/>
        <v>10024.090265172681</v>
      </c>
      <c r="Q46" s="28" t="s">
        <v>87</v>
      </c>
      <c r="R46" s="28" t="s">
        <v>86</v>
      </c>
      <c r="S46" s="91">
        <f>INDEX('RNF element'!$D$8:$D$158,MATCH(Q46,'RNF element'!$A$8:$A$158,0))</f>
        <v>2624.9163941296642</v>
      </c>
      <c r="T46" s="67">
        <f t="shared" si="10"/>
        <v>6348.1483990469305</v>
      </c>
      <c r="U46" s="67">
        <v>96.991801953358845</v>
      </c>
      <c r="V46" s="67">
        <f t="shared" si="6"/>
        <v>6445.1402010002894</v>
      </c>
      <c r="W46" s="67">
        <f t="shared" si="7"/>
        <v>9070.0565951299541</v>
      </c>
    </row>
    <row r="47" spans="1:25" x14ac:dyDescent="0.25">
      <c r="A47" s="40" t="s">
        <v>604</v>
      </c>
      <c r="B47" s="20" t="s">
        <v>603</v>
      </c>
      <c r="C47" s="67">
        <v>400844</v>
      </c>
      <c r="D47" s="67">
        <f>INDEX('RNF element'!$P$8:$P$198,MATCH($A47,'RNF element'!$N$8:$N$198,0))</f>
        <v>6306.4906846905124</v>
      </c>
      <c r="E47" s="67">
        <f t="shared" si="8"/>
        <v>394537.50931530946</v>
      </c>
      <c r="F47" s="67">
        <f t="shared" si="11"/>
        <v>13375.803905495426</v>
      </c>
      <c r="G47" s="67">
        <f t="shared" si="9"/>
        <v>19682.294590185938</v>
      </c>
      <c r="I47" s="24" t="s">
        <v>616</v>
      </c>
      <c r="J47" s="23" t="s">
        <v>615</v>
      </c>
      <c r="K47" s="23" t="s">
        <v>614</v>
      </c>
      <c r="L47" s="23" t="s">
        <v>613</v>
      </c>
      <c r="M47" s="96">
        <v>233152</v>
      </c>
      <c r="N47" s="102">
        <f t="shared" si="5"/>
        <v>1</v>
      </c>
      <c r="O47" s="91">
        <f t="shared" si="2"/>
        <v>12258.455263870164</v>
      </c>
      <c r="Q47" s="28" t="s">
        <v>85</v>
      </c>
      <c r="R47" s="28" t="s">
        <v>84</v>
      </c>
      <c r="S47" s="91">
        <f>INDEX('RNF element'!$D$8:$D$158,MATCH(Q47,'RNF element'!$A$8:$A$158,0))</f>
        <v>2426.3322608412695</v>
      </c>
      <c r="T47" s="67">
        <f t="shared" si="10"/>
        <v>6406.6936480486802</v>
      </c>
      <c r="U47" s="67">
        <v>34.672203540905684</v>
      </c>
      <c r="V47" s="67">
        <f t="shared" si="6"/>
        <v>6441.3658515895859</v>
      </c>
      <c r="W47" s="67">
        <f t="shared" si="7"/>
        <v>8867.698112430855</v>
      </c>
    </row>
    <row r="48" spans="1:25" x14ac:dyDescent="0.25">
      <c r="A48" s="40" t="s">
        <v>600</v>
      </c>
      <c r="B48" s="20" t="s">
        <v>599</v>
      </c>
      <c r="C48" s="67">
        <v>168513</v>
      </c>
      <c r="D48" s="67">
        <f>INDEX('RNF element'!$P$8:$P$198,MATCH($A48,'RNF element'!$N$8:$N$198,0))</f>
        <v>2554.2363757482058</v>
      </c>
      <c r="E48" s="67">
        <f t="shared" si="8"/>
        <v>165958.76362425179</v>
      </c>
      <c r="F48" s="67">
        <f t="shared" si="11"/>
        <v>5626.415299495382</v>
      </c>
      <c r="G48" s="67">
        <f t="shared" si="9"/>
        <v>8180.6516752435873</v>
      </c>
      <c r="I48" s="24" t="s">
        <v>612</v>
      </c>
      <c r="J48" s="23" t="s">
        <v>611</v>
      </c>
      <c r="K48" s="23" t="s">
        <v>540</v>
      </c>
      <c r="L48" s="23" t="s">
        <v>539</v>
      </c>
      <c r="M48" s="96">
        <v>113881</v>
      </c>
      <c r="N48" s="102">
        <f t="shared" si="5"/>
        <v>1</v>
      </c>
      <c r="O48" s="91">
        <f t="shared" si="2"/>
        <v>5343.2126821925849</v>
      </c>
      <c r="Q48" s="28" t="s">
        <v>99</v>
      </c>
      <c r="R48" s="28" t="s">
        <v>98</v>
      </c>
      <c r="S48" s="91">
        <f>INDEX('RNF element'!$D$8:$D$158,MATCH(Q48,'RNF element'!$A$8:$A$158,0))</f>
        <v>2045.0709964161474</v>
      </c>
      <c r="T48" s="67">
        <f t="shared" si="10"/>
        <v>6930.610716281677</v>
      </c>
      <c r="U48" s="67">
        <v>-687.37781169288428</v>
      </c>
      <c r="V48" s="67">
        <f t="shared" si="6"/>
        <v>6243.2329045887927</v>
      </c>
      <c r="W48" s="67">
        <f t="shared" si="7"/>
        <v>8288.3039010049397</v>
      </c>
    </row>
    <row r="49" spans="1:23" x14ac:dyDescent="0.25">
      <c r="A49" s="40" t="s">
        <v>598</v>
      </c>
      <c r="B49" s="20" t="s">
        <v>597</v>
      </c>
      <c r="C49" s="67">
        <v>464437</v>
      </c>
      <c r="D49" s="67">
        <f>INDEX('RNF element'!$P$8:$P$198,MATCH($A49,'RNF element'!$N$8:$N$198,0))</f>
        <v>7448.7506052988283</v>
      </c>
      <c r="E49" s="67">
        <f t="shared" si="8"/>
        <v>456988.24939470115</v>
      </c>
      <c r="F49" s="67">
        <f t="shared" si="11"/>
        <v>15493.039487239374</v>
      </c>
      <c r="G49" s="67">
        <f t="shared" si="9"/>
        <v>22941.790092538202</v>
      </c>
      <c r="I49" s="24" t="s">
        <v>610</v>
      </c>
      <c r="J49" s="23" t="s">
        <v>609</v>
      </c>
      <c r="K49" s="23" t="s">
        <v>272</v>
      </c>
      <c r="L49" s="23" t="s">
        <v>271</v>
      </c>
      <c r="M49" s="96">
        <v>324650</v>
      </c>
      <c r="N49" s="102">
        <f t="shared" si="5"/>
        <v>1</v>
      </c>
      <c r="O49" s="91">
        <f t="shared" si="2"/>
        <v>16343.701785128244</v>
      </c>
      <c r="Q49" s="28" t="s">
        <v>512</v>
      </c>
      <c r="R49" s="28" t="s">
        <v>511</v>
      </c>
      <c r="S49" s="91">
        <f>INDEX('RNF element'!$D$8:$D$158,MATCH(Q49,'RNF element'!$A$8:$A$158,0))</f>
        <v>4624.3394059312222</v>
      </c>
      <c r="T49" s="67">
        <f t="shared" si="10"/>
        <v>11073.991661958798</v>
      </c>
      <c r="U49" s="67">
        <v>0</v>
      </c>
      <c r="V49" s="67">
        <f t="shared" si="6"/>
        <v>11073.991661958798</v>
      </c>
      <c r="W49" s="67">
        <f t="shared" si="7"/>
        <v>15698.33106789002</v>
      </c>
    </row>
    <row r="50" spans="1:23" x14ac:dyDescent="0.25">
      <c r="A50" s="40" t="s">
        <v>596</v>
      </c>
      <c r="B50" s="20" t="s">
        <v>595</v>
      </c>
      <c r="C50" s="67">
        <v>300912</v>
      </c>
      <c r="D50" s="67">
        <f>INDEX('RNF element'!$P$8:$P$198,MATCH($A50,'RNF element'!$N$8:$N$198,0))</f>
        <v>4688.1924105859125</v>
      </c>
      <c r="E50" s="67">
        <f t="shared" si="8"/>
        <v>296223.80758941406</v>
      </c>
      <c r="F50" s="67">
        <f t="shared" si="11"/>
        <v>10042.72463049551</v>
      </c>
      <c r="G50" s="67">
        <f t="shared" si="9"/>
        <v>14730.917041081422</v>
      </c>
      <c r="I50" s="24" t="s">
        <v>608</v>
      </c>
      <c r="J50" s="23" t="s">
        <v>607</v>
      </c>
      <c r="K50" s="23" t="s">
        <v>540</v>
      </c>
      <c r="L50" s="23" t="s">
        <v>539</v>
      </c>
      <c r="M50" s="96">
        <v>190711</v>
      </c>
      <c r="N50" s="102">
        <f t="shared" si="5"/>
        <v>1</v>
      </c>
      <c r="O50" s="91">
        <f t="shared" si="2"/>
        <v>9273.0407134016987</v>
      </c>
      <c r="Q50" s="28" t="s">
        <v>208</v>
      </c>
      <c r="R50" s="28" t="s">
        <v>207</v>
      </c>
      <c r="S50" s="91">
        <f>INDEX('RNF element'!$D$8:$D$158,MATCH(Q50,'RNF element'!$A$8:$A$158,0))</f>
        <v>6256.886701600687</v>
      </c>
      <c r="T50" s="67">
        <f t="shared" si="10"/>
        <v>13242.82491433959</v>
      </c>
      <c r="U50" s="67">
        <v>0</v>
      </c>
      <c r="V50" s="67">
        <f t="shared" si="6"/>
        <v>13242.82491433959</v>
      </c>
      <c r="W50" s="67">
        <f t="shared" si="7"/>
        <v>19499.711615940276</v>
      </c>
    </row>
    <row r="51" spans="1:23" x14ac:dyDescent="0.25">
      <c r="A51" s="40" t="s">
        <v>590</v>
      </c>
      <c r="B51" s="20" t="s">
        <v>589</v>
      </c>
      <c r="C51" s="67">
        <v>169143</v>
      </c>
      <c r="D51" s="67">
        <f>INDEX('RNF element'!$P$8:$P$198,MATCH($A51,'RNF element'!$N$8:$N$198,0))</f>
        <v>1858.4033839758074</v>
      </c>
      <c r="E51" s="67">
        <f t="shared" si="8"/>
        <v>167284.59661602418</v>
      </c>
      <c r="F51" s="67">
        <f t="shared" si="11"/>
        <v>5671.3643390433836</v>
      </c>
      <c r="G51" s="67">
        <f t="shared" si="9"/>
        <v>7529.7677230191912</v>
      </c>
      <c r="I51" s="24" t="s">
        <v>606</v>
      </c>
      <c r="J51" s="23" t="s">
        <v>605</v>
      </c>
      <c r="K51" s="23" t="s">
        <v>588</v>
      </c>
      <c r="L51" s="23" t="s">
        <v>587</v>
      </c>
      <c r="M51" s="96">
        <v>109318</v>
      </c>
      <c r="N51" s="102">
        <f t="shared" si="5"/>
        <v>0.68399844827370448</v>
      </c>
      <c r="O51" s="91">
        <f t="shared" si="2"/>
        <v>5066.123624879715</v>
      </c>
      <c r="Q51" s="28" t="s">
        <v>160</v>
      </c>
      <c r="R51" s="28" t="s">
        <v>159</v>
      </c>
      <c r="S51" s="91">
        <f>INDEX('RNF element'!$D$8:$D$158,MATCH(Q51,'RNF element'!$A$8:$A$158,0))</f>
        <v>4534.4021507007201</v>
      </c>
      <c r="T51" s="67">
        <f t="shared" si="10"/>
        <v>9889.5799731253501</v>
      </c>
      <c r="U51" s="67">
        <v>0</v>
      </c>
      <c r="V51" s="67">
        <f t="shared" si="6"/>
        <v>9889.5799731253501</v>
      </c>
      <c r="W51" s="67">
        <f t="shared" si="7"/>
        <v>14423.98212382607</v>
      </c>
    </row>
    <row r="52" spans="1:23" x14ac:dyDescent="0.25">
      <c r="A52" s="40" t="s">
        <v>586</v>
      </c>
      <c r="B52" s="20" t="s">
        <v>585</v>
      </c>
      <c r="C52" s="67">
        <v>475441</v>
      </c>
      <c r="D52" s="67">
        <f>INDEX('RNF element'!$P$8:$P$198,MATCH($A52,'RNF element'!$N$8:$N$198,0))</f>
        <v>7688.9821783404932</v>
      </c>
      <c r="E52" s="67">
        <f t="shared" si="8"/>
        <v>467752.01782165951</v>
      </c>
      <c r="F52" s="67">
        <f t="shared" si="11"/>
        <v>15857.958037095415</v>
      </c>
      <c r="G52" s="67">
        <f t="shared" si="9"/>
        <v>23546.940215435909</v>
      </c>
      <c r="I52" s="24" t="s">
        <v>606</v>
      </c>
      <c r="J52" s="23" t="s">
        <v>605</v>
      </c>
      <c r="K52" s="23" t="s">
        <v>484</v>
      </c>
      <c r="L52" s="23" t="s">
        <v>483</v>
      </c>
      <c r="M52" s="96">
        <v>50504</v>
      </c>
      <c r="N52" s="102">
        <f t="shared" si="5"/>
        <v>0.31600155172629552</v>
      </c>
      <c r="O52" s="91">
        <f t="shared" si="2"/>
        <v>2340.5066645101915</v>
      </c>
      <c r="Q52" s="28" t="s">
        <v>154</v>
      </c>
      <c r="R52" s="28" t="s">
        <v>153</v>
      </c>
      <c r="S52" s="91">
        <f>INDEX('RNF element'!$D$8:$D$158,MATCH(Q52,'RNF element'!$A$8:$A$158,0))</f>
        <v>5649.4891179301521</v>
      </c>
      <c r="T52" s="67">
        <f t="shared" si="10"/>
        <v>11972.274781261056</v>
      </c>
      <c r="U52" s="67">
        <v>0</v>
      </c>
      <c r="V52" s="67">
        <f t="shared" si="6"/>
        <v>11972.274781261056</v>
      </c>
      <c r="W52" s="67">
        <f t="shared" si="7"/>
        <v>17621.76389919121</v>
      </c>
    </row>
    <row r="53" spans="1:23" x14ac:dyDescent="0.25">
      <c r="A53" s="40" t="s">
        <v>582</v>
      </c>
      <c r="B53" s="20" t="s">
        <v>581</v>
      </c>
      <c r="C53" s="67">
        <v>412345</v>
      </c>
      <c r="D53" s="67">
        <f>INDEX('RNF element'!$P$8:$P$198,MATCH($A53,'RNF element'!$N$8:$N$198,0))</f>
        <v>6885.2358180471265</v>
      </c>
      <c r="E53" s="67">
        <f t="shared" si="8"/>
        <v>405459.76418195287</v>
      </c>
      <c r="F53" s="67">
        <f t="shared" si="11"/>
        <v>13746.09554026445</v>
      </c>
      <c r="G53" s="67">
        <f t="shared" si="9"/>
        <v>20631.331358311578</v>
      </c>
      <c r="I53" s="24" t="s">
        <v>604</v>
      </c>
      <c r="J53" s="23" t="s">
        <v>603</v>
      </c>
      <c r="K53" s="23" t="s">
        <v>602</v>
      </c>
      <c r="L53" s="23" t="s">
        <v>601</v>
      </c>
      <c r="M53" s="96">
        <v>243341</v>
      </c>
      <c r="N53" s="102">
        <f t="shared" si="5"/>
        <v>1</v>
      </c>
      <c r="O53" s="91">
        <f t="shared" si="2"/>
        <v>13375.803905495426</v>
      </c>
      <c r="Q53" s="28" t="s">
        <v>166</v>
      </c>
      <c r="R53" s="28" t="s">
        <v>165</v>
      </c>
      <c r="S53" s="91">
        <f>INDEX('RNF element'!$D$8:$D$158,MATCH(Q53,'RNF element'!$A$8:$A$158,0))</f>
        <v>3902.9288976790981</v>
      </c>
      <c r="T53" s="67">
        <f t="shared" si="10"/>
        <v>7418.0706049359324</v>
      </c>
      <c r="U53" s="67">
        <v>0</v>
      </c>
      <c r="V53" s="67">
        <f t="shared" si="6"/>
        <v>7418.0706049359324</v>
      </c>
      <c r="W53" s="67">
        <f t="shared" si="7"/>
        <v>11320.99950261503</v>
      </c>
    </row>
    <row r="54" spans="1:23" x14ac:dyDescent="0.25">
      <c r="A54" s="40" t="s">
        <v>580</v>
      </c>
      <c r="B54" s="20" t="s">
        <v>579</v>
      </c>
      <c r="C54" s="67">
        <v>319592</v>
      </c>
      <c r="D54" s="67">
        <f>INDEX('RNF element'!$P$8:$P$198,MATCH($A54,'RNF element'!$N$8:$N$198,0))</f>
        <v>5309.1934466326184</v>
      </c>
      <c r="E54" s="67">
        <f t="shared" si="8"/>
        <v>314282.80655336741</v>
      </c>
      <c r="F54" s="67">
        <f t="shared" si="11"/>
        <v>10654.969659594477</v>
      </c>
      <c r="G54" s="67">
        <f t="shared" si="9"/>
        <v>15964.163106227095</v>
      </c>
      <c r="I54" s="24" t="s">
        <v>600</v>
      </c>
      <c r="J54" s="23" t="s">
        <v>599</v>
      </c>
      <c r="K54" s="23" t="s">
        <v>472</v>
      </c>
      <c r="L54" s="23" t="s">
        <v>471</v>
      </c>
      <c r="M54" s="96">
        <v>116304</v>
      </c>
      <c r="N54" s="102">
        <f t="shared" si="5"/>
        <v>1</v>
      </c>
      <c r="O54" s="91">
        <f t="shared" si="2"/>
        <v>5626.415299495382</v>
      </c>
      <c r="Q54" s="28" t="s">
        <v>642</v>
      </c>
      <c r="R54" s="28" t="s">
        <v>641</v>
      </c>
      <c r="S54" s="91">
        <f>INDEX('RNF element'!$D$8:$D$158,MATCH(Q54,'RNF element'!$A$8:$A$158,0))</f>
        <v>14372.797788829746</v>
      </c>
      <c r="T54" s="67">
        <f t="shared" si="10"/>
        <v>28659.137626308599</v>
      </c>
      <c r="U54" s="67">
        <v>0</v>
      </c>
      <c r="V54" s="67">
        <f t="shared" si="6"/>
        <v>28659.137626308599</v>
      </c>
      <c r="W54" s="67">
        <f t="shared" si="7"/>
        <v>43031.935415138345</v>
      </c>
    </row>
    <row r="55" spans="1:23" x14ac:dyDescent="0.25">
      <c r="A55" s="40" t="s">
        <v>578</v>
      </c>
      <c r="B55" s="20" t="s">
        <v>577</v>
      </c>
      <c r="C55" s="67">
        <v>198797</v>
      </c>
      <c r="D55" s="67">
        <f>INDEX('RNF element'!$P$8:$P$198,MATCH($A55,'RNF element'!$N$8:$N$198,0))</f>
        <v>3090.6754498987325</v>
      </c>
      <c r="E55" s="67">
        <f t="shared" si="8"/>
        <v>195706.32455010127</v>
      </c>
      <c r="F55" s="67">
        <f t="shared" si="11"/>
        <v>6634.9316818831112</v>
      </c>
      <c r="G55" s="67">
        <f t="shared" si="9"/>
        <v>9725.6071317818441</v>
      </c>
      <c r="I55" s="24" t="s">
        <v>598</v>
      </c>
      <c r="J55" s="23" t="s">
        <v>597</v>
      </c>
      <c r="K55" s="23" t="s">
        <v>588</v>
      </c>
      <c r="L55" s="23" t="s">
        <v>587</v>
      </c>
      <c r="M55" s="96">
        <v>340524</v>
      </c>
      <c r="N55" s="102">
        <f t="shared" si="5"/>
        <v>1</v>
      </c>
      <c r="O55" s="91">
        <f t="shared" si="2"/>
        <v>15493.039487239374</v>
      </c>
      <c r="Q55" s="28" t="s">
        <v>638</v>
      </c>
      <c r="R55" s="28" t="s">
        <v>637</v>
      </c>
      <c r="S55" s="91">
        <f>INDEX('RNF element'!$D$8:$D$158,MATCH(Q55,'RNF element'!$A$8:$A$158,0))</f>
        <v>7387.2952443714285</v>
      </c>
      <c r="T55" s="67">
        <f t="shared" si="10"/>
        <v>17189.806737183408</v>
      </c>
      <c r="U55" s="67">
        <v>0</v>
      </c>
      <c r="V55" s="67">
        <f t="shared" si="6"/>
        <v>17189.806737183408</v>
      </c>
      <c r="W55" s="67">
        <f t="shared" si="7"/>
        <v>24577.101981554835</v>
      </c>
    </row>
    <row r="56" spans="1:23" x14ac:dyDescent="0.25">
      <c r="A56" s="40" t="s">
        <v>574</v>
      </c>
      <c r="B56" s="20" t="s">
        <v>573</v>
      </c>
      <c r="C56" s="67">
        <v>208261</v>
      </c>
      <c r="D56" s="67">
        <f>INDEX('RNF element'!$P$8:$P$198,MATCH($A56,'RNF element'!$N$8:$N$198,0))</f>
        <v>3229.5060308139814</v>
      </c>
      <c r="E56" s="67">
        <f t="shared" si="8"/>
        <v>205031.49396918601</v>
      </c>
      <c r="F56" s="67">
        <f t="shared" si="11"/>
        <v>6951.0781434747169</v>
      </c>
      <c r="G56" s="67">
        <f t="shared" si="9"/>
        <v>10180.584174288699</v>
      </c>
      <c r="I56" s="24" t="s">
        <v>596</v>
      </c>
      <c r="J56" s="23" t="s">
        <v>595</v>
      </c>
      <c r="K56" s="23" t="s">
        <v>594</v>
      </c>
      <c r="L56" s="23" t="s">
        <v>593</v>
      </c>
      <c r="M56" s="96">
        <v>209454</v>
      </c>
      <c r="N56" s="102">
        <f t="shared" si="5"/>
        <v>1</v>
      </c>
      <c r="O56" s="91">
        <f t="shared" si="2"/>
        <v>10042.72463049551</v>
      </c>
      <c r="Q56" s="28" t="s">
        <v>614</v>
      </c>
      <c r="R56" s="28" t="s">
        <v>613</v>
      </c>
      <c r="S56" s="91">
        <f>INDEX('RNF element'!$D$8:$D$158,MATCH(Q56,'RNF element'!$A$8:$A$158,0))</f>
        <v>7471.7342952053714</v>
      </c>
      <c r="T56" s="67">
        <f t="shared" si="10"/>
        <v>16992.14033643424</v>
      </c>
      <c r="U56" s="67">
        <v>0</v>
      </c>
      <c r="V56" s="67">
        <f t="shared" si="6"/>
        <v>16992.14033643424</v>
      </c>
      <c r="W56" s="67">
        <f t="shared" si="7"/>
        <v>24463.874631639614</v>
      </c>
    </row>
    <row r="57" spans="1:23" x14ac:dyDescent="0.25">
      <c r="A57" s="40" t="s">
        <v>572</v>
      </c>
      <c r="B57" s="20" t="s">
        <v>571</v>
      </c>
      <c r="C57" s="67">
        <v>422012</v>
      </c>
      <c r="D57" s="67">
        <f>INDEX('RNF element'!$P$8:$P$198,MATCH($A57,'RNF element'!$N$8:$N$198,0))</f>
        <v>7399.0354507795782</v>
      </c>
      <c r="E57" s="67">
        <f t="shared" si="8"/>
        <v>414612.9645492204</v>
      </c>
      <c r="F57" s="67">
        <f t="shared" si="11"/>
        <v>14056.411822822096</v>
      </c>
      <c r="G57" s="67">
        <f t="shared" si="9"/>
        <v>21455.447273601676</v>
      </c>
      <c r="I57" s="24" t="s">
        <v>590</v>
      </c>
      <c r="J57" s="23" t="s">
        <v>589</v>
      </c>
      <c r="K57" s="23" t="s">
        <v>588</v>
      </c>
      <c r="L57" s="23" t="s">
        <v>587</v>
      </c>
      <c r="M57" s="96">
        <v>84958</v>
      </c>
      <c r="N57" s="102">
        <f t="shared" si="5"/>
        <v>1</v>
      </c>
      <c r="O57" s="91">
        <f t="shared" si="2"/>
        <v>5671.3643390433836</v>
      </c>
      <c r="Q57" s="28" t="s">
        <v>416</v>
      </c>
      <c r="R57" s="28" t="s">
        <v>415</v>
      </c>
      <c r="S57" s="91">
        <f>INDEX('RNF element'!$D$8:$D$158,MATCH(Q57,'RNF element'!$A$8:$A$158,0))</f>
        <v>7097.9721709047599</v>
      </c>
      <c r="T57" s="67">
        <f t="shared" si="10"/>
        <v>13839.234618180371</v>
      </c>
      <c r="U57" s="67">
        <v>0</v>
      </c>
      <c r="V57" s="67">
        <f t="shared" si="6"/>
        <v>13839.234618180371</v>
      </c>
      <c r="W57" s="67">
        <f t="shared" si="7"/>
        <v>20937.206789085132</v>
      </c>
    </row>
    <row r="58" spans="1:23" x14ac:dyDescent="0.25">
      <c r="A58" s="40" t="s">
        <v>570</v>
      </c>
      <c r="B58" s="20" t="s">
        <v>569</v>
      </c>
      <c r="C58" s="67">
        <v>241780</v>
      </c>
      <c r="D58" s="67">
        <f>INDEX('RNF element'!$P$8:$P$198,MATCH($A58,'RNF element'!$N$8:$N$198,0))</f>
        <v>3970.6308638541432</v>
      </c>
      <c r="E58" s="67">
        <f t="shared" si="8"/>
        <v>237809.36913614586</v>
      </c>
      <c r="F58" s="67">
        <f t="shared" si="11"/>
        <v>8062.3297236677545</v>
      </c>
      <c r="G58" s="67">
        <f t="shared" si="9"/>
        <v>12032.960587521899</v>
      </c>
      <c r="I58" s="24" t="s">
        <v>586</v>
      </c>
      <c r="J58" s="23" t="s">
        <v>585</v>
      </c>
      <c r="K58" s="23" t="s">
        <v>584</v>
      </c>
      <c r="L58" s="23" t="s">
        <v>583</v>
      </c>
      <c r="M58" s="96">
        <v>308940</v>
      </c>
      <c r="N58" s="102">
        <f t="shared" si="5"/>
        <v>1</v>
      </c>
      <c r="O58" s="91">
        <f t="shared" si="2"/>
        <v>15857.958037095415</v>
      </c>
      <c r="Q58" s="28" t="s">
        <v>139</v>
      </c>
      <c r="R58" s="28" t="s">
        <v>138</v>
      </c>
      <c r="S58" s="91">
        <f>INDEX('RNF element'!$D$8:$D$158,MATCH(Q58,'RNF element'!$A$8:$A$158,0))</f>
        <v>14225.15996942247</v>
      </c>
      <c r="T58" s="67">
        <f t="shared" si="10"/>
        <v>27101.899970319115</v>
      </c>
      <c r="U58" s="67">
        <v>0</v>
      </c>
      <c r="V58" s="67">
        <f t="shared" si="6"/>
        <v>27101.899970319115</v>
      </c>
      <c r="W58" s="67">
        <f t="shared" si="7"/>
        <v>41327.059939741586</v>
      </c>
    </row>
    <row r="59" spans="1:23" x14ac:dyDescent="0.25">
      <c r="A59" s="40" t="s">
        <v>568</v>
      </c>
      <c r="B59" s="20" t="s">
        <v>567</v>
      </c>
      <c r="C59" s="67">
        <v>261312</v>
      </c>
      <c r="D59" s="67">
        <f>INDEX('RNF element'!$P$8:$P$198,MATCH($A59,'RNF element'!$N$8:$N$198,0))</f>
        <v>4162.1539055799149</v>
      </c>
      <c r="E59" s="67">
        <f t="shared" si="8"/>
        <v>257149.84609442009</v>
      </c>
      <c r="F59" s="67">
        <f t="shared" si="11"/>
        <v>8718.0200474637695</v>
      </c>
      <c r="G59" s="67">
        <f t="shared" si="9"/>
        <v>12880.173953043684</v>
      </c>
      <c r="I59" s="24" t="s">
        <v>582</v>
      </c>
      <c r="J59" s="23" t="s">
        <v>581</v>
      </c>
      <c r="K59" s="23" t="s">
        <v>558</v>
      </c>
      <c r="L59" s="23" t="s">
        <v>557</v>
      </c>
      <c r="M59" s="96">
        <v>316103</v>
      </c>
      <c r="N59" s="102">
        <f t="shared" si="5"/>
        <v>1</v>
      </c>
      <c r="O59" s="91">
        <f t="shared" si="2"/>
        <v>13746.09554026445</v>
      </c>
      <c r="Q59" s="28" t="s">
        <v>135</v>
      </c>
      <c r="R59" s="28" t="s">
        <v>134</v>
      </c>
      <c r="S59" s="91">
        <f>INDEX('RNF element'!$D$8:$D$158,MATCH(Q59,'RNF element'!$A$8:$A$158,0))</f>
        <v>64.475566535109579</v>
      </c>
      <c r="T59" s="67">
        <f t="shared" si="10"/>
        <v>109.06440028030848</v>
      </c>
      <c r="U59" s="67">
        <v>0</v>
      </c>
      <c r="V59" s="67">
        <f t="shared" si="6"/>
        <v>109.06440028030848</v>
      </c>
      <c r="W59" s="67">
        <f t="shared" si="7"/>
        <v>173.53996681541804</v>
      </c>
    </row>
    <row r="60" spans="1:23" x14ac:dyDescent="0.25">
      <c r="A60" s="40" t="s">
        <v>566</v>
      </c>
      <c r="B60" s="20" t="s">
        <v>565</v>
      </c>
      <c r="C60" s="67">
        <v>242849</v>
      </c>
      <c r="D60" s="67">
        <f>INDEX('RNF element'!$P$8:$P$198,MATCH($A60,'RNF element'!$N$8:$N$198,0))</f>
        <v>3874.9398261919596</v>
      </c>
      <c r="E60" s="67">
        <f t="shared" si="8"/>
        <v>238974.06017380804</v>
      </c>
      <c r="F60" s="67">
        <f t="shared" si="11"/>
        <v>8101.8156497519258</v>
      </c>
      <c r="G60" s="67">
        <f t="shared" si="9"/>
        <v>11976.755475943886</v>
      </c>
      <c r="I60" s="24" t="s">
        <v>580</v>
      </c>
      <c r="J60" s="23" t="s">
        <v>579</v>
      </c>
      <c r="K60" s="23" t="s">
        <v>548</v>
      </c>
      <c r="L60" s="23" t="s">
        <v>547</v>
      </c>
      <c r="M60" s="96">
        <v>245043</v>
      </c>
      <c r="N60" s="102">
        <f t="shared" si="5"/>
        <v>1</v>
      </c>
      <c r="O60" s="91">
        <f t="shared" si="2"/>
        <v>10654.969659594477</v>
      </c>
      <c r="Q60" s="28" t="s">
        <v>17</v>
      </c>
      <c r="R60" s="28" t="s">
        <v>16</v>
      </c>
      <c r="S60" s="91">
        <f>INDEX('RNF element'!$D$8:$D$158,MATCH(Q60,'RNF element'!$A$8:$A$158,0))</f>
        <v>9283.855742533884</v>
      </c>
      <c r="T60" s="67">
        <f t="shared" si="10"/>
        <v>21346.877137969226</v>
      </c>
      <c r="U60" s="67">
        <v>0</v>
      </c>
      <c r="V60" s="67">
        <f t="shared" si="6"/>
        <v>21346.877137969226</v>
      </c>
      <c r="W60" s="67">
        <f t="shared" si="7"/>
        <v>30630.73288050311</v>
      </c>
    </row>
    <row r="61" spans="1:23" x14ac:dyDescent="0.25">
      <c r="A61" s="40" t="s">
        <v>564</v>
      </c>
      <c r="B61" s="20" t="s">
        <v>563</v>
      </c>
      <c r="C61" s="67">
        <v>383345</v>
      </c>
      <c r="D61" s="67">
        <f>INDEX('RNF element'!$P$8:$P$198,MATCH($A61,'RNF element'!$N$8:$N$198,0))</f>
        <v>6850.8030900255435</v>
      </c>
      <c r="E61" s="67">
        <f t="shared" si="8"/>
        <v>376494.19690997445</v>
      </c>
      <c r="F61" s="67">
        <f t="shared" si="11"/>
        <v>12764.090689790817</v>
      </c>
      <c r="G61" s="67">
        <f t="shared" si="9"/>
        <v>19614.893779816361</v>
      </c>
      <c r="I61" s="24" t="s">
        <v>578</v>
      </c>
      <c r="J61" s="23" t="s">
        <v>577</v>
      </c>
      <c r="K61" s="23" t="s">
        <v>484</v>
      </c>
      <c r="L61" s="23" t="s">
        <v>483</v>
      </c>
      <c r="M61" s="96">
        <v>153164</v>
      </c>
      <c r="N61" s="102">
        <f t="shared" si="5"/>
        <v>1</v>
      </c>
      <c r="O61" s="91">
        <f t="shared" si="2"/>
        <v>6634.9316818831112</v>
      </c>
      <c r="Q61" s="28" t="s">
        <v>444</v>
      </c>
      <c r="R61" s="28" t="s">
        <v>443</v>
      </c>
      <c r="S61" s="91">
        <f>INDEX('RNF element'!$D$8:$D$158,MATCH(Q61,'RNF element'!$A$8:$A$158,0))</f>
        <v>3161.4533292423857</v>
      </c>
      <c r="T61" s="67">
        <f t="shared" si="10"/>
        <v>7647.2095493860452</v>
      </c>
      <c r="U61" s="67">
        <v>0</v>
      </c>
      <c r="V61" s="67">
        <f t="shared" si="6"/>
        <v>7647.2095493860452</v>
      </c>
      <c r="W61" s="67">
        <f t="shared" si="7"/>
        <v>10808.662878628431</v>
      </c>
    </row>
    <row r="62" spans="1:23" x14ac:dyDescent="0.25">
      <c r="A62" s="40" t="s">
        <v>562</v>
      </c>
      <c r="B62" s="20" t="s">
        <v>561</v>
      </c>
      <c r="C62" s="67">
        <v>172437</v>
      </c>
      <c r="D62" s="67">
        <f>INDEX('RNF element'!$P$8:$P$198,MATCH($A62,'RNF element'!$N$8:$N$198,0))</f>
        <v>2266.8935261655715</v>
      </c>
      <c r="E62" s="67">
        <f t="shared" si="8"/>
        <v>170170.10647383443</v>
      </c>
      <c r="F62" s="67">
        <f t="shared" si="11"/>
        <v>5769.1903077134466</v>
      </c>
      <c r="G62" s="67">
        <f t="shared" si="9"/>
        <v>8036.0838338790181</v>
      </c>
      <c r="I62" s="24" t="s">
        <v>574</v>
      </c>
      <c r="J62" s="23" t="s">
        <v>573</v>
      </c>
      <c r="K62" s="23" t="s">
        <v>484</v>
      </c>
      <c r="L62" s="23" t="s">
        <v>483</v>
      </c>
      <c r="M62" s="96">
        <v>160044</v>
      </c>
      <c r="N62" s="102">
        <f t="shared" si="5"/>
        <v>1</v>
      </c>
      <c r="O62" s="91">
        <f t="shared" si="2"/>
        <v>6951.0781434747169</v>
      </c>
      <c r="Q62" s="28" t="s">
        <v>438</v>
      </c>
      <c r="R62" s="28" t="s">
        <v>437</v>
      </c>
      <c r="S62" s="91">
        <f>INDEX('RNF element'!$D$8:$D$158,MATCH(Q62,'RNF element'!$A$8:$A$158,0))</f>
        <v>4409.9170799621525</v>
      </c>
      <c r="T62" s="67">
        <f t="shared" si="10"/>
        <v>12603.277520802381</v>
      </c>
      <c r="U62" s="67">
        <v>0</v>
      </c>
      <c r="V62" s="67">
        <f t="shared" si="6"/>
        <v>12603.277520802381</v>
      </c>
      <c r="W62" s="67">
        <f t="shared" si="7"/>
        <v>17013.194600764535</v>
      </c>
    </row>
    <row r="63" spans="1:23" x14ac:dyDescent="0.25">
      <c r="A63" s="40" t="s">
        <v>560</v>
      </c>
      <c r="B63" s="20" t="s">
        <v>559</v>
      </c>
      <c r="C63" s="67">
        <v>809573</v>
      </c>
      <c r="D63" s="67">
        <f>INDEX('RNF element'!$P$8:$P$198,MATCH($A63,'RNF element'!$N$8:$N$198,0))</f>
        <v>13776.41081273206</v>
      </c>
      <c r="E63" s="67">
        <f t="shared" si="8"/>
        <v>795796.58918726793</v>
      </c>
      <c r="F63" s="67">
        <f t="shared" si="11"/>
        <v>26979.48578857203</v>
      </c>
      <c r="G63" s="67">
        <f t="shared" si="9"/>
        <v>40755.896601304092</v>
      </c>
      <c r="I63" s="24" t="s">
        <v>572</v>
      </c>
      <c r="J63" s="23" t="s">
        <v>571</v>
      </c>
      <c r="K63" s="23" t="s">
        <v>554</v>
      </c>
      <c r="L63" s="23" t="s">
        <v>553</v>
      </c>
      <c r="M63" s="96">
        <v>260673</v>
      </c>
      <c r="N63" s="102">
        <f t="shared" si="5"/>
        <v>1</v>
      </c>
      <c r="O63" s="91">
        <f t="shared" si="2"/>
        <v>14056.411822822096</v>
      </c>
      <c r="Q63" s="28" t="s">
        <v>478</v>
      </c>
      <c r="R63" s="28" t="s">
        <v>477</v>
      </c>
      <c r="S63" s="91">
        <f>INDEX('RNF element'!$D$8:$D$158,MATCH(Q63,'RNF element'!$A$8:$A$158,0))</f>
        <v>7747.9147597122046</v>
      </c>
      <c r="T63" s="67">
        <f t="shared" si="10"/>
        <v>16467.798310198865</v>
      </c>
      <c r="U63" s="67">
        <v>0</v>
      </c>
      <c r="V63" s="67">
        <f t="shared" si="6"/>
        <v>16467.798310198865</v>
      </c>
      <c r="W63" s="67">
        <f t="shared" si="7"/>
        <v>24215.713069911071</v>
      </c>
    </row>
    <row r="64" spans="1:23" x14ac:dyDescent="0.25">
      <c r="A64" s="40" t="s">
        <v>556</v>
      </c>
      <c r="B64" s="20" t="s">
        <v>555</v>
      </c>
      <c r="C64" s="67">
        <v>434687</v>
      </c>
      <c r="D64" s="67">
        <f>INDEX('RNF element'!$P$8:$P$198,MATCH($A64,'RNF element'!$N$8:$N$198,0))</f>
        <v>6817.7156808406944</v>
      </c>
      <c r="E64" s="67">
        <f t="shared" si="8"/>
        <v>427869.28431915928</v>
      </c>
      <c r="F64" s="67">
        <f t="shared" si="11"/>
        <v>14505.834069287228</v>
      </c>
      <c r="G64" s="67">
        <f t="shared" si="9"/>
        <v>21323.549750127924</v>
      </c>
      <c r="I64" s="24" t="s">
        <v>570</v>
      </c>
      <c r="J64" s="23" t="s">
        <v>569</v>
      </c>
      <c r="K64" s="23" t="s">
        <v>500</v>
      </c>
      <c r="L64" s="23" t="s">
        <v>499</v>
      </c>
      <c r="M64" s="96">
        <v>159826</v>
      </c>
      <c r="N64" s="102">
        <f t="shared" si="5"/>
        <v>1</v>
      </c>
      <c r="O64" s="91">
        <f t="shared" si="2"/>
        <v>8062.3297236677545</v>
      </c>
      <c r="Q64" s="28" t="s">
        <v>723</v>
      </c>
      <c r="R64" s="28" t="s">
        <v>724</v>
      </c>
      <c r="S64" s="91">
        <f>INDEX('RNF element'!$D$8:$D$158,MATCH(Q64,'RNF element'!$A$8:$A$158,0))</f>
        <v>8899.3517134732847</v>
      </c>
      <c r="T64" s="67">
        <f t="shared" si="10"/>
        <v>19048.984645748529</v>
      </c>
      <c r="U64" s="67">
        <v>0</v>
      </c>
      <c r="V64" s="67">
        <f t="shared" si="6"/>
        <v>19048.984645748529</v>
      </c>
      <c r="W64" s="67">
        <f t="shared" si="7"/>
        <v>27948.336359221816</v>
      </c>
    </row>
    <row r="65" spans="1:23" x14ac:dyDescent="0.25">
      <c r="A65" s="40" t="s">
        <v>552</v>
      </c>
      <c r="B65" s="20" t="s">
        <v>551</v>
      </c>
      <c r="C65" s="67">
        <v>542725</v>
      </c>
      <c r="D65" s="67">
        <f>INDEX('RNF element'!$P$8:$P$198,MATCH($A65,'RNF element'!$N$8:$N$198,0))</f>
        <v>8396.8110076750145</v>
      </c>
      <c r="E65" s="67">
        <f t="shared" si="8"/>
        <v>534328.18899232498</v>
      </c>
      <c r="F65" s="67">
        <f t="shared" si="11"/>
        <v>18115.056004543258</v>
      </c>
      <c r="G65" s="67">
        <f t="shared" si="9"/>
        <v>26511.867012218274</v>
      </c>
      <c r="I65" s="24" t="s">
        <v>568</v>
      </c>
      <c r="J65" s="23" t="s">
        <v>567</v>
      </c>
      <c r="K65" s="23" t="s">
        <v>548</v>
      </c>
      <c r="L65" s="23" t="s">
        <v>547</v>
      </c>
      <c r="M65" s="96">
        <v>192102</v>
      </c>
      <c r="N65" s="102">
        <f t="shared" si="5"/>
        <v>1</v>
      </c>
      <c r="O65" s="91">
        <f t="shared" si="2"/>
        <v>8718.0200474637695</v>
      </c>
      <c r="Q65" s="28" t="s">
        <v>725</v>
      </c>
      <c r="R65" s="28" t="s">
        <v>144</v>
      </c>
      <c r="S65" s="91">
        <f>INDEX('RNF element'!$D$8:$D$158,MATCH(Q65,'RNF element'!$A$8:$A$158,0))</f>
        <v>8703.4500209161524</v>
      </c>
      <c r="T65" s="67">
        <f t="shared" si="10"/>
        <v>18057.771852988415</v>
      </c>
      <c r="U65" s="67">
        <v>0</v>
      </c>
      <c r="V65" s="67">
        <f t="shared" si="6"/>
        <v>18057.771852988415</v>
      </c>
      <c r="W65" s="67">
        <f t="shared" si="7"/>
        <v>26761.221873904567</v>
      </c>
    </row>
    <row r="66" spans="1:23" x14ac:dyDescent="0.25">
      <c r="A66" s="40" t="s">
        <v>550</v>
      </c>
      <c r="B66" s="20" t="s">
        <v>549</v>
      </c>
      <c r="C66" s="67">
        <v>369929</v>
      </c>
      <c r="D66" s="67">
        <f>INDEX('RNF element'!$P$8:$P$198,MATCH($A66,'RNF element'!$N$8:$N$198,0))</f>
        <v>5380.5223849154254</v>
      </c>
      <c r="E66" s="67">
        <f t="shared" si="8"/>
        <v>364548.47761508456</v>
      </c>
      <c r="F66" s="67">
        <f t="shared" si="11"/>
        <v>12359.101062630063</v>
      </c>
      <c r="G66" s="67">
        <f t="shared" si="9"/>
        <v>17739.623447545488</v>
      </c>
      <c r="I66" s="24" t="s">
        <v>566</v>
      </c>
      <c r="J66" s="23" t="s">
        <v>565</v>
      </c>
      <c r="K66" s="23" t="s">
        <v>494</v>
      </c>
      <c r="L66" s="23" t="s">
        <v>493</v>
      </c>
      <c r="M66" s="96">
        <v>171294</v>
      </c>
      <c r="N66" s="102">
        <f t="shared" si="5"/>
        <v>1</v>
      </c>
      <c r="O66" s="91">
        <f t="shared" si="2"/>
        <v>8101.8156497519258</v>
      </c>
      <c r="Q66" s="28" t="s">
        <v>670</v>
      </c>
      <c r="R66" s="28" t="s">
        <v>669</v>
      </c>
      <c r="S66" s="91">
        <f>INDEX('RNF element'!$D$8:$D$158,MATCH(Q66,'RNF element'!$A$8:$A$158,0))</f>
        <v>7079.0233532496313</v>
      </c>
      <c r="T66" s="67">
        <f t="shared" si="10"/>
        <v>14509.824132228952</v>
      </c>
      <c r="U66" s="67">
        <v>0</v>
      </c>
      <c r="V66" s="67">
        <f t="shared" si="6"/>
        <v>14509.824132228952</v>
      </c>
      <c r="W66" s="67">
        <f t="shared" si="7"/>
        <v>21588.847485478582</v>
      </c>
    </row>
    <row r="67" spans="1:23" x14ac:dyDescent="0.25">
      <c r="A67" s="40" t="s">
        <v>546</v>
      </c>
      <c r="B67" s="20" t="s">
        <v>545</v>
      </c>
      <c r="C67" s="67">
        <v>106359</v>
      </c>
      <c r="D67" s="67">
        <f>INDEX('RNF element'!$P$8:$P$198,MATCH($A67,'RNF element'!$N$8:$N$198,0))</f>
        <v>1298.1573828077251</v>
      </c>
      <c r="E67" s="67">
        <f t="shared" si="8"/>
        <v>105060.84261719228</v>
      </c>
      <c r="F67" s="67">
        <f t="shared" si="11"/>
        <v>3561.8241505919877</v>
      </c>
      <c r="G67" s="67">
        <f t="shared" si="9"/>
        <v>4859.981533399713</v>
      </c>
      <c r="I67" s="24" t="s">
        <v>564</v>
      </c>
      <c r="J67" s="23" t="s">
        <v>563</v>
      </c>
      <c r="K67" s="23" t="s">
        <v>442</v>
      </c>
      <c r="L67" s="23" t="s">
        <v>441</v>
      </c>
      <c r="M67" s="96">
        <v>263375</v>
      </c>
      <c r="N67" s="102">
        <f t="shared" si="5"/>
        <v>1</v>
      </c>
      <c r="O67" s="91">
        <f t="shared" si="2"/>
        <v>12764.090689790817</v>
      </c>
      <c r="Q67" s="28" t="s">
        <v>658</v>
      </c>
      <c r="R67" s="28" t="s">
        <v>657</v>
      </c>
      <c r="S67" s="91">
        <f>INDEX('RNF element'!$D$8:$D$158,MATCH(Q67,'RNF element'!$A$8:$A$158,0))</f>
        <v>4159.0574085672488</v>
      </c>
      <c r="T67" s="67">
        <f t="shared" si="10"/>
        <v>9248.3599676956965</v>
      </c>
      <c r="U67" s="67">
        <v>0</v>
      </c>
      <c r="V67" s="67">
        <f t="shared" si="6"/>
        <v>9248.3599676956965</v>
      </c>
      <c r="W67" s="67">
        <f t="shared" si="7"/>
        <v>13407.417376262945</v>
      </c>
    </row>
    <row r="68" spans="1:23" x14ac:dyDescent="0.25">
      <c r="A68" s="40" t="s">
        <v>542</v>
      </c>
      <c r="B68" s="20" t="s">
        <v>541</v>
      </c>
      <c r="C68" s="67">
        <v>394239</v>
      </c>
      <c r="D68" s="67">
        <f>INDEX('RNF element'!$P$8:$P$198,MATCH($A68,'RNF element'!$N$8:$N$198,0))</f>
        <v>5913.2854236122439</v>
      </c>
      <c r="E68" s="67">
        <f t="shared" si="8"/>
        <v>388325.71457638778</v>
      </c>
      <c r="F68" s="67">
        <f t="shared" si="11"/>
        <v>13165.208597401152</v>
      </c>
      <c r="G68" s="67">
        <f t="shared" si="9"/>
        <v>19078.494021013394</v>
      </c>
      <c r="I68" s="24" t="s">
        <v>562</v>
      </c>
      <c r="J68" s="23" t="s">
        <v>561</v>
      </c>
      <c r="K68" s="23" t="s">
        <v>484</v>
      </c>
      <c r="L68" s="23" t="s">
        <v>483</v>
      </c>
      <c r="M68" s="96">
        <v>112340</v>
      </c>
      <c r="N68" s="102">
        <f t="shared" si="5"/>
        <v>1</v>
      </c>
      <c r="O68" s="91">
        <f t="shared" si="2"/>
        <v>5769.1903077134466</v>
      </c>
      <c r="Q68" s="28" t="s">
        <v>113</v>
      </c>
      <c r="R68" s="28" t="s">
        <v>112</v>
      </c>
      <c r="S68" s="91">
        <f>INDEX('RNF element'!$D$8:$D$158,MATCH(Q68,'RNF element'!$A$8:$A$158,0))</f>
        <v>13576.716990197161</v>
      </c>
      <c r="T68" s="67">
        <f t="shared" si="10"/>
        <v>28924.461251159213</v>
      </c>
      <c r="U68" s="67">
        <v>0</v>
      </c>
      <c r="V68" s="67">
        <f t="shared" si="6"/>
        <v>28924.461251159213</v>
      </c>
      <c r="W68" s="67">
        <f t="shared" si="7"/>
        <v>42501.178241356378</v>
      </c>
    </row>
    <row r="69" spans="1:23" x14ac:dyDescent="0.25">
      <c r="A69" s="40" t="s">
        <v>538</v>
      </c>
      <c r="B69" s="20" t="s">
        <v>537</v>
      </c>
      <c r="C69" s="67">
        <v>477666</v>
      </c>
      <c r="D69" s="67">
        <f>INDEX('RNF element'!$P$8:$P$198,MATCH($A69,'RNF element'!$N$8:$N$198,0))</f>
        <v>8014.1790148991404</v>
      </c>
      <c r="E69" s="67">
        <f t="shared" si="8"/>
        <v>469651.82098510087</v>
      </c>
      <c r="F69" s="67">
        <f t="shared" si="11"/>
        <v>15922.366094563336</v>
      </c>
      <c r="G69" s="67">
        <f t="shared" si="9"/>
        <v>23936.545109462477</v>
      </c>
      <c r="I69" s="24" t="s">
        <v>560</v>
      </c>
      <c r="J69" s="23" t="s">
        <v>559</v>
      </c>
      <c r="K69" s="23" t="s">
        <v>420</v>
      </c>
      <c r="L69" s="23" t="s">
        <v>419</v>
      </c>
      <c r="M69" s="96">
        <v>577789</v>
      </c>
      <c r="N69" s="102">
        <f t="shared" si="5"/>
        <v>1</v>
      </c>
      <c r="O69" s="91">
        <f t="shared" si="2"/>
        <v>26979.48578857203</v>
      </c>
      <c r="Q69" s="28" t="s">
        <v>468</v>
      </c>
      <c r="R69" s="28" t="s">
        <v>467</v>
      </c>
      <c r="S69" s="91">
        <f>INDEX('RNF element'!$D$8:$D$158,MATCH(Q69,'RNF element'!$A$8:$A$158,0))</f>
        <v>5715.5298268769166</v>
      </c>
      <c r="T69" s="67">
        <f t="shared" si="10"/>
        <v>12046.621561370168</v>
      </c>
      <c r="U69" s="67">
        <v>0</v>
      </c>
      <c r="V69" s="67">
        <f t="shared" si="6"/>
        <v>12046.621561370168</v>
      </c>
      <c r="W69" s="67">
        <f t="shared" si="7"/>
        <v>17762.151388247083</v>
      </c>
    </row>
    <row r="70" spans="1:23" x14ac:dyDescent="0.25">
      <c r="A70" s="40" t="s">
        <v>536</v>
      </c>
      <c r="B70" s="20" t="s">
        <v>535</v>
      </c>
      <c r="C70" s="67">
        <v>300131</v>
      </c>
      <c r="D70" s="67">
        <f>INDEX('RNF element'!$P$8:$P$198,MATCH($A70,'RNF element'!$N$8:$N$198,0))</f>
        <v>5469.5691033866042</v>
      </c>
      <c r="E70" s="67">
        <f t="shared" si="8"/>
        <v>294661.4308966134</v>
      </c>
      <c r="F70" s="67">
        <f t="shared" si="11"/>
        <v>9989.7561705240223</v>
      </c>
      <c r="G70" s="67">
        <f t="shared" si="9"/>
        <v>15459.325273910626</v>
      </c>
      <c r="I70" s="24" t="s">
        <v>556</v>
      </c>
      <c r="J70" s="23" t="s">
        <v>555</v>
      </c>
      <c r="K70" s="23" t="s">
        <v>558</v>
      </c>
      <c r="L70" s="23" t="s">
        <v>557</v>
      </c>
      <c r="M70" s="96">
        <v>21958</v>
      </c>
      <c r="N70" s="102">
        <f t="shared" si="5"/>
        <v>6.1061951824517104E-2</v>
      </c>
      <c r="O70" s="91">
        <f t="shared" si="2"/>
        <v>885.75454111325564</v>
      </c>
      <c r="Q70" s="28" t="s">
        <v>446</v>
      </c>
      <c r="R70" s="28" t="s">
        <v>445</v>
      </c>
      <c r="S70" s="91">
        <f>INDEX('RNF element'!$D$8:$D$158,MATCH(Q70,'RNF element'!$A$8:$A$158,0))</f>
        <v>5644.2563214931397</v>
      </c>
      <c r="T70" s="67">
        <f t="shared" si="10"/>
        <v>11400.245962379944</v>
      </c>
      <c r="U70" s="67">
        <v>0</v>
      </c>
      <c r="V70" s="67">
        <f t="shared" si="6"/>
        <v>11400.245962379944</v>
      </c>
      <c r="W70" s="67">
        <f t="shared" si="7"/>
        <v>17044.502283873084</v>
      </c>
    </row>
    <row r="71" spans="1:23" x14ac:dyDescent="0.25">
      <c r="A71" s="40" t="s">
        <v>532</v>
      </c>
      <c r="B71" s="20" t="s">
        <v>531</v>
      </c>
      <c r="C71" s="67">
        <v>283429</v>
      </c>
      <c r="D71" s="67">
        <f>INDEX('RNF element'!$P$8:$P$198,MATCH($A71,'RNF element'!$N$8:$N$198,0))</f>
        <v>4389.9949430581592</v>
      </c>
      <c r="E71" s="67">
        <f t="shared" si="8"/>
        <v>279039.00505694182</v>
      </c>
      <c r="F71" s="67">
        <f t="shared" si="11"/>
        <v>9460.1170370428226</v>
      </c>
      <c r="G71" s="67">
        <f t="shared" si="9"/>
        <v>13850.111980100981</v>
      </c>
      <c r="I71" s="24" t="s">
        <v>556</v>
      </c>
      <c r="J71" s="23" t="s">
        <v>555</v>
      </c>
      <c r="K71" s="23" t="s">
        <v>238</v>
      </c>
      <c r="L71" s="23" t="s">
        <v>237</v>
      </c>
      <c r="M71" s="96">
        <v>208163</v>
      </c>
      <c r="N71" s="102">
        <f t="shared" si="5"/>
        <v>0.57887052908493275</v>
      </c>
      <c r="O71" s="91">
        <f t="shared" si="2"/>
        <v>8396.9998425065405</v>
      </c>
      <c r="Q71" s="28" t="s">
        <v>432</v>
      </c>
      <c r="R71" s="28" t="s">
        <v>431</v>
      </c>
      <c r="S71" s="91">
        <f>INDEX('RNF element'!$D$8:$D$158,MATCH(Q71,'RNF element'!$A$8:$A$158,0))</f>
        <v>6710.1543468863629</v>
      </c>
      <c r="T71" s="67">
        <f t="shared" si="10"/>
        <v>13981.042557008735</v>
      </c>
      <c r="U71" s="67">
        <v>0</v>
      </c>
      <c r="V71" s="67">
        <f t="shared" si="6"/>
        <v>13981.042557008735</v>
      </c>
      <c r="W71" s="67">
        <f t="shared" si="7"/>
        <v>20691.196903895099</v>
      </c>
    </row>
    <row r="72" spans="1:23" x14ac:dyDescent="0.25">
      <c r="A72" s="40" t="s">
        <v>530</v>
      </c>
      <c r="B72" s="20" t="s">
        <v>529</v>
      </c>
      <c r="C72" s="67">
        <v>339069</v>
      </c>
      <c r="D72" s="67">
        <f>INDEX('RNF element'!$P$8:$P$198,MATCH($A72,'RNF element'!$N$8:$N$198,0))</f>
        <v>4724.5189491727842</v>
      </c>
      <c r="E72" s="67">
        <f t="shared" si="8"/>
        <v>334344.48105082719</v>
      </c>
      <c r="F72" s="67">
        <f t="shared" si="11"/>
        <v>11335.110375643468</v>
      </c>
      <c r="G72" s="67">
        <f t="shared" si="9"/>
        <v>16059.629324816251</v>
      </c>
      <c r="I72" s="24" t="s">
        <v>556</v>
      </c>
      <c r="J72" s="23" t="s">
        <v>555</v>
      </c>
      <c r="K72" s="23" t="s">
        <v>484</v>
      </c>
      <c r="L72" s="23" t="s">
        <v>483</v>
      </c>
      <c r="M72" s="96">
        <v>129481</v>
      </c>
      <c r="N72" s="102">
        <f t="shared" si="5"/>
        <v>0.36006751909055013</v>
      </c>
      <c r="O72" s="91">
        <f t="shared" si="2"/>
        <v>5223.0796856674315</v>
      </c>
      <c r="Q72" s="28" t="s">
        <v>384</v>
      </c>
      <c r="R72" s="28" t="s">
        <v>383</v>
      </c>
      <c r="S72" s="91">
        <f>INDEX('RNF element'!$D$8:$D$158,MATCH(Q72,'RNF element'!$A$8:$A$158,0))</f>
        <v>6534.706579059296</v>
      </c>
      <c r="T72" s="67">
        <f t="shared" si="10"/>
        <v>14547.907367765667</v>
      </c>
      <c r="U72" s="67">
        <v>0</v>
      </c>
      <c r="V72" s="67">
        <f t="shared" si="6"/>
        <v>14547.907367765667</v>
      </c>
      <c r="W72" s="67">
        <f t="shared" si="7"/>
        <v>21082.613946824964</v>
      </c>
    </row>
    <row r="73" spans="1:23" x14ac:dyDescent="0.25">
      <c r="A73" s="40" t="s">
        <v>528</v>
      </c>
      <c r="B73" s="20" t="s">
        <v>527</v>
      </c>
      <c r="C73" s="67">
        <v>846905</v>
      </c>
      <c r="D73" s="67">
        <f>INDEX('RNF element'!$P$8:$P$198,MATCH($A73,'RNF element'!$N$8:$N$198,0))</f>
        <v>12224.539368126119</v>
      </c>
      <c r="E73" s="67">
        <f t="shared" si="8"/>
        <v>834680.46063187392</v>
      </c>
      <c r="F73" s="67">
        <f t="shared" si="11"/>
        <v>28297.745845599671</v>
      </c>
      <c r="G73" s="67">
        <f t="shared" si="9"/>
        <v>40522.285213725787</v>
      </c>
      <c r="I73" s="24" t="s">
        <v>552</v>
      </c>
      <c r="J73" s="23" t="s">
        <v>551</v>
      </c>
      <c r="K73" s="23" t="s">
        <v>316</v>
      </c>
      <c r="L73" s="23" t="s">
        <v>315</v>
      </c>
      <c r="M73" s="96">
        <v>340790</v>
      </c>
      <c r="N73" s="102">
        <f t="shared" si="5"/>
        <v>1</v>
      </c>
      <c r="O73" s="91">
        <f t="shared" si="2"/>
        <v>18115.056004543258</v>
      </c>
      <c r="Q73" s="28" t="s">
        <v>346</v>
      </c>
      <c r="R73" s="28" t="s">
        <v>345</v>
      </c>
      <c r="S73" s="91">
        <f>INDEX('RNF element'!$D$8:$D$158,MATCH(Q73,'RNF element'!$A$8:$A$158,0))</f>
        <v>5876.868376508758</v>
      </c>
      <c r="T73" s="67">
        <f t="shared" si="10"/>
        <v>10835.012209772452</v>
      </c>
      <c r="U73" s="67">
        <v>0</v>
      </c>
      <c r="V73" s="67">
        <f t="shared" si="6"/>
        <v>10835.012209772452</v>
      </c>
      <c r="W73" s="67">
        <f t="shared" si="7"/>
        <v>16711.880586281211</v>
      </c>
    </row>
    <row r="74" spans="1:23" x14ac:dyDescent="0.25">
      <c r="A74" s="40" t="s">
        <v>526</v>
      </c>
      <c r="B74" s="20" t="s">
        <v>525</v>
      </c>
      <c r="C74" s="67">
        <v>185064</v>
      </c>
      <c r="D74" s="67">
        <f>INDEX('RNF element'!$P$8:$P$198,MATCH($A74,'RNF element'!$N$8:$N$198,0))</f>
        <v>2660.113848298437</v>
      </c>
      <c r="E74" s="67">
        <f t="shared" ref="E74:E105" si="12">C74-D74</f>
        <v>182403.88615170156</v>
      </c>
      <c r="F74" s="67">
        <f t="shared" si="11"/>
        <v>6183.9458990846324</v>
      </c>
      <c r="G74" s="67">
        <f t="shared" ref="G74:G105" si="13">D74+F74</f>
        <v>8844.0597473830694</v>
      </c>
      <c r="I74" s="24" t="s">
        <v>550</v>
      </c>
      <c r="J74" s="23" t="s">
        <v>549</v>
      </c>
      <c r="K74" s="23" t="s">
        <v>47</v>
      </c>
      <c r="L74" s="23" t="s">
        <v>46</v>
      </c>
      <c r="M74" s="96">
        <v>235652</v>
      </c>
      <c r="N74" s="102">
        <f t="shared" si="5"/>
        <v>1</v>
      </c>
      <c r="O74" s="91">
        <f t="shared" ref="O74:O137" si="14">INDEX(F$10:F$200,MATCH($I74,$A$10:$A$200,0))*$N74</f>
        <v>12359.101062630063</v>
      </c>
      <c r="Q74" s="28" t="s">
        <v>322</v>
      </c>
      <c r="R74" s="28" t="s">
        <v>321</v>
      </c>
      <c r="S74" s="91">
        <f>INDEX('RNF element'!$D$8:$D$158,MATCH(Q74,'RNF element'!$A$8:$A$158,0))</f>
        <v>4815.950846158903</v>
      </c>
      <c r="T74" s="67">
        <f t="shared" ref="T74:T105" si="15">SUMIF($K$10:$K$238,$Q74,O$10:O$238)</f>
        <v>10880.598954314568</v>
      </c>
      <c r="U74" s="67">
        <v>0</v>
      </c>
      <c r="V74" s="67">
        <f t="shared" si="6"/>
        <v>10880.598954314568</v>
      </c>
      <c r="W74" s="67">
        <f t="shared" si="7"/>
        <v>15696.549800473471</v>
      </c>
    </row>
    <row r="75" spans="1:23" x14ac:dyDescent="0.25">
      <c r="A75" s="40" t="s">
        <v>524</v>
      </c>
      <c r="B75" s="20" t="s">
        <v>523</v>
      </c>
      <c r="C75" s="67">
        <v>467111</v>
      </c>
      <c r="D75" s="67">
        <f>INDEX('RNF element'!$P$8:$P$198,MATCH($A75,'RNF element'!$N$8:$N$198,0))</f>
        <v>7893.4336842984003</v>
      </c>
      <c r="E75" s="67">
        <f t="shared" si="12"/>
        <v>459217.56631570158</v>
      </c>
      <c r="F75" s="67">
        <f t="shared" ref="F75:F106" si="16">(C75-D75)/(C$8-D$8)*F$8</f>
        <v>15568.618881528786</v>
      </c>
      <c r="G75" s="67">
        <f t="shared" si="13"/>
        <v>23462.052565827187</v>
      </c>
      <c r="I75" s="24" t="s">
        <v>546</v>
      </c>
      <c r="J75" s="23" t="s">
        <v>545</v>
      </c>
      <c r="K75" s="23" t="s">
        <v>422</v>
      </c>
      <c r="L75" s="23" t="s">
        <v>421</v>
      </c>
      <c r="M75" s="96">
        <v>69540</v>
      </c>
      <c r="N75" s="102">
        <f t="shared" ref="N75:N138" si="17">M75/SUMIF($I$10:$I$237,I75,$M$10:$M$237)</f>
        <v>1</v>
      </c>
      <c r="O75" s="91">
        <f t="shared" si="14"/>
        <v>3561.8241505919877</v>
      </c>
      <c r="Q75" s="28" t="s">
        <v>272</v>
      </c>
      <c r="R75" s="28" t="s">
        <v>271</v>
      </c>
      <c r="S75" s="91">
        <f>INDEX('RNF element'!$D$8:$D$158,MATCH(Q75,'RNF element'!$A$8:$A$158,0))</f>
        <v>8108.3103712187949</v>
      </c>
      <c r="T75" s="67">
        <f t="shared" si="15"/>
        <v>16343.701785128244</v>
      </c>
      <c r="U75" s="67">
        <v>0</v>
      </c>
      <c r="V75" s="67">
        <f t="shared" ref="V75:V138" si="18">T75+U75</f>
        <v>16343.701785128244</v>
      </c>
      <c r="W75" s="67">
        <f t="shared" ref="W75:W138" si="19">S75+V75</f>
        <v>24452.012156347038</v>
      </c>
    </row>
    <row r="76" spans="1:23" x14ac:dyDescent="0.25">
      <c r="A76" s="40" t="s">
        <v>522</v>
      </c>
      <c r="B76" s="20" t="s">
        <v>521</v>
      </c>
      <c r="C76" s="67">
        <v>199699</v>
      </c>
      <c r="D76" s="67">
        <f>INDEX('RNF element'!$P$8:$P$198,MATCH($A76,'RNF element'!$N$8:$N$198,0))</f>
        <v>3334.1191651552299</v>
      </c>
      <c r="E76" s="67">
        <f t="shared" si="12"/>
        <v>196364.88083484478</v>
      </c>
      <c r="F76" s="67">
        <f t="shared" si="16"/>
        <v>6657.2583796430981</v>
      </c>
      <c r="G76" s="67">
        <f t="shared" si="13"/>
        <v>9991.377544798328</v>
      </c>
      <c r="I76" s="24" t="s">
        <v>542</v>
      </c>
      <c r="J76" s="23" t="s">
        <v>541</v>
      </c>
      <c r="K76" s="23" t="s">
        <v>436</v>
      </c>
      <c r="L76" s="23" t="s">
        <v>435</v>
      </c>
      <c r="M76" s="96">
        <v>39474</v>
      </c>
      <c r="N76" s="102">
        <f t="shared" si="17"/>
        <v>0.11866669071625692</v>
      </c>
      <c r="O76" s="91">
        <f t="shared" si="14"/>
        <v>1562.2717368428091</v>
      </c>
      <c r="Q76" s="28" t="s">
        <v>544</v>
      </c>
      <c r="R76" s="28" t="s">
        <v>543</v>
      </c>
      <c r="S76" s="91">
        <f>INDEX('RNF element'!$D$8:$D$158,MATCH(Q76,'RNF element'!$A$8:$A$158,0))</f>
        <v>4975.6052020721318</v>
      </c>
      <c r="T76" s="67">
        <f t="shared" si="15"/>
        <v>9655.0356643874184</v>
      </c>
      <c r="U76" s="67">
        <v>0</v>
      </c>
      <c r="V76" s="67">
        <f t="shared" si="18"/>
        <v>9655.0356643874184</v>
      </c>
      <c r="W76" s="67">
        <f t="shared" si="19"/>
        <v>14630.640866459551</v>
      </c>
    </row>
    <row r="77" spans="1:23" x14ac:dyDescent="0.25">
      <c r="A77" s="40" t="s">
        <v>520</v>
      </c>
      <c r="B77" s="20" t="s">
        <v>519</v>
      </c>
      <c r="C77" s="67">
        <v>126371</v>
      </c>
      <c r="D77" s="67">
        <f>INDEX('RNF element'!$P$8:$P$198,MATCH($A77,'RNF element'!$N$8:$N$198,0))</f>
        <v>2475.4816326316054</v>
      </c>
      <c r="E77" s="67">
        <f t="shared" si="12"/>
        <v>123895.51836736839</v>
      </c>
      <c r="F77" s="67">
        <f t="shared" si="16"/>
        <v>4200.366554063713</v>
      </c>
      <c r="G77" s="67">
        <f t="shared" si="13"/>
        <v>6675.8481866953189</v>
      </c>
      <c r="I77" s="24" t="s">
        <v>542</v>
      </c>
      <c r="J77" s="23" t="s">
        <v>541</v>
      </c>
      <c r="K77" s="23" t="s">
        <v>508</v>
      </c>
      <c r="L77" s="23" t="s">
        <v>507</v>
      </c>
      <c r="M77" s="96">
        <v>293172</v>
      </c>
      <c r="N77" s="102">
        <f t="shared" si="17"/>
        <v>0.88133330928374309</v>
      </c>
      <c r="O77" s="91">
        <f t="shared" si="14"/>
        <v>11602.936860558342</v>
      </c>
      <c r="Q77" s="28" t="s">
        <v>55</v>
      </c>
      <c r="R77" s="28" t="s">
        <v>54</v>
      </c>
      <c r="S77" s="91">
        <f>INDEX('RNF element'!$D$8:$D$158,MATCH(Q77,'RNF element'!$A$8:$A$158,0))</f>
        <v>15058.914499531129</v>
      </c>
      <c r="T77" s="67">
        <f t="shared" si="15"/>
        <v>28221.113500647218</v>
      </c>
      <c r="U77" s="67">
        <v>0</v>
      </c>
      <c r="V77" s="67">
        <f t="shared" si="18"/>
        <v>28221.113500647218</v>
      </c>
      <c r="W77" s="67">
        <f t="shared" si="19"/>
        <v>43280.028000178347</v>
      </c>
    </row>
    <row r="78" spans="1:23" x14ac:dyDescent="0.25">
      <c r="A78" s="40" t="s">
        <v>518</v>
      </c>
      <c r="B78" s="20" t="s">
        <v>517</v>
      </c>
      <c r="C78" s="67">
        <v>155048</v>
      </c>
      <c r="D78" s="67">
        <f>INDEX('RNF element'!$P$8:$P$198,MATCH($A78,'RNF element'!$N$8:$N$198,0))</f>
        <v>2547.4721646829762</v>
      </c>
      <c r="E78" s="67">
        <f t="shared" si="12"/>
        <v>152500.52783531701</v>
      </c>
      <c r="F78" s="67">
        <f t="shared" si="16"/>
        <v>5170.1475972454391</v>
      </c>
      <c r="G78" s="67">
        <f t="shared" si="13"/>
        <v>7717.6197619284158</v>
      </c>
      <c r="I78" s="24" t="s">
        <v>538</v>
      </c>
      <c r="J78" s="23" t="s">
        <v>537</v>
      </c>
      <c r="K78" s="23" t="s">
        <v>534</v>
      </c>
      <c r="L78" s="23" t="s">
        <v>533</v>
      </c>
      <c r="M78" s="96">
        <v>353540</v>
      </c>
      <c r="N78" s="102">
        <f t="shared" si="17"/>
        <v>1</v>
      </c>
      <c r="O78" s="91">
        <f t="shared" si="14"/>
        <v>15922.366094563336</v>
      </c>
      <c r="Q78" s="28" t="s">
        <v>392</v>
      </c>
      <c r="R78" s="28" t="s">
        <v>391</v>
      </c>
      <c r="S78" s="91">
        <f>INDEX('RNF element'!$D$8:$D$158,MATCH(Q78,'RNF element'!$A$8:$A$158,0))</f>
        <v>4903.2908169128441</v>
      </c>
      <c r="T78" s="67">
        <f t="shared" si="15"/>
        <v>10603.977013763273</v>
      </c>
      <c r="U78" s="67">
        <v>0</v>
      </c>
      <c r="V78" s="67">
        <f t="shared" si="18"/>
        <v>10603.977013763273</v>
      </c>
      <c r="W78" s="67">
        <f t="shared" si="19"/>
        <v>15507.267830676117</v>
      </c>
    </row>
    <row r="79" spans="1:23" x14ac:dyDescent="0.25">
      <c r="A79" s="40" t="s">
        <v>514</v>
      </c>
      <c r="B79" s="20" t="s">
        <v>513</v>
      </c>
      <c r="C79" s="67">
        <v>172207</v>
      </c>
      <c r="D79" s="67">
        <f>INDEX('RNF element'!$P$8:$P$198,MATCH($A79,'RNF element'!$N$8:$N$198,0))</f>
        <v>2880.15902772048</v>
      </c>
      <c r="E79" s="67">
        <f t="shared" si="12"/>
        <v>169326.84097227952</v>
      </c>
      <c r="F79" s="67">
        <f t="shared" si="16"/>
        <v>5740.6015076050817</v>
      </c>
      <c r="G79" s="67">
        <f t="shared" si="13"/>
        <v>8620.7605353255622</v>
      </c>
      <c r="I79" s="24" t="s">
        <v>536</v>
      </c>
      <c r="J79" s="23" t="s">
        <v>535</v>
      </c>
      <c r="K79" s="23" t="s">
        <v>47</v>
      </c>
      <c r="L79" s="23" t="s">
        <v>46</v>
      </c>
      <c r="M79" s="96">
        <v>239552</v>
      </c>
      <c r="N79" s="102">
        <f t="shared" si="17"/>
        <v>1</v>
      </c>
      <c r="O79" s="91">
        <f t="shared" si="14"/>
        <v>9989.7561705240223</v>
      </c>
      <c r="Q79" s="28" t="s">
        <v>426</v>
      </c>
      <c r="R79" s="28" t="s">
        <v>425</v>
      </c>
      <c r="S79" s="91">
        <f>INDEX('RNF element'!$D$8:$D$158,MATCH(Q79,'RNF element'!$A$8:$A$158,0))</f>
        <v>7765.3967341999569</v>
      </c>
      <c r="T79" s="67">
        <f t="shared" si="15"/>
        <v>14969.258016149066</v>
      </c>
      <c r="U79" s="67">
        <v>0</v>
      </c>
      <c r="V79" s="67">
        <f t="shared" si="18"/>
        <v>14969.258016149066</v>
      </c>
      <c r="W79" s="67">
        <f t="shared" si="19"/>
        <v>22734.654750349022</v>
      </c>
    </row>
    <row r="80" spans="1:23" x14ac:dyDescent="0.25">
      <c r="A80" s="40" t="s">
        <v>510</v>
      </c>
      <c r="B80" s="20" t="s">
        <v>509</v>
      </c>
      <c r="C80" s="67">
        <v>457772</v>
      </c>
      <c r="D80" s="67">
        <f>INDEX('RNF element'!$P$8:$P$198,MATCH($A80,'RNF element'!$N$8:$N$198,0))</f>
        <v>7072.2894012763218</v>
      </c>
      <c r="E80" s="67">
        <f t="shared" si="12"/>
        <v>450699.71059872367</v>
      </c>
      <c r="F80" s="67">
        <f t="shared" si="16"/>
        <v>15279.842364529623</v>
      </c>
      <c r="G80" s="67">
        <f t="shared" si="13"/>
        <v>22352.131765805945</v>
      </c>
      <c r="I80" s="24" t="s">
        <v>532</v>
      </c>
      <c r="J80" s="23" t="s">
        <v>531</v>
      </c>
      <c r="K80" s="23" t="s">
        <v>472</v>
      </c>
      <c r="L80" s="23" t="s">
        <v>471</v>
      </c>
      <c r="M80" s="96">
        <v>199893</v>
      </c>
      <c r="N80" s="102">
        <f t="shared" si="17"/>
        <v>1</v>
      </c>
      <c r="O80" s="91">
        <f t="shared" si="14"/>
        <v>9460.1170370428226</v>
      </c>
      <c r="Q80" s="28" t="s">
        <v>123</v>
      </c>
      <c r="R80" s="28" t="s">
        <v>122</v>
      </c>
      <c r="S80" s="91">
        <f>INDEX('RNF element'!$D$8:$D$158,MATCH(Q80,'RNF element'!$A$8:$A$158,0))</f>
        <v>9168.288597678893</v>
      </c>
      <c r="T80" s="67">
        <f t="shared" si="15"/>
        <v>18064.898030563018</v>
      </c>
      <c r="U80" s="67">
        <v>0</v>
      </c>
      <c r="V80" s="67">
        <f t="shared" si="18"/>
        <v>18064.898030563018</v>
      </c>
      <c r="W80" s="67">
        <f t="shared" si="19"/>
        <v>27233.186628241911</v>
      </c>
    </row>
    <row r="81" spans="1:23" x14ac:dyDescent="0.25">
      <c r="A81" s="40" t="s">
        <v>506</v>
      </c>
      <c r="B81" s="20" t="s">
        <v>505</v>
      </c>
      <c r="C81" s="67">
        <v>180707</v>
      </c>
      <c r="D81" s="67">
        <f>INDEX('RNF element'!$P$8:$P$198,MATCH($A81,'RNF element'!$N$8:$N$198,0))</f>
        <v>2815.0001446585593</v>
      </c>
      <c r="E81" s="67">
        <f t="shared" si="12"/>
        <v>177891.99985534145</v>
      </c>
      <c r="F81" s="67">
        <f t="shared" si="16"/>
        <v>6030.9817197123384</v>
      </c>
      <c r="G81" s="67">
        <f t="shared" si="13"/>
        <v>8845.9818643708968</v>
      </c>
      <c r="I81" s="24" t="s">
        <v>530</v>
      </c>
      <c r="J81" s="23" t="s">
        <v>529</v>
      </c>
      <c r="K81" s="23" t="s">
        <v>512</v>
      </c>
      <c r="L81" s="23" t="s">
        <v>511</v>
      </c>
      <c r="M81" s="96">
        <v>267521</v>
      </c>
      <c r="N81" s="102">
        <f t="shared" si="17"/>
        <v>0.97696372553674005</v>
      </c>
      <c r="O81" s="91">
        <f t="shared" si="14"/>
        <v>11073.991661958798</v>
      </c>
      <c r="Q81" s="28" t="s">
        <v>602</v>
      </c>
      <c r="R81" s="28" t="s">
        <v>601</v>
      </c>
      <c r="S81" s="91">
        <f>INDEX('RNF element'!$D$8:$D$158,MATCH(Q81,'RNF element'!$A$8:$A$158,0))</f>
        <v>6306.4906846905124</v>
      </c>
      <c r="T81" s="67">
        <f t="shared" si="15"/>
        <v>13375.803905495426</v>
      </c>
      <c r="U81" s="67">
        <v>0</v>
      </c>
      <c r="V81" s="67">
        <f t="shared" si="18"/>
        <v>13375.803905495426</v>
      </c>
      <c r="W81" s="67">
        <f t="shared" si="19"/>
        <v>19682.294590185938</v>
      </c>
    </row>
    <row r="82" spans="1:23" x14ac:dyDescent="0.25">
      <c r="A82" s="40" t="s">
        <v>502</v>
      </c>
      <c r="B82" s="20" t="s">
        <v>501</v>
      </c>
      <c r="C82" s="67">
        <v>644230</v>
      </c>
      <c r="D82" s="67">
        <f>INDEX('RNF element'!$P$8:$P$198,MATCH($A82,'RNF element'!$N$8:$N$198,0))</f>
        <v>10042.326530379232</v>
      </c>
      <c r="E82" s="67">
        <f t="shared" si="12"/>
        <v>634187.67346962076</v>
      </c>
      <c r="F82" s="67">
        <f t="shared" si="16"/>
        <v>21500.541163584745</v>
      </c>
      <c r="G82" s="67">
        <f t="shared" si="13"/>
        <v>31542.867693963977</v>
      </c>
      <c r="I82" s="24" t="s">
        <v>530</v>
      </c>
      <c r="J82" s="23" t="s">
        <v>529</v>
      </c>
      <c r="K82" s="23" t="s">
        <v>111</v>
      </c>
      <c r="L82" s="23" t="s">
        <v>110</v>
      </c>
      <c r="M82" s="96">
        <v>6308</v>
      </c>
      <c r="N82" s="102">
        <f t="shared" si="17"/>
        <v>2.3036274463259919E-2</v>
      </c>
      <c r="O82" s="91">
        <f t="shared" si="14"/>
        <v>261.11871368466814</v>
      </c>
      <c r="Q82" s="28" t="s">
        <v>584</v>
      </c>
      <c r="R82" s="28" t="s">
        <v>583</v>
      </c>
      <c r="S82" s="91">
        <f>INDEX('RNF element'!$D$8:$D$158,MATCH(Q82,'RNF element'!$A$8:$A$158,0))</f>
        <v>7688.9821783404932</v>
      </c>
      <c r="T82" s="67">
        <f t="shared" si="15"/>
        <v>15857.958037095415</v>
      </c>
      <c r="U82" s="67">
        <v>0</v>
      </c>
      <c r="V82" s="67">
        <f t="shared" si="18"/>
        <v>15857.958037095415</v>
      </c>
      <c r="W82" s="67">
        <f t="shared" si="19"/>
        <v>23546.940215435909</v>
      </c>
    </row>
    <row r="83" spans="1:23" x14ac:dyDescent="0.25">
      <c r="A83" s="40" t="s">
        <v>498</v>
      </c>
      <c r="B83" s="20" t="s">
        <v>497</v>
      </c>
      <c r="C83" s="67">
        <v>451775</v>
      </c>
      <c r="D83" s="67">
        <f>INDEX('RNF element'!$P$8:$P$198,MATCH($A83,'RNF element'!$N$8:$N$198,0))</f>
        <v>7952.4700259835154</v>
      </c>
      <c r="E83" s="67">
        <f t="shared" si="12"/>
        <v>443822.52997401648</v>
      </c>
      <c r="F83" s="67">
        <f t="shared" si="16"/>
        <v>15046.688818195349</v>
      </c>
      <c r="G83" s="67">
        <f t="shared" si="13"/>
        <v>22999.158844178863</v>
      </c>
      <c r="I83" s="24" t="s">
        <v>528</v>
      </c>
      <c r="J83" s="23" t="s">
        <v>527</v>
      </c>
      <c r="K83" s="23" t="s">
        <v>422</v>
      </c>
      <c r="L83" s="23" t="s">
        <v>421</v>
      </c>
      <c r="M83" s="96">
        <v>654847</v>
      </c>
      <c r="N83" s="102">
        <f t="shared" si="17"/>
        <v>1</v>
      </c>
      <c r="O83" s="91">
        <f t="shared" si="14"/>
        <v>28297.745845599671</v>
      </c>
      <c r="Q83" s="28" t="s">
        <v>442</v>
      </c>
      <c r="R83" s="28" t="s">
        <v>441</v>
      </c>
      <c r="S83" s="91">
        <f>INDEX('RNF element'!$D$8:$D$158,MATCH(Q83,'RNF element'!$A$8:$A$158,0))</f>
        <v>6850.8030900255435</v>
      </c>
      <c r="T83" s="67">
        <f t="shared" si="15"/>
        <v>12764.090689790817</v>
      </c>
      <c r="U83" s="67">
        <v>0</v>
      </c>
      <c r="V83" s="67">
        <f t="shared" si="18"/>
        <v>12764.090689790817</v>
      </c>
      <c r="W83" s="67">
        <f t="shared" si="19"/>
        <v>19614.893779816361</v>
      </c>
    </row>
    <row r="84" spans="1:23" x14ac:dyDescent="0.25">
      <c r="A84" s="40" t="s">
        <v>492</v>
      </c>
      <c r="B84" s="20" t="s">
        <v>491</v>
      </c>
      <c r="C84" s="67">
        <v>173255</v>
      </c>
      <c r="D84" s="67">
        <f>INDEX('RNF element'!$P$8:$P$198,MATCH($A84,'RNF element'!$N$8:$N$198,0))</f>
        <v>2635.378338009265</v>
      </c>
      <c r="E84" s="67">
        <f t="shared" si="12"/>
        <v>170619.62166199074</v>
      </c>
      <c r="F84" s="67">
        <f t="shared" si="16"/>
        <v>5784.4299918178931</v>
      </c>
      <c r="G84" s="67">
        <f t="shared" si="13"/>
        <v>8419.8083298271576</v>
      </c>
      <c r="I84" s="24" t="s">
        <v>526</v>
      </c>
      <c r="J84" s="23" t="s">
        <v>525</v>
      </c>
      <c r="K84" s="23" t="s">
        <v>472</v>
      </c>
      <c r="L84" s="23" t="s">
        <v>471</v>
      </c>
      <c r="M84" s="96">
        <v>121125</v>
      </c>
      <c r="N84" s="102">
        <f t="shared" si="17"/>
        <v>1</v>
      </c>
      <c r="O84" s="91">
        <f t="shared" si="14"/>
        <v>6183.9458990846324</v>
      </c>
      <c r="Q84" s="28" t="s">
        <v>420</v>
      </c>
      <c r="R84" s="28" t="s">
        <v>419</v>
      </c>
      <c r="S84" s="91">
        <f>INDEX('RNF element'!$D$8:$D$158,MATCH(Q84,'RNF element'!$A$8:$A$158,0))</f>
        <v>13776.41081273206</v>
      </c>
      <c r="T84" s="67">
        <f t="shared" si="15"/>
        <v>26979.48578857203</v>
      </c>
      <c r="U84" s="67">
        <v>0</v>
      </c>
      <c r="V84" s="67">
        <f t="shared" si="18"/>
        <v>26979.48578857203</v>
      </c>
      <c r="W84" s="67">
        <f t="shared" si="19"/>
        <v>40755.896601304092</v>
      </c>
    </row>
    <row r="85" spans="1:23" x14ac:dyDescent="0.25">
      <c r="A85" s="40" t="s">
        <v>490</v>
      </c>
      <c r="B85" s="20" t="s">
        <v>489</v>
      </c>
      <c r="C85" s="67">
        <v>253976</v>
      </c>
      <c r="D85" s="67">
        <f>INDEX('RNF element'!$P$8:$P$198,MATCH($A85,'RNF element'!$N$8:$N$198,0))</f>
        <v>4484.4781489600837</v>
      </c>
      <c r="E85" s="67">
        <f t="shared" si="12"/>
        <v>249491.52185103993</v>
      </c>
      <c r="F85" s="67">
        <f t="shared" si="16"/>
        <v>8458.3837875250756</v>
      </c>
      <c r="G85" s="67">
        <f t="shared" si="13"/>
        <v>12942.861936485158</v>
      </c>
      <c r="I85" s="24" t="s">
        <v>524</v>
      </c>
      <c r="J85" s="23" t="s">
        <v>523</v>
      </c>
      <c r="K85" s="23" t="s">
        <v>476</v>
      </c>
      <c r="L85" s="23" t="s">
        <v>475</v>
      </c>
      <c r="M85" s="96">
        <v>329209</v>
      </c>
      <c r="N85" s="102">
        <f t="shared" si="17"/>
        <v>1</v>
      </c>
      <c r="O85" s="91">
        <f t="shared" si="14"/>
        <v>15568.618881528786</v>
      </c>
      <c r="Q85" s="28" t="s">
        <v>117</v>
      </c>
      <c r="R85" s="28" t="s">
        <v>116</v>
      </c>
      <c r="S85" s="91">
        <f>INDEX('RNF element'!$D$8:$D$158,MATCH(Q85,'RNF element'!$A$8:$A$158,0))</f>
        <v>7642.9005848372608</v>
      </c>
      <c r="T85" s="67">
        <f t="shared" si="15"/>
        <v>15294.204988243215</v>
      </c>
      <c r="U85" s="67">
        <v>0</v>
      </c>
      <c r="V85" s="67">
        <f t="shared" si="18"/>
        <v>15294.204988243215</v>
      </c>
      <c r="W85" s="67">
        <f t="shared" si="19"/>
        <v>22937.105573080476</v>
      </c>
    </row>
    <row r="86" spans="1:23" x14ac:dyDescent="0.25">
      <c r="A86" s="40" t="s">
        <v>486</v>
      </c>
      <c r="B86" s="20" t="s">
        <v>485</v>
      </c>
      <c r="C86" s="67">
        <v>304738</v>
      </c>
      <c r="D86" s="67">
        <f>INDEX('RNF element'!$P$8:$P$198,MATCH($A86,'RNF element'!$N$8:$N$198,0))</f>
        <v>4541.2502149728471</v>
      </c>
      <c r="E86" s="67">
        <f t="shared" si="12"/>
        <v>300196.74978502718</v>
      </c>
      <c r="F86" s="67">
        <f t="shared" si="16"/>
        <v>10177.417262961844</v>
      </c>
      <c r="G86" s="67">
        <f t="shared" si="13"/>
        <v>14718.66747793469</v>
      </c>
      <c r="I86" s="24" t="s">
        <v>522</v>
      </c>
      <c r="J86" s="23" t="s">
        <v>521</v>
      </c>
      <c r="K86" s="23" t="s">
        <v>472</v>
      </c>
      <c r="L86" s="23" t="s">
        <v>471</v>
      </c>
      <c r="M86" s="96">
        <v>151815</v>
      </c>
      <c r="N86" s="102">
        <f t="shared" si="17"/>
        <v>1</v>
      </c>
      <c r="O86" s="91">
        <f t="shared" si="14"/>
        <v>6657.2583796430981</v>
      </c>
      <c r="Q86" s="28" t="s">
        <v>51</v>
      </c>
      <c r="R86" s="28" t="s">
        <v>50</v>
      </c>
      <c r="S86" s="91">
        <f>INDEX('RNF element'!$D$8:$D$158,MATCH(Q86,'RNF element'!$A$8:$A$158,0))</f>
        <v>5250.7043748919186</v>
      </c>
      <c r="T86" s="67">
        <f t="shared" si="15"/>
        <v>11353.072408871063</v>
      </c>
      <c r="U86" s="67">
        <v>0</v>
      </c>
      <c r="V86" s="67">
        <f t="shared" si="18"/>
        <v>11353.072408871063</v>
      </c>
      <c r="W86" s="67">
        <f t="shared" si="19"/>
        <v>16603.77678376298</v>
      </c>
    </row>
    <row r="87" spans="1:23" x14ac:dyDescent="0.25">
      <c r="A87" s="40" t="s">
        <v>482</v>
      </c>
      <c r="B87" s="20" t="s">
        <v>481</v>
      </c>
      <c r="C87" s="67">
        <v>251739</v>
      </c>
      <c r="D87" s="67">
        <f>INDEX('RNF element'!$P$8:$P$198,MATCH($A87,'RNF element'!$N$8:$N$198,0))</f>
        <v>3884.6900662151788</v>
      </c>
      <c r="E87" s="67">
        <f t="shared" si="12"/>
        <v>247854.30993378483</v>
      </c>
      <c r="F87" s="67">
        <f t="shared" si="16"/>
        <v>8402.8782271160071</v>
      </c>
      <c r="G87" s="67">
        <f t="shared" si="13"/>
        <v>12287.568293331185</v>
      </c>
      <c r="I87" s="24" t="s">
        <v>520</v>
      </c>
      <c r="J87" s="23" t="s">
        <v>519</v>
      </c>
      <c r="K87" s="23" t="s">
        <v>472</v>
      </c>
      <c r="L87" s="23" t="s">
        <v>471</v>
      </c>
      <c r="M87" s="96">
        <v>112718</v>
      </c>
      <c r="N87" s="102">
        <f t="shared" si="17"/>
        <v>1</v>
      </c>
      <c r="O87" s="91">
        <f t="shared" si="14"/>
        <v>4200.366554063713</v>
      </c>
      <c r="Q87" s="28" t="s">
        <v>402</v>
      </c>
      <c r="R87" s="28" t="s">
        <v>401</v>
      </c>
      <c r="S87" s="91">
        <f>INDEX('RNF element'!$D$8:$D$158,MATCH(Q87,'RNF element'!$A$8:$A$158,0))</f>
        <v>4660.9154625128704</v>
      </c>
      <c r="T87" s="67">
        <f t="shared" si="15"/>
        <v>8813.4636402086671</v>
      </c>
      <c r="U87" s="67">
        <v>0</v>
      </c>
      <c r="V87" s="67">
        <f t="shared" si="18"/>
        <v>8813.4636402086671</v>
      </c>
      <c r="W87" s="67">
        <f t="shared" si="19"/>
        <v>13474.379102721537</v>
      </c>
    </row>
    <row r="88" spans="1:23" x14ac:dyDescent="0.25">
      <c r="A88" s="40" t="s">
        <v>480</v>
      </c>
      <c r="B88" s="20" t="s">
        <v>479</v>
      </c>
      <c r="C88" s="67">
        <v>218183</v>
      </c>
      <c r="D88" s="67">
        <f>INDEX('RNF element'!$P$8:$P$198,MATCH($A88,'RNF element'!$N$8:$N$198,0))</f>
        <v>3772.83249325724</v>
      </c>
      <c r="E88" s="67">
        <f t="shared" si="12"/>
        <v>214410.16750674276</v>
      </c>
      <c r="F88" s="67">
        <f t="shared" si="16"/>
        <v>7269.0385278998183</v>
      </c>
      <c r="G88" s="67">
        <f t="shared" si="13"/>
        <v>11041.871021157058</v>
      </c>
      <c r="I88" s="24" t="s">
        <v>518</v>
      </c>
      <c r="J88" s="23" t="s">
        <v>517</v>
      </c>
      <c r="K88" s="23" t="s">
        <v>472</v>
      </c>
      <c r="L88" s="23" t="s">
        <v>471</v>
      </c>
      <c r="M88" s="96">
        <v>115996</v>
      </c>
      <c r="N88" s="102">
        <f t="shared" si="17"/>
        <v>1</v>
      </c>
      <c r="O88" s="91">
        <f t="shared" si="14"/>
        <v>5170.1475972454391</v>
      </c>
      <c r="Q88" s="28" t="s">
        <v>364</v>
      </c>
      <c r="R88" s="28" t="s">
        <v>363</v>
      </c>
      <c r="S88" s="91">
        <f>INDEX('RNF element'!$D$8:$D$158,MATCH(Q88,'RNF element'!$A$8:$A$158,0))</f>
        <v>7983.8242082664037</v>
      </c>
      <c r="T88" s="67">
        <f t="shared" si="15"/>
        <v>15721.844895921524</v>
      </c>
      <c r="U88" s="67">
        <v>0</v>
      </c>
      <c r="V88" s="67">
        <f t="shared" si="18"/>
        <v>15721.844895921524</v>
      </c>
      <c r="W88" s="67">
        <f t="shared" si="19"/>
        <v>23705.669104187928</v>
      </c>
    </row>
    <row r="89" spans="1:23" x14ac:dyDescent="0.25">
      <c r="A89" s="40" t="s">
        <v>474</v>
      </c>
      <c r="B89" s="20" t="s">
        <v>473</v>
      </c>
      <c r="C89" s="67">
        <v>738779</v>
      </c>
      <c r="D89" s="67">
        <f>INDEX('RNF element'!$P$8:$P$198,MATCH($A89,'RNF element'!$N$8:$N$198,0))</f>
        <v>13819.564062490248</v>
      </c>
      <c r="E89" s="67">
        <f t="shared" si="12"/>
        <v>724959.43593750976</v>
      </c>
      <c r="F89" s="67">
        <f t="shared" si="16"/>
        <v>24577.929919431437</v>
      </c>
      <c r="G89" s="67">
        <f t="shared" si="13"/>
        <v>38397.493981921682</v>
      </c>
      <c r="I89" s="24" t="s">
        <v>514</v>
      </c>
      <c r="J89" s="23" t="s">
        <v>513</v>
      </c>
      <c r="K89" s="23" t="s">
        <v>47</v>
      </c>
      <c r="L89" s="23" t="s">
        <v>46</v>
      </c>
      <c r="M89" s="96">
        <v>126143</v>
      </c>
      <c r="N89" s="102">
        <f t="shared" si="17"/>
        <v>1</v>
      </c>
      <c r="O89" s="91">
        <f t="shared" si="14"/>
        <v>5740.6015076050817</v>
      </c>
      <c r="Q89" s="28" t="s">
        <v>81</v>
      </c>
      <c r="R89" s="28" t="s">
        <v>80</v>
      </c>
      <c r="S89" s="91">
        <f>INDEX('RNF element'!$D$8:$D$158,MATCH(Q89,'RNF element'!$A$8:$A$158,0))</f>
        <v>28519.206957020437</v>
      </c>
      <c r="T89" s="67">
        <f t="shared" si="15"/>
        <v>55221.07311669123</v>
      </c>
      <c r="U89" s="67">
        <v>-529.14256885625946</v>
      </c>
      <c r="V89" s="67">
        <f t="shared" si="18"/>
        <v>54691.930547834971</v>
      </c>
      <c r="W89" s="67">
        <f t="shared" si="19"/>
        <v>83211.137504855404</v>
      </c>
    </row>
    <row r="90" spans="1:23" x14ac:dyDescent="0.25">
      <c r="A90" s="40" t="s">
        <v>470</v>
      </c>
      <c r="B90" s="20" t="s">
        <v>469</v>
      </c>
      <c r="C90" s="67">
        <v>415305</v>
      </c>
      <c r="D90" s="67">
        <f>INDEX('RNF element'!$P$8:$P$198,MATCH($A90,'RNF element'!$N$8:$N$198,0))</f>
        <v>7097.9721709047599</v>
      </c>
      <c r="E90" s="67">
        <f t="shared" si="12"/>
        <v>408207.02782909526</v>
      </c>
      <c r="F90" s="67">
        <f t="shared" si="16"/>
        <v>13839.234618180371</v>
      </c>
      <c r="G90" s="67">
        <f t="shared" si="13"/>
        <v>20937.206789085132</v>
      </c>
      <c r="I90" s="24" t="s">
        <v>510</v>
      </c>
      <c r="J90" s="23" t="s">
        <v>509</v>
      </c>
      <c r="K90" s="23" t="s">
        <v>508</v>
      </c>
      <c r="L90" s="23" t="s">
        <v>507</v>
      </c>
      <c r="M90" s="96">
        <v>397040</v>
      </c>
      <c r="N90" s="102">
        <f t="shared" si="17"/>
        <v>1</v>
      </c>
      <c r="O90" s="91">
        <f t="shared" si="14"/>
        <v>15279.842364529623</v>
      </c>
      <c r="Q90" s="28" t="s">
        <v>504</v>
      </c>
      <c r="R90" s="28" t="s">
        <v>503</v>
      </c>
      <c r="S90" s="91">
        <f>INDEX('RNF element'!$D$8:$D$158,MATCH(Q90,'RNF element'!$A$8:$A$158,0))</f>
        <v>7898.7003393639961</v>
      </c>
      <c r="T90" s="67">
        <f t="shared" si="15"/>
        <v>16598.96033973038</v>
      </c>
      <c r="U90" s="67">
        <v>0</v>
      </c>
      <c r="V90" s="67">
        <f t="shared" si="18"/>
        <v>16598.96033973038</v>
      </c>
      <c r="W90" s="67">
        <f t="shared" si="19"/>
        <v>24497.660679094377</v>
      </c>
    </row>
    <row r="91" spans="1:23" x14ac:dyDescent="0.25">
      <c r="A91" s="40" t="s">
        <v>466</v>
      </c>
      <c r="B91" s="20" t="s">
        <v>465</v>
      </c>
      <c r="C91" s="67">
        <v>274968</v>
      </c>
      <c r="D91" s="67">
        <f>INDEX('RNF element'!$P$8:$P$198,MATCH($A91,'RNF element'!$N$8:$N$198,0))</f>
        <v>4675.3866102520033</v>
      </c>
      <c r="E91" s="67">
        <f t="shared" si="12"/>
        <v>270292.61338974797</v>
      </c>
      <c r="F91" s="67">
        <f t="shared" si="16"/>
        <v>9163.5925823108209</v>
      </c>
      <c r="G91" s="67">
        <f t="shared" si="13"/>
        <v>13838.979192562823</v>
      </c>
      <c r="I91" s="24" t="s">
        <v>506</v>
      </c>
      <c r="J91" s="23" t="s">
        <v>505</v>
      </c>
      <c r="K91" s="23" t="s">
        <v>388</v>
      </c>
      <c r="L91" s="23" t="s">
        <v>387</v>
      </c>
      <c r="M91" s="96">
        <v>135906</v>
      </c>
      <c r="N91" s="102">
        <f t="shared" si="17"/>
        <v>1</v>
      </c>
      <c r="O91" s="91">
        <f t="shared" si="14"/>
        <v>6030.9817197123384</v>
      </c>
      <c r="Q91" s="28" t="s">
        <v>496</v>
      </c>
      <c r="R91" s="28" t="s">
        <v>495</v>
      </c>
      <c r="S91" s="91">
        <f>INDEX('RNF element'!$D$8:$D$158,MATCH(Q91,'RNF element'!$A$8:$A$158,0))</f>
        <v>7952.4700259835154</v>
      </c>
      <c r="T91" s="67">
        <f t="shared" si="15"/>
        <v>15046.688818195349</v>
      </c>
      <c r="U91" s="67">
        <v>0</v>
      </c>
      <c r="V91" s="67">
        <f t="shared" si="18"/>
        <v>15046.688818195349</v>
      </c>
      <c r="W91" s="67">
        <f t="shared" si="19"/>
        <v>22999.158844178863</v>
      </c>
    </row>
    <row r="92" spans="1:23" x14ac:dyDescent="0.25">
      <c r="A92" s="40" t="s">
        <v>464</v>
      </c>
      <c r="B92" s="20" t="s">
        <v>463</v>
      </c>
      <c r="C92" s="67">
        <v>353672</v>
      </c>
      <c r="D92" s="67">
        <f>INDEX('RNF element'!$P$8:$P$198,MATCH($A92,'RNF element'!$N$8:$N$198,0))</f>
        <v>5351.184350686307</v>
      </c>
      <c r="E92" s="67">
        <f t="shared" si="12"/>
        <v>348320.81564931368</v>
      </c>
      <c r="F92" s="67">
        <f t="shared" si="16"/>
        <v>11808.942917526178</v>
      </c>
      <c r="G92" s="67">
        <f t="shared" si="13"/>
        <v>17160.127268212484</v>
      </c>
      <c r="I92" s="24" t="s">
        <v>502</v>
      </c>
      <c r="J92" s="23" t="s">
        <v>501</v>
      </c>
      <c r="K92" s="23" t="s">
        <v>504</v>
      </c>
      <c r="L92" s="23" t="s">
        <v>503</v>
      </c>
      <c r="M92" s="96">
        <v>360149</v>
      </c>
      <c r="N92" s="102">
        <f t="shared" si="17"/>
        <v>0.772025234780782</v>
      </c>
      <c r="O92" s="91">
        <f t="shared" si="14"/>
        <v>16598.96033973038</v>
      </c>
      <c r="Q92" s="28" t="s">
        <v>428</v>
      </c>
      <c r="R92" s="28" t="s">
        <v>427</v>
      </c>
      <c r="S92" s="91">
        <f>INDEX('RNF element'!$D$8:$D$158,MATCH(Q92,'RNF element'!$A$8:$A$158,0))</f>
        <v>9410.4749990870878</v>
      </c>
      <c r="T92" s="67">
        <f t="shared" si="15"/>
        <v>15958.051852488041</v>
      </c>
      <c r="U92" s="67">
        <v>0</v>
      </c>
      <c r="V92" s="67">
        <f t="shared" si="18"/>
        <v>15958.051852488041</v>
      </c>
      <c r="W92" s="67">
        <f t="shared" si="19"/>
        <v>25368.52685157513</v>
      </c>
    </row>
    <row r="93" spans="1:23" x14ac:dyDescent="0.25">
      <c r="A93" s="40" t="s">
        <v>462</v>
      </c>
      <c r="B93" s="20" t="s">
        <v>461</v>
      </c>
      <c r="C93" s="67">
        <v>385715</v>
      </c>
      <c r="D93" s="67">
        <f>INDEX('RNF element'!$P$8:$P$198,MATCH($A93,'RNF element'!$N$8:$N$198,0))</f>
        <v>6292.0513101725537</v>
      </c>
      <c r="E93" s="67">
        <f t="shared" si="12"/>
        <v>379422.94868982746</v>
      </c>
      <c r="F93" s="67">
        <f t="shared" si="16"/>
        <v>12863.382667284082</v>
      </c>
      <c r="G93" s="67">
        <f t="shared" si="13"/>
        <v>19155.433977456636</v>
      </c>
      <c r="I93" s="24" t="s">
        <v>502</v>
      </c>
      <c r="J93" s="23" t="s">
        <v>501</v>
      </c>
      <c r="K93" s="23" t="s">
        <v>290</v>
      </c>
      <c r="L93" s="23" t="s">
        <v>289</v>
      </c>
      <c r="M93" s="96">
        <v>106350</v>
      </c>
      <c r="N93" s="102">
        <f t="shared" si="17"/>
        <v>0.22797476521921806</v>
      </c>
      <c r="O93" s="91">
        <f t="shared" si="14"/>
        <v>4901.5808238543659</v>
      </c>
      <c r="Q93" s="28" t="s">
        <v>77</v>
      </c>
      <c r="R93" s="28" t="s">
        <v>76</v>
      </c>
      <c r="S93" s="91">
        <f>INDEX('RNF element'!$D$8:$D$158,MATCH(Q93,'RNF element'!$A$8:$A$158,0))</f>
        <v>4432.2419305512858</v>
      </c>
      <c r="T93" s="67">
        <f t="shared" si="15"/>
        <v>10370.638651709887</v>
      </c>
      <c r="U93" s="67">
        <v>529.14256885621216</v>
      </c>
      <c r="V93" s="67">
        <f t="shared" si="18"/>
        <v>10899.781220566099</v>
      </c>
      <c r="W93" s="67">
        <f t="shared" si="19"/>
        <v>15332.023151117384</v>
      </c>
    </row>
    <row r="94" spans="1:23" x14ac:dyDescent="0.25">
      <c r="A94" s="40" t="s">
        <v>460</v>
      </c>
      <c r="B94" s="20" t="s">
        <v>459</v>
      </c>
      <c r="C94" s="67">
        <v>187525</v>
      </c>
      <c r="D94" s="67">
        <f>INDEX('RNF element'!$P$8:$P$198,MATCH($A94,'RNF element'!$N$8:$N$198,0))</f>
        <v>3200.1762420352065</v>
      </c>
      <c r="E94" s="67">
        <f t="shared" si="12"/>
        <v>184324.8237579648</v>
      </c>
      <c r="F94" s="67">
        <f t="shared" si="16"/>
        <v>6249.0704667858345</v>
      </c>
      <c r="G94" s="67">
        <f t="shared" si="13"/>
        <v>9449.2467088210415</v>
      </c>
      <c r="I94" s="24" t="s">
        <v>498</v>
      </c>
      <c r="J94" s="23" t="s">
        <v>497</v>
      </c>
      <c r="K94" s="23" t="s">
        <v>496</v>
      </c>
      <c r="L94" s="23" t="s">
        <v>495</v>
      </c>
      <c r="M94" s="96">
        <v>319419</v>
      </c>
      <c r="N94" s="102">
        <f t="shared" si="17"/>
        <v>1</v>
      </c>
      <c r="O94" s="91">
        <f t="shared" si="14"/>
        <v>15046.688818195349</v>
      </c>
      <c r="Q94" s="28" t="s">
        <v>310</v>
      </c>
      <c r="R94" s="28" t="s">
        <v>309</v>
      </c>
      <c r="S94" s="91">
        <f>INDEX('RNF element'!$D$8:$D$158,MATCH(Q94,'RNF element'!$A$8:$A$158,0))</f>
        <v>7291.4917086852392</v>
      </c>
      <c r="T94" s="67">
        <f t="shared" si="15"/>
        <v>13702.454360496145</v>
      </c>
      <c r="U94" s="67">
        <v>0</v>
      </c>
      <c r="V94" s="67">
        <f t="shared" si="18"/>
        <v>13702.454360496145</v>
      </c>
      <c r="W94" s="67">
        <f t="shared" si="19"/>
        <v>20993.946069181384</v>
      </c>
    </row>
    <row r="95" spans="1:23" x14ac:dyDescent="0.25">
      <c r="A95" s="40" t="s">
        <v>458</v>
      </c>
      <c r="B95" s="20" t="s">
        <v>457</v>
      </c>
      <c r="C95" s="67">
        <v>419161</v>
      </c>
      <c r="D95" s="67">
        <f>INDEX('RNF element'!$P$8:$P$198,MATCH($A95,'RNF element'!$N$8:$N$198,0))</f>
        <v>6952.681719732328</v>
      </c>
      <c r="E95" s="67">
        <f t="shared" si="12"/>
        <v>412208.31828026765</v>
      </c>
      <c r="F95" s="67">
        <f t="shared" si="16"/>
        <v>13974.888327093106</v>
      </c>
      <c r="G95" s="67">
        <f t="shared" si="13"/>
        <v>20927.570046825433</v>
      </c>
      <c r="I95" s="24" t="s">
        <v>492</v>
      </c>
      <c r="J95" s="23" t="s">
        <v>491</v>
      </c>
      <c r="K95" s="23" t="s">
        <v>388</v>
      </c>
      <c r="L95" s="23" t="s">
        <v>387</v>
      </c>
      <c r="M95" s="96">
        <v>127234</v>
      </c>
      <c r="N95" s="102">
        <f t="shared" si="17"/>
        <v>1</v>
      </c>
      <c r="O95" s="91">
        <f t="shared" si="14"/>
        <v>5784.4299918178931</v>
      </c>
      <c r="Q95" s="28" t="s">
        <v>250</v>
      </c>
      <c r="R95" s="28" t="s">
        <v>249</v>
      </c>
      <c r="S95" s="91">
        <f>INDEX('RNF element'!$D$8:$D$158,MATCH(Q95,'RNF element'!$A$8:$A$158,0))</f>
        <v>7009.6382855697966</v>
      </c>
      <c r="T95" s="67">
        <f t="shared" si="15"/>
        <v>12725.413536151944</v>
      </c>
      <c r="U95" s="67">
        <v>0</v>
      </c>
      <c r="V95" s="67">
        <f t="shared" si="18"/>
        <v>12725.413536151944</v>
      </c>
      <c r="W95" s="67">
        <f t="shared" si="19"/>
        <v>19735.05182172174</v>
      </c>
    </row>
    <row r="96" spans="1:23" x14ac:dyDescent="0.25">
      <c r="A96" s="40" t="s">
        <v>456</v>
      </c>
      <c r="B96" s="20" t="s">
        <v>455</v>
      </c>
      <c r="C96" s="67">
        <v>230218</v>
      </c>
      <c r="D96" s="67">
        <f>INDEX('RNF element'!$P$8:$P$198,MATCH($A96,'RNF element'!$N$8:$N$198,0))</f>
        <v>3943.0338971302886</v>
      </c>
      <c r="E96" s="67">
        <f t="shared" si="12"/>
        <v>226274.96610286972</v>
      </c>
      <c r="F96" s="67">
        <f t="shared" si="16"/>
        <v>7671.2847418920092</v>
      </c>
      <c r="G96" s="67">
        <f t="shared" si="13"/>
        <v>11614.318639022298</v>
      </c>
      <c r="I96" s="24" t="s">
        <v>490</v>
      </c>
      <c r="J96" s="23" t="s">
        <v>489</v>
      </c>
      <c r="K96" s="23" t="s">
        <v>488</v>
      </c>
      <c r="L96" s="23" t="s">
        <v>487</v>
      </c>
      <c r="M96" s="96">
        <v>191041</v>
      </c>
      <c r="N96" s="102">
        <f t="shared" si="17"/>
        <v>1</v>
      </c>
      <c r="O96" s="91">
        <f t="shared" si="14"/>
        <v>8458.3837875250756</v>
      </c>
      <c r="Q96" s="28" t="s">
        <v>588</v>
      </c>
      <c r="R96" s="28" t="s">
        <v>587</v>
      </c>
      <c r="S96" s="91">
        <f>INDEX('RNF element'!$D$8:$D$158,MATCH(Q96,'RNF element'!$A$8:$A$158,0))</f>
        <v>11698.417214979894</v>
      </c>
      <c r="T96" s="67">
        <f t="shared" si="15"/>
        <v>26230.52745116247</v>
      </c>
      <c r="U96" s="67">
        <v>0</v>
      </c>
      <c r="V96" s="67">
        <f t="shared" si="18"/>
        <v>26230.52745116247</v>
      </c>
      <c r="W96" s="67">
        <f t="shared" si="19"/>
        <v>37928.944666142364</v>
      </c>
    </row>
    <row r="97" spans="1:23" x14ac:dyDescent="0.25">
      <c r="A97" s="40" t="s">
        <v>454</v>
      </c>
      <c r="B97" s="20" t="s">
        <v>453</v>
      </c>
      <c r="C97" s="67">
        <v>411464</v>
      </c>
      <c r="D97" s="67">
        <f>INDEX('RNF element'!$P$8:$P$198,MATCH($A97,'RNF element'!$N$8:$N$198,0))</f>
        <v>7291.4917086852392</v>
      </c>
      <c r="E97" s="67">
        <f t="shared" si="12"/>
        <v>404172.50829131476</v>
      </c>
      <c r="F97" s="67">
        <f t="shared" si="16"/>
        <v>13702.454360496145</v>
      </c>
      <c r="G97" s="67">
        <f t="shared" si="13"/>
        <v>20993.946069181384</v>
      </c>
      <c r="I97" s="24" t="s">
        <v>486</v>
      </c>
      <c r="J97" s="23" t="s">
        <v>485</v>
      </c>
      <c r="K97" s="23" t="s">
        <v>388</v>
      </c>
      <c r="L97" s="23" t="s">
        <v>387</v>
      </c>
      <c r="M97" s="96">
        <v>219248</v>
      </c>
      <c r="N97" s="102">
        <f t="shared" si="17"/>
        <v>1</v>
      </c>
      <c r="O97" s="91">
        <f t="shared" si="14"/>
        <v>10177.417262961844</v>
      </c>
      <c r="Q97" s="28" t="s">
        <v>594</v>
      </c>
      <c r="R97" s="28" t="s">
        <v>593</v>
      </c>
      <c r="S97" s="91">
        <f>INDEX('RNF element'!$D$8:$D$158,MATCH(Q97,'RNF element'!$A$8:$A$158,0))</f>
        <v>4688.1924105859125</v>
      </c>
      <c r="T97" s="67">
        <f t="shared" si="15"/>
        <v>10042.72463049551</v>
      </c>
      <c r="U97" s="67">
        <v>0</v>
      </c>
      <c r="V97" s="67">
        <f t="shared" si="18"/>
        <v>10042.72463049551</v>
      </c>
      <c r="W97" s="67">
        <f t="shared" si="19"/>
        <v>14730.917041081422</v>
      </c>
    </row>
    <row r="98" spans="1:23" x14ac:dyDescent="0.25">
      <c r="A98" s="40" t="s">
        <v>450</v>
      </c>
      <c r="B98" s="20" t="s">
        <v>449</v>
      </c>
      <c r="C98" s="67">
        <v>382363</v>
      </c>
      <c r="D98" s="67">
        <f>INDEX('RNF element'!$P$8:$P$198,MATCH($A98,'RNF element'!$N$8:$N$198,0))</f>
        <v>7009.6382855697966</v>
      </c>
      <c r="E98" s="67">
        <f t="shared" si="12"/>
        <v>375353.36171443021</v>
      </c>
      <c r="F98" s="67">
        <f t="shared" si="16"/>
        <v>12725.413536151944</v>
      </c>
      <c r="G98" s="67">
        <f t="shared" si="13"/>
        <v>19735.05182172174</v>
      </c>
      <c r="I98" s="24" t="s">
        <v>482</v>
      </c>
      <c r="J98" s="23" t="s">
        <v>481</v>
      </c>
      <c r="K98" s="23" t="s">
        <v>290</v>
      </c>
      <c r="L98" s="23" t="s">
        <v>289</v>
      </c>
      <c r="M98" s="96">
        <v>192728</v>
      </c>
      <c r="N98" s="102">
        <f t="shared" si="17"/>
        <v>1</v>
      </c>
      <c r="O98" s="91">
        <f t="shared" si="14"/>
        <v>8402.8782271160071</v>
      </c>
      <c r="Q98" s="28" t="s">
        <v>548</v>
      </c>
      <c r="R98" s="28" t="s">
        <v>547</v>
      </c>
      <c r="S98" s="91">
        <f>INDEX('RNF element'!$D$8:$D$158,MATCH(Q98,'RNF element'!$A$8:$A$158,0))</f>
        <v>9471.3473522125332</v>
      </c>
      <c r="T98" s="67">
        <f t="shared" si="15"/>
        <v>19372.989707058245</v>
      </c>
      <c r="U98" s="67">
        <v>0</v>
      </c>
      <c r="V98" s="67">
        <f t="shared" si="18"/>
        <v>19372.989707058245</v>
      </c>
      <c r="W98" s="67">
        <f t="shared" si="19"/>
        <v>28844.33705927078</v>
      </c>
    </row>
    <row r="99" spans="1:23" x14ac:dyDescent="0.25">
      <c r="A99" s="40" t="s">
        <v>448</v>
      </c>
      <c r="B99" s="20" t="s">
        <v>447</v>
      </c>
      <c r="C99" s="67">
        <v>154836</v>
      </c>
      <c r="D99" s="67">
        <f>INDEX('RNF element'!$P$8:$P$198,MATCH($A99,'RNF element'!$N$8:$N$198,0))</f>
        <v>2078.692461396749</v>
      </c>
      <c r="E99" s="67">
        <f t="shared" si="12"/>
        <v>152757.30753860326</v>
      </c>
      <c r="F99" s="67">
        <f t="shared" si="16"/>
        <v>5178.8530685301039</v>
      </c>
      <c r="G99" s="67">
        <f t="shared" si="13"/>
        <v>7257.5455299268524</v>
      </c>
      <c r="I99" s="24" t="s">
        <v>480</v>
      </c>
      <c r="J99" s="23" t="s">
        <v>479</v>
      </c>
      <c r="K99" s="23" t="s">
        <v>244</v>
      </c>
      <c r="L99" s="23" t="s">
        <v>243</v>
      </c>
      <c r="M99" s="96">
        <v>182798</v>
      </c>
      <c r="N99" s="102">
        <f t="shared" si="17"/>
        <v>1</v>
      </c>
      <c r="O99" s="91">
        <f t="shared" si="14"/>
        <v>7269.0385278998183</v>
      </c>
      <c r="Q99" s="28" t="s">
        <v>73</v>
      </c>
      <c r="R99" s="28" t="s">
        <v>72</v>
      </c>
      <c r="S99" s="91">
        <f>INDEX('RNF element'!$D$8:$D$158,MATCH(Q99,'RNF element'!$A$8:$A$158,0))</f>
        <v>16859.714058346581</v>
      </c>
      <c r="T99" s="67">
        <f t="shared" si="15"/>
        <v>38379.119915290103</v>
      </c>
      <c r="U99" s="67">
        <v>0</v>
      </c>
      <c r="V99" s="67">
        <f t="shared" si="18"/>
        <v>38379.119915290103</v>
      </c>
      <c r="W99" s="67">
        <f t="shared" si="19"/>
        <v>55238.833973636683</v>
      </c>
    </row>
    <row r="100" spans="1:23" x14ac:dyDescent="0.25">
      <c r="A100" s="40" t="s">
        <v>440</v>
      </c>
      <c r="B100" s="20" t="s">
        <v>439</v>
      </c>
      <c r="C100" s="67">
        <v>604887</v>
      </c>
      <c r="D100" s="67">
        <f>INDEX('RNF element'!$P$8:$P$198,MATCH($A100,'RNF element'!$N$8:$N$198,0))</f>
        <v>7571.3704092045382</v>
      </c>
      <c r="E100" s="67">
        <f t="shared" si="12"/>
        <v>597315.62959079549</v>
      </c>
      <c r="F100" s="67">
        <f t="shared" si="16"/>
        <v>20250.487070188428</v>
      </c>
      <c r="G100" s="67">
        <f t="shared" si="13"/>
        <v>27821.857479392966</v>
      </c>
      <c r="I100" s="24" t="s">
        <v>474</v>
      </c>
      <c r="J100" s="23" t="s">
        <v>473</v>
      </c>
      <c r="K100" s="23" t="s">
        <v>81</v>
      </c>
      <c r="L100" s="23" t="s">
        <v>80</v>
      </c>
      <c r="M100" s="96">
        <v>175800</v>
      </c>
      <c r="N100" s="102">
        <f t="shared" si="17"/>
        <v>0.35071619518812591</v>
      </c>
      <c r="O100" s="91">
        <f t="shared" si="14"/>
        <v>8619.8780669433963</v>
      </c>
      <c r="Q100" s="28" t="s">
        <v>316</v>
      </c>
      <c r="R100" s="28" t="s">
        <v>315</v>
      </c>
      <c r="S100" s="91">
        <f>INDEX('RNF element'!$D$8:$D$158,MATCH(Q100,'RNF element'!$A$8:$A$158,0))</f>
        <v>8396.8110076750145</v>
      </c>
      <c r="T100" s="67">
        <f t="shared" si="15"/>
        <v>18115.056004543258</v>
      </c>
      <c r="U100" s="67">
        <v>0</v>
      </c>
      <c r="V100" s="67">
        <f t="shared" si="18"/>
        <v>18115.056004543258</v>
      </c>
      <c r="W100" s="67">
        <f t="shared" si="19"/>
        <v>26511.867012218274</v>
      </c>
    </row>
    <row r="101" spans="1:23" x14ac:dyDescent="0.25">
      <c r="A101" s="40" t="s">
        <v>424</v>
      </c>
      <c r="B101" s="20" t="s">
        <v>423</v>
      </c>
      <c r="C101" s="67">
        <v>1094695</v>
      </c>
      <c r="D101" s="67">
        <f>INDEX('RNF element'!$P$8:$P$198,MATCH($A101,'RNF element'!$N$8:$N$198,0))</f>
        <v>16540.207970934669</v>
      </c>
      <c r="E101" s="67">
        <f t="shared" si="12"/>
        <v>1078154.7920290653</v>
      </c>
      <c r="F101" s="67">
        <f t="shared" si="16"/>
        <v>36552.131894830178</v>
      </c>
      <c r="G101" s="67">
        <f t="shared" si="13"/>
        <v>53092.33986576485</v>
      </c>
      <c r="I101" s="24" t="s">
        <v>474</v>
      </c>
      <c r="J101" s="23" t="s">
        <v>473</v>
      </c>
      <c r="K101" s="23" t="s">
        <v>428</v>
      </c>
      <c r="L101" s="23" t="s">
        <v>427</v>
      </c>
      <c r="M101" s="96">
        <v>325460</v>
      </c>
      <c r="N101" s="102">
        <f t="shared" si="17"/>
        <v>0.64928380481187409</v>
      </c>
      <c r="O101" s="91">
        <f t="shared" si="14"/>
        <v>15958.051852488041</v>
      </c>
      <c r="Q101" s="28" t="s">
        <v>121</v>
      </c>
      <c r="R101" s="28" t="s">
        <v>120</v>
      </c>
      <c r="S101" s="91">
        <f>INDEX('RNF element'!$D$8:$D$158,MATCH(Q101,'RNF element'!$A$8:$A$158,0))</f>
        <v>5771.1912278418558</v>
      </c>
      <c r="T101" s="67">
        <f t="shared" si="15"/>
        <v>10464.496858171604</v>
      </c>
      <c r="U101" s="67">
        <v>0</v>
      </c>
      <c r="V101" s="67">
        <f t="shared" si="18"/>
        <v>10464.496858171604</v>
      </c>
      <c r="W101" s="67">
        <f t="shared" si="19"/>
        <v>16235.688086013459</v>
      </c>
    </row>
    <row r="102" spans="1:23" x14ac:dyDescent="0.25">
      <c r="A102" s="40" t="s">
        <v>418</v>
      </c>
      <c r="B102" s="20" t="s">
        <v>417</v>
      </c>
      <c r="C102" s="67">
        <v>776641</v>
      </c>
      <c r="D102" s="67">
        <f>INDEX('RNF element'!$P$8:$P$198,MATCH($A102,'RNF element'!$N$8:$N$198,0))</f>
        <v>10119.103562216866</v>
      </c>
      <c r="E102" s="67">
        <f t="shared" si="12"/>
        <v>766521.89643778314</v>
      </c>
      <c r="F102" s="67">
        <f t="shared" si="16"/>
        <v>25987.000814734478</v>
      </c>
      <c r="G102" s="67">
        <f t="shared" si="13"/>
        <v>36106.104376951342</v>
      </c>
      <c r="I102" s="24" t="s">
        <v>470</v>
      </c>
      <c r="J102" s="23" t="s">
        <v>469</v>
      </c>
      <c r="K102" s="23" t="s">
        <v>416</v>
      </c>
      <c r="L102" s="23" t="s">
        <v>415</v>
      </c>
      <c r="M102" s="96">
        <v>317459</v>
      </c>
      <c r="N102" s="102">
        <f t="shared" si="17"/>
        <v>1</v>
      </c>
      <c r="O102" s="91">
        <f t="shared" si="14"/>
        <v>13839.234618180371</v>
      </c>
      <c r="Q102" s="28" t="s">
        <v>338</v>
      </c>
      <c r="R102" s="28" t="s">
        <v>337</v>
      </c>
      <c r="S102" s="91">
        <f>INDEX('RNF element'!$D$8:$D$158,MATCH(Q102,'RNF element'!$A$8:$A$158,0))</f>
        <v>248.46335426219576</v>
      </c>
      <c r="T102" s="67">
        <f t="shared" si="15"/>
        <v>378.05922964772145</v>
      </c>
      <c r="U102" s="67">
        <v>0</v>
      </c>
      <c r="V102" s="67">
        <f t="shared" si="18"/>
        <v>378.05922964772145</v>
      </c>
      <c r="W102" s="67">
        <f t="shared" si="19"/>
        <v>626.52258390991722</v>
      </c>
    </row>
    <row r="103" spans="1:23" x14ac:dyDescent="0.25">
      <c r="A103" s="40" t="s">
        <v>414</v>
      </c>
      <c r="B103" s="20" t="s">
        <v>413</v>
      </c>
      <c r="C103" s="67">
        <v>512703</v>
      </c>
      <c r="D103" s="67">
        <f>INDEX('RNF element'!$P$8:$P$198,MATCH($A103,'RNF element'!$N$8:$N$198,0))</f>
        <v>8955.2489763557569</v>
      </c>
      <c r="E103" s="67">
        <f t="shared" si="12"/>
        <v>503747.75102364423</v>
      </c>
      <c r="F103" s="67">
        <f t="shared" si="16"/>
        <v>17078.303016663613</v>
      </c>
      <c r="G103" s="67">
        <f t="shared" si="13"/>
        <v>26033.55199301937</v>
      </c>
      <c r="I103" s="24" t="s">
        <v>466</v>
      </c>
      <c r="J103" s="23" t="s">
        <v>465</v>
      </c>
      <c r="K103" s="23" t="s">
        <v>388</v>
      </c>
      <c r="L103" s="23" t="s">
        <v>387</v>
      </c>
      <c r="M103" s="96">
        <v>225724</v>
      </c>
      <c r="N103" s="102">
        <f t="shared" si="17"/>
        <v>1</v>
      </c>
      <c r="O103" s="91">
        <f t="shared" si="14"/>
        <v>9163.5925823108209</v>
      </c>
      <c r="Q103" s="28" t="s">
        <v>366</v>
      </c>
      <c r="R103" s="28" t="s">
        <v>365</v>
      </c>
      <c r="S103" s="91">
        <f>INDEX('RNF element'!$D$8:$D$158,MATCH(Q103,'RNF element'!$A$8:$A$158,0))</f>
        <v>4649.7169941620696</v>
      </c>
      <c r="T103" s="67">
        <f t="shared" si="15"/>
        <v>10081.45739170611</v>
      </c>
      <c r="U103" s="67">
        <v>0</v>
      </c>
      <c r="V103" s="67">
        <f t="shared" si="18"/>
        <v>10081.45739170611</v>
      </c>
      <c r="W103" s="67">
        <f t="shared" si="19"/>
        <v>14731.17438586818</v>
      </c>
    </row>
    <row r="104" spans="1:23" x14ac:dyDescent="0.25">
      <c r="A104" s="40" t="s">
        <v>412</v>
      </c>
      <c r="B104" s="20" t="s">
        <v>411</v>
      </c>
      <c r="C104" s="67">
        <v>349077</v>
      </c>
      <c r="D104" s="67">
        <f>INDEX('RNF element'!$P$8:$P$198,MATCH($A104,'RNF element'!$N$8:$N$198,0))</f>
        <v>4941.5620007168263</v>
      </c>
      <c r="E104" s="67">
        <f t="shared" si="12"/>
        <v>344135.4379992832</v>
      </c>
      <c r="F104" s="67">
        <f t="shared" si="16"/>
        <v>11667.048194222416</v>
      </c>
      <c r="G104" s="67">
        <f t="shared" si="13"/>
        <v>16608.610194939243</v>
      </c>
      <c r="I104" s="24" t="s">
        <v>464</v>
      </c>
      <c r="J104" s="23" t="s">
        <v>463</v>
      </c>
      <c r="K104" s="23" t="s">
        <v>290</v>
      </c>
      <c r="L104" s="23" t="s">
        <v>289</v>
      </c>
      <c r="M104" s="96">
        <v>265484</v>
      </c>
      <c r="N104" s="102">
        <f t="shared" si="17"/>
        <v>1</v>
      </c>
      <c r="O104" s="91">
        <f t="shared" si="14"/>
        <v>11808.942917526178</v>
      </c>
      <c r="Q104" s="28" t="s">
        <v>360</v>
      </c>
      <c r="R104" s="28" t="s">
        <v>359</v>
      </c>
      <c r="S104" s="91">
        <f>INDEX('RNF element'!$D$8:$D$158,MATCH(Q104,'RNF element'!$A$8:$A$158,0))</f>
        <v>7371.2604532022006</v>
      </c>
      <c r="T104" s="67">
        <f t="shared" si="15"/>
        <v>17576.669228383158</v>
      </c>
      <c r="U104" s="67">
        <v>0</v>
      </c>
      <c r="V104" s="67">
        <f t="shared" si="18"/>
        <v>17576.669228383158</v>
      </c>
      <c r="W104" s="67">
        <f t="shared" si="19"/>
        <v>24947.92968158536</v>
      </c>
    </row>
    <row r="105" spans="1:23" x14ac:dyDescent="0.25">
      <c r="A105" s="40" t="s">
        <v>410</v>
      </c>
      <c r="B105" s="20" t="s">
        <v>409</v>
      </c>
      <c r="C105" s="67">
        <v>824439</v>
      </c>
      <c r="D105" s="67">
        <f>INDEX('RNF element'!$P$8:$P$198,MATCH($A105,'RNF element'!$N$8:$N$198,0))</f>
        <v>10585.818198130239</v>
      </c>
      <c r="E105" s="67">
        <f t="shared" si="12"/>
        <v>813853.18180186977</v>
      </c>
      <c r="F105" s="67">
        <f t="shared" si="16"/>
        <v>27591.649236436526</v>
      </c>
      <c r="G105" s="67">
        <f t="shared" si="13"/>
        <v>38177.467434566766</v>
      </c>
      <c r="I105" s="24" t="s">
        <v>462</v>
      </c>
      <c r="J105" s="23" t="s">
        <v>461</v>
      </c>
      <c r="K105" s="23" t="s">
        <v>244</v>
      </c>
      <c r="L105" s="23" t="s">
        <v>243</v>
      </c>
      <c r="M105" s="96">
        <v>304857</v>
      </c>
      <c r="N105" s="102">
        <f t="shared" si="17"/>
        <v>1</v>
      </c>
      <c r="O105" s="91">
        <f t="shared" si="14"/>
        <v>12863.382667284082</v>
      </c>
      <c r="Q105" s="28" t="s">
        <v>356</v>
      </c>
      <c r="R105" s="28" t="s">
        <v>355</v>
      </c>
      <c r="S105" s="91">
        <f>INDEX('RNF element'!$D$8:$D$158,MATCH(Q105,'RNF element'!$A$8:$A$158,0))</f>
        <v>4727.6988768608371</v>
      </c>
      <c r="T105" s="67">
        <f t="shared" si="15"/>
        <v>10958.718833318393</v>
      </c>
      <c r="U105" s="67">
        <v>0</v>
      </c>
      <c r="V105" s="67">
        <f t="shared" si="18"/>
        <v>10958.718833318393</v>
      </c>
      <c r="W105" s="67">
        <f t="shared" si="19"/>
        <v>15686.41771017923</v>
      </c>
    </row>
    <row r="106" spans="1:23" x14ac:dyDescent="0.25">
      <c r="A106" s="40" t="s">
        <v>406</v>
      </c>
      <c r="B106" s="20" t="s">
        <v>405</v>
      </c>
      <c r="C106" s="67">
        <v>295289</v>
      </c>
      <c r="D106" s="67">
        <f>INDEX('RNF element'!$P$8:$P$198,MATCH($A106,'RNF element'!$N$8:$N$198,0))</f>
        <v>4013.4827810759634</v>
      </c>
      <c r="E106" s="67">
        <f t="shared" ref="E106:E137" si="20">C106-D106</f>
        <v>291275.51721892401</v>
      </c>
      <c r="F106" s="67">
        <f t="shared" si="16"/>
        <v>9874.9652664289861</v>
      </c>
      <c r="G106" s="67">
        <f t="shared" ref="G106:G137" si="21">D106+F106</f>
        <v>13888.448047504949</v>
      </c>
      <c r="I106" s="24" t="s">
        <v>460</v>
      </c>
      <c r="J106" s="23" t="s">
        <v>459</v>
      </c>
      <c r="K106" s="23" t="s">
        <v>388</v>
      </c>
      <c r="L106" s="23" t="s">
        <v>387</v>
      </c>
      <c r="M106" s="96">
        <v>154502</v>
      </c>
      <c r="N106" s="102">
        <f t="shared" si="17"/>
        <v>1</v>
      </c>
      <c r="O106" s="91">
        <f t="shared" si="14"/>
        <v>6249.0704667858345</v>
      </c>
      <c r="Q106" s="28" t="s">
        <v>352</v>
      </c>
      <c r="R106" s="28" t="s">
        <v>351</v>
      </c>
      <c r="S106" s="91">
        <f>INDEX('RNF element'!$D$8:$D$158,MATCH(Q106,'RNF element'!$A$8:$A$158,0))</f>
        <v>6839.3435825704964</v>
      </c>
      <c r="T106" s="67">
        <f t="shared" ref="T106:T137" si="22">SUMIF($K$10:$K$238,$Q106,O$10:O$238)</f>
        <v>15135.110798473908</v>
      </c>
      <c r="U106" s="67">
        <v>0</v>
      </c>
      <c r="V106" s="67">
        <f t="shared" si="18"/>
        <v>15135.110798473908</v>
      </c>
      <c r="W106" s="67">
        <f t="shared" si="19"/>
        <v>21974.454381044405</v>
      </c>
    </row>
    <row r="107" spans="1:23" x14ac:dyDescent="0.25">
      <c r="A107" s="40" t="s">
        <v>400</v>
      </c>
      <c r="B107" s="20" t="s">
        <v>399</v>
      </c>
      <c r="C107" s="67">
        <v>488449</v>
      </c>
      <c r="D107" s="67">
        <f>INDEX('RNF element'!$P$8:$P$198,MATCH($A107,'RNF element'!$N$8:$N$198,0))</f>
        <v>8045.4088685078505</v>
      </c>
      <c r="E107" s="67">
        <f t="shared" si="20"/>
        <v>480403.59113149217</v>
      </c>
      <c r="F107" s="67">
        <f t="shared" ref="F107:F138" si="23">(C107-D107)/(C$8-D$8)*F$8</f>
        <v>16286.877872834224</v>
      </c>
      <c r="G107" s="67">
        <f t="shared" si="21"/>
        <v>24332.286741342075</v>
      </c>
      <c r="I107" s="24" t="s">
        <v>458</v>
      </c>
      <c r="J107" s="23" t="s">
        <v>457</v>
      </c>
      <c r="K107" s="23" t="s">
        <v>374</v>
      </c>
      <c r="L107" s="23" t="s">
        <v>373</v>
      </c>
      <c r="M107" s="96">
        <v>255378</v>
      </c>
      <c r="N107" s="102">
        <f t="shared" si="17"/>
        <v>0.96884923118946542</v>
      </c>
      <c r="O107" s="91">
        <f t="shared" si="14"/>
        <v>13539.55981166279</v>
      </c>
      <c r="Q107" s="28" t="s">
        <v>348</v>
      </c>
      <c r="R107" s="28" t="s">
        <v>347</v>
      </c>
      <c r="S107" s="91">
        <f>INDEX('RNF element'!$D$8:$D$158,MATCH(Q107,'RNF element'!$A$8:$A$158,0))</f>
        <v>6062.3306528999983</v>
      </c>
      <c r="T107" s="67">
        <f t="shared" si="22"/>
        <v>15638.495406133128</v>
      </c>
      <c r="U107" s="67">
        <v>0</v>
      </c>
      <c r="V107" s="67">
        <f t="shared" si="18"/>
        <v>15638.495406133128</v>
      </c>
      <c r="W107" s="67">
        <f t="shared" si="19"/>
        <v>21700.826059033127</v>
      </c>
    </row>
    <row r="108" spans="1:23" x14ac:dyDescent="0.25">
      <c r="A108" s="40" t="s">
        <v>398</v>
      </c>
      <c r="B108" s="20" t="s">
        <v>397</v>
      </c>
      <c r="C108" s="67">
        <v>497217</v>
      </c>
      <c r="D108" s="67">
        <f>INDEX('RNF element'!$P$8:$P$198,MATCH($A108,'RNF element'!$N$8:$N$198,0))</f>
        <v>6874.1980916049506</v>
      </c>
      <c r="E108" s="67">
        <f t="shared" si="20"/>
        <v>490342.80190839502</v>
      </c>
      <c r="F108" s="67">
        <f t="shared" si="23"/>
        <v>16623.8418653275</v>
      </c>
      <c r="G108" s="67">
        <f t="shared" si="21"/>
        <v>23498.039956932451</v>
      </c>
      <c r="I108" s="24" t="s">
        <v>458</v>
      </c>
      <c r="J108" s="23" t="s">
        <v>457</v>
      </c>
      <c r="K108" s="23" t="s">
        <v>388</v>
      </c>
      <c r="L108" s="23" t="s">
        <v>387</v>
      </c>
      <c r="M108" s="96">
        <v>8211</v>
      </c>
      <c r="N108" s="102">
        <f t="shared" si="17"/>
        <v>3.1150768810534583E-2</v>
      </c>
      <c r="O108" s="91">
        <f t="shared" si="14"/>
        <v>435.32851543031575</v>
      </c>
      <c r="Q108" s="28" t="s">
        <v>342</v>
      </c>
      <c r="R108" s="28" t="s">
        <v>341</v>
      </c>
      <c r="S108" s="91">
        <f>INDEX('RNF element'!$D$8:$D$158,MATCH(Q108,'RNF element'!$A$8:$A$158,0))</f>
        <v>6547.674433807083</v>
      </c>
      <c r="T108" s="67">
        <f t="shared" si="22"/>
        <v>12734.837202815341</v>
      </c>
      <c r="U108" s="67">
        <v>0</v>
      </c>
      <c r="V108" s="67">
        <f t="shared" si="18"/>
        <v>12734.837202815341</v>
      </c>
      <c r="W108" s="67">
        <f t="shared" si="19"/>
        <v>19282.511636622425</v>
      </c>
    </row>
    <row r="109" spans="1:23" x14ac:dyDescent="0.25">
      <c r="A109" s="40" t="s">
        <v>396</v>
      </c>
      <c r="B109" s="20" t="s">
        <v>395</v>
      </c>
      <c r="C109" s="67">
        <v>246879</v>
      </c>
      <c r="D109" s="67">
        <f>INDEX('RNF element'!$P$8:$P$198,MATCH($A109,'RNF element'!$N$8:$N$198,0))</f>
        <v>4095.3685364506227</v>
      </c>
      <c r="E109" s="67">
        <f t="shared" si="20"/>
        <v>242783.63146354939</v>
      </c>
      <c r="F109" s="67">
        <f t="shared" si="23"/>
        <v>8230.9696017399529</v>
      </c>
      <c r="G109" s="67">
        <f t="shared" si="21"/>
        <v>12326.338138190575</v>
      </c>
      <c r="I109" s="24" t="s">
        <v>456</v>
      </c>
      <c r="J109" s="23" t="s">
        <v>455</v>
      </c>
      <c r="K109" s="23" t="s">
        <v>340</v>
      </c>
      <c r="L109" s="23" t="s">
        <v>339</v>
      </c>
      <c r="M109" s="96">
        <v>175768</v>
      </c>
      <c r="N109" s="102">
        <f t="shared" si="17"/>
        <v>1</v>
      </c>
      <c r="O109" s="91">
        <f t="shared" si="14"/>
        <v>7671.2847418920092</v>
      </c>
      <c r="Q109" s="28" t="s">
        <v>328</v>
      </c>
      <c r="R109" s="28" t="s">
        <v>327</v>
      </c>
      <c r="S109" s="91">
        <f>INDEX('RNF element'!$D$8:$D$158,MATCH(Q109,'RNF element'!$A$8:$A$158,0))</f>
        <v>7136.2455277709214</v>
      </c>
      <c r="T109" s="67">
        <f t="shared" si="22"/>
        <v>17750.962434717661</v>
      </c>
      <c r="U109" s="67">
        <v>0</v>
      </c>
      <c r="V109" s="67">
        <f t="shared" si="18"/>
        <v>17750.962434717661</v>
      </c>
      <c r="W109" s="67">
        <f t="shared" si="19"/>
        <v>24887.207962488581</v>
      </c>
    </row>
    <row r="110" spans="1:23" x14ac:dyDescent="0.25">
      <c r="A110" s="40" t="s">
        <v>394</v>
      </c>
      <c r="B110" s="20" t="s">
        <v>393</v>
      </c>
      <c r="C110" s="67">
        <v>279803</v>
      </c>
      <c r="D110" s="67">
        <f>INDEX('RNF element'!$P$8:$P$198,MATCH($A110,'RNF element'!$N$8:$N$198,0))</f>
        <v>5146.0770593941515</v>
      </c>
      <c r="E110" s="67">
        <f t="shared" si="20"/>
        <v>274656.92294060584</v>
      </c>
      <c r="F110" s="67">
        <f t="shared" si="23"/>
        <v>9311.5535425664457</v>
      </c>
      <c r="G110" s="67">
        <f t="shared" si="21"/>
        <v>14457.630601960598</v>
      </c>
      <c r="I110" s="24" t="s">
        <v>454</v>
      </c>
      <c r="J110" s="23" t="s">
        <v>453</v>
      </c>
      <c r="K110" s="23" t="s">
        <v>310</v>
      </c>
      <c r="L110" s="23" t="s">
        <v>309</v>
      </c>
      <c r="M110" s="96">
        <v>281293</v>
      </c>
      <c r="N110" s="102">
        <f t="shared" si="17"/>
        <v>1</v>
      </c>
      <c r="O110" s="91">
        <f t="shared" si="14"/>
        <v>13702.454360496145</v>
      </c>
      <c r="Q110" s="28" t="s">
        <v>324</v>
      </c>
      <c r="R110" s="28" t="s">
        <v>323</v>
      </c>
      <c r="S110" s="91">
        <f>INDEX('RNF element'!$D$8:$D$158,MATCH(Q110,'RNF element'!$A$8:$A$158,0))</f>
        <v>7218.8922557175474</v>
      </c>
      <c r="T110" s="67">
        <f t="shared" si="22"/>
        <v>17476.601561153784</v>
      </c>
      <c r="U110" s="67">
        <v>0</v>
      </c>
      <c r="V110" s="67">
        <f t="shared" si="18"/>
        <v>17476.601561153784</v>
      </c>
      <c r="W110" s="67">
        <f t="shared" si="19"/>
        <v>24695.493816871331</v>
      </c>
    </row>
    <row r="111" spans="1:23" x14ac:dyDescent="0.25">
      <c r="A111" s="40" t="s">
        <v>390</v>
      </c>
      <c r="B111" s="20" t="s">
        <v>389</v>
      </c>
      <c r="C111" s="67">
        <v>278238</v>
      </c>
      <c r="D111" s="67">
        <f>INDEX('RNF element'!$P$8:$P$198,MATCH($A111,'RNF element'!$N$8:$N$198,0))</f>
        <v>5517.1968127131895</v>
      </c>
      <c r="E111" s="67">
        <f t="shared" si="20"/>
        <v>272720.80318728683</v>
      </c>
      <c r="F111" s="67">
        <f t="shared" si="23"/>
        <v>9245.914262278764</v>
      </c>
      <c r="G111" s="67">
        <f t="shared" si="21"/>
        <v>14763.111074991954</v>
      </c>
      <c r="I111" s="24" t="s">
        <v>450</v>
      </c>
      <c r="J111" s="23" t="s">
        <v>449</v>
      </c>
      <c r="K111" s="23" t="s">
        <v>250</v>
      </c>
      <c r="L111" s="23" t="s">
        <v>249</v>
      </c>
      <c r="M111" s="96">
        <v>259926</v>
      </c>
      <c r="N111" s="102">
        <f t="shared" si="17"/>
        <v>1</v>
      </c>
      <c r="O111" s="91">
        <f t="shared" si="14"/>
        <v>12725.413536151944</v>
      </c>
      <c r="Q111" s="28" t="s">
        <v>318</v>
      </c>
      <c r="R111" s="28" t="s">
        <v>317</v>
      </c>
      <c r="S111" s="91">
        <f>INDEX('RNF element'!$D$8:$D$158,MATCH(Q111,'RNF element'!$A$8:$A$158,0))</f>
        <v>6613.232384243066</v>
      </c>
      <c r="T111" s="67">
        <f t="shared" si="22"/>
        <v>14597.454981823274</v>
      </c>
      <c r="U111" s="67">
        <v>0</v>
      </c>
      <c r="V111" s="67">
        <f t="shared" si="18"/>
        <v>14597.454981823274</v>
      </c>
      <c r="W111" s="67">
        <f t="shared" si="19"/>
        <v>21210.68736606634</v>
      </c>
    </row>
    <row r="112" spans="1:23" x14ac:dyDescent="0.25">
      <c r="A112" s="40" t="s">
        <v>386</v>
      </c>
      <c r="B112" s="20" t="s">
        <v>385</v>
      </c>
      <c r="C112" s="67">
        <v>224593</v>
      </c>
      <c r="D112" s="67">
        <f>INDEX('RNF element'!$P$8:$P$198,MATCH($A112,'RNF element'!$N$8:$N$198,0))</f>
        <v>3331.5011919171679</v>
      </c>
      <c r="E112" s="67">
        <f t="shared" si="20"/>
        <v>221261.49880808283</v>
      </c>
      <c r="F112" s="67">
        <f t="shared" si="23"/>
        <v>7501.3157178109777</v>
      </c>
      <c r="G112" s="67">
        <f t="shared" si="21"/>
        <v>10832.816909728146</v>
      </c>
      <c r="I112" s="24" t="s">
        <v>448</v>
      </c>
      <c r="J112" s="23" t="s">
        <v>447</v>
      </c>
      <c r="K112" s="23" t="s">
        <v>244</v>
      </c>
      <c r="L112" s="23" t="s">
        <v>243</v>
      </c>
      <c r="M112" s="96">
        <v>100715</v>
      </c>
      <c r="N112" s="102">
        <f t="shared" si="17"/>
        <v>1</v>
      </c>
      <c r="O112" s="91">
        <f t="shared" si="14"/>
        <v>5178.8530685301039</v>
      </c>
      <c r="Q112" s="28" t="s">
        <v>306</v>
      </c>
      <c r="R112" s="28" t="s">
        <v>305</v>
      </c>
      <c r="S112" s="91">
        <f>INDEX('RNF element'!$D$8:$D$158,MATCH(Q112,'RNF element'!$A$8:$A$158,0))</f>
        <v>6774.3634132480984</v>
      </c>
      <c r="T112" s="67">
        <f t="shared" si="22"/>
        <v>13425.983905294046</v>
      </c>
      <c r="U112" s="67">
        <v>0</v>
      </c>
      <c r="V112" s="67">
        <f t="shared" si="18"/>
        <v>13425.983905294046</v>
      </c>
      <c r="W112" s="67">
        <f t="shared" si="19"/>
        <v>20200.347318542146</v>
      </c>
    </row>
    <row r="113" spans="1:23" x14ac:dyDescent="0.25">
      <c r="A113" s="40" t="s">
        <v>382</v>
      </c>
      <c r="B113" s="20" t="s">
        <v>381</v>
      </c>
      <c r="C113" s="67">
        <v>417984</v>
      </c>
      <c r="D113" s="67">
        <f>INDEX('RNF element'!$P$8:$P$198,MATCH($A113,'RNF element'!$N$8:$N$198,0))</f>
        <v>6251.0087519742028</v>
      </c>
      <c r="E113" s="67">
        <f t="shared" si="20"/>
        <v>411732.99124802579</v>
      </c>
      <c r="F113" s="67">
        <f t="shared" si="23"/>
        <v>13958.773557206505</v>
      </c>
      <c r="G113" s="67">
        <f t="shared" si="21"/>
        <v>20209.782309180708</v>
      </c>
      <c r="I113" s="24" t="s">
        <v>440</v>
      </c>
      <c r="J113" s="23" t="s">
        <v>439</v>
      </c>
      <c r="K113" s="23" t="s">
        <v>444</v>
      </c>
      <c r="L113" s="23" t="s">
        <v>443</v>
      </c>
      <c r="M113" s="96">
        <v>169912</v>
      </c>
      <c r="N113" s="102">
        <f t="shared" si="17"/>
        <v>0.37763089464864358</v>
      </c>
      <c r="O113" s="91">
        <f t="shared" si="14"/>
        <v>7647.2095493860452</v>
      </c>
      <c r="Q113" s="28" t="s">
        <v>332</v>
      </c>
      <c r="R113" s="28" t="s">
        <v>331</v>
      </c>
      <c r="S113" s="91">
        <f>INDEX('RNF element'!$D$8:$D$158,MATCH(Q113,'RNF element'!$A$8:$A$158,0))</f>
        <v>7154.9038165485226</v>
      </c>
      <c r="T113" s="67">
        <f t="shared" si="22"/>
        <v>13629.148834265237</v>
      </c>
      <c r="U113" s="67">
        <v>0</v>
      </c>
      <c r="V113" s="67">
        <f t="shared" si="18"/>
        <v>13629.148834265237</v>
      </c>
      <c r="W113" s="67">
        <f t="shared" si="19"/>
        <v>20784.052650813759</v>
      </c>
    </row>
    <row r="114" spans="1:23" x14ac:dyDescent="0.25">
      <c r="A114" s="40" t="s">
        <v>378</v>
      </c>
      <c r="B114" s="20" t="s">
        <v>377</v>
      </c>
      <c r="C114" s="67">
        <v>259362</v>
      </c>
      <c r="D114" s="67">
        <f>INDEX('RNF element'!$P$8:$P$198,MATCH($A114,'RNF element'!$N$8:$N$198,0))</f>
        <v>4166.2147952058713</v>
      </c>
      <c r="E114" s="67">
        <f t="shared" si="20"/>
        <v>255195.78520479414</v>
      </c>
      <c r="F114" s="67">
        <f t="shared" si="23"/>
        <v>8651.7725179845238</v>
      </c>
      <c r="G114" s="67">
        <f t="shared" si="21"/>
        <v>12817.987313190395</v>
      </c>
      <c r="I114" s="24" t="s">
        <v>440</v>
      </c>
      <c r="J114" s="23" t="s">
        <v>439</v>
      </c>
      <c r="K114" s="23" t="s">
        <v>438</v>
      </c>
      <c r="L114" s="23" t="s">
        <v>437</v>
      </c>
      <c r="M114" s="96">
        <v>280030</v>
      </c>
      <c r="N114" s="102">
        <f t="shared" si="17"/>
        <v>0.62236910535135637</v>
      </c>
      <c r="O114" s="91">
        <f t="shared" si="14"/>
        <v>12603.277520802381</v>
      </c>
      <c r="Q114" s="28" t="s">
        <v>302</v>
      </c>
      <c r="R114" s="28" t="s">
        <v>301</v>
      </c>
      <c r="S114" s="91">
        <f>INDEX('RNF element'!$D$8:$D$158,MATCH(Q114,'RNF element'!$A$8:$A$158,0))</f>
        <v>4676.8071736709853</v>
      </c>
      <c r="T114" s="67">
        <f t="shared" si="22"/>
        <v>9290.1024162886024</v>
      </c>
      <c r="U114" s="67">
        <v>0</v>
      </c>
      <c r="V114" s="67">
        <f t="shared" si="18"/>
        <v>9290.1024162886024</v>
      </c>
      <c r="W114" s="67">
        <f t="shared" si="19"/>
        <v>13966.909589959589</v>
      </c>
    </row>
    <row r="115" spans="1:23" x14ac:dyDescent="0.25">
      <c r="A115" s="40" t="s">
        <v>372</v>
      </c>
      <c r="B115" s="20" t="s">
        <v>371</v>
      </c>
      <c r="C115" s="67">
        <v>325013</v>
      </c>
      <c r="D115" s="67">
        <f>INDEX('RNF element'!$P$8:$P$198,MATCH($A115,'RNF element'!$N$8:$N$198,0))</f>
        <v>5066.5304019723826</v>
      </c>
      <c r="E115" s="67">
        <f t="shared" si="20"/>
        <v>319946.46959802764</v>
      </c>
      <c r="F115" s="67">
        <f t="shared" si="23"/>
        <v>10846.981938486908</v>
      </c>
      <c r="G115" s="67">
        <f t="shared" si="21"/>
        <v>15913.51234045929</v>
      </c>
      <c r="I115" s="24" t="s">
        <v>424</v>
      </c>
      <c r="J115" s="23" t="s">
        <v>423</v>
      </c>
      <c r="K115" s="23" t="s">
        <v>434</v>
      </c>
      <c r="L115" s="23" t="s">
        <v>433</v>
      </c>
      <c r="M115" s="96">
        <v>198914</v>
      </c>
      <c r="N115" s="102">
        <f t="shared" si="17"/>
        <v>0.22512559856672201</v>
      </c>
      <c r="O115" s="91">
        <f t="shared" si="14"/>
        <v>8228.8205717134151</v>
      </c>
      <c r="Q115" s="28" t="s">
        <v>298</v>
      </c>
      <c r="R115" s="28" t="s">
        <v>297</v>
      </c>
      <c r="S115" s="91">
        <f>INDEX('RNF element'!$D$8:$D$158,MATCH(Q115,'RNF element'!$A$8:$A$158,0))</f>
        <v>5847.1590682467731</v>
      </c>
      <c r="T115" s="67">
        <f t="shared" si="22"/>
        <v>12953.796954450321</v>
      </c>
      <c r="U115" s="67">
        <v>0</v>
      </c>
      <c r="V115" s="67">
        <f t="shared" si="18"/>
        <v>12953.796954450321</v>
      </c>
      <c r="W115" s="67">
        <f t="shared" si="19"/>
        <v>18800.956022697093</v>
      </c>
    </row>
    <row r="116" spans="1:23" x14ac:dyDescent="0.25">
      <c r="A116" s="40" t="s">
        <v>368</v>
      </c>
      <c r="B116" s="20" t="s">
        <v>367</v>
      </c>
      <c r="C116" s="67">
        <v>302016</v>
      </c>
      <c r="D116" s="67">
        <f>INDEX('RNF element'!$P$8:$P$198,MATCH($A116,'RNF element'!$N$8:$N$198,0))</f>
        <v>4649.7169941620696</v>
      </c>
      <c r="E116" s="67">
        <f t="shared" si="20"/>
        <v>297366.28300583793</v>
      </c>
      <c r="F116" s="67">
        <f t="shared" si="23"/>
        <v>10081.45739170611</v>
      </c>
      <c r="G116" s="67">
        <f t="shared" si="21"/>
        <v>14731.17438586818</v>
      </c>
      <c r="I116" s="24" t="s">
        <v>424</v>
      </c>
      <c r="J116" s="23" t="s">
        <v>423</v>
      </c>
      <c r="K116" s="23" t="s">
        <v>430</v>
      </c>
      <c r="L116" s="23" t="s">
        <v>429</v>
      </c>
      <c r="M116" s="96">
        <v>648237</v>
      </c>
      <c r="N116" s="102">
        <f t="shared" si="17"/>
        <v>0.73365747327033881</v>
      </c>
      <c r="O116" s="91">
        <f t="shared" si="14"/>
        <v>26816.74472860527</v>
      </c>
      <c r="Q116" s="28" t="s">
        <v>292</v>
      </c>
      <c r="R116" s="28" t="s">
        <v>291</v>
      </c>
      <c r="S116" s="91">
        <f>INDEX('RNF element'!$D$8:$D$158,MATCH(Q116,'RNF element'!$A$8:$A$158,0))</f>
        <v>4938.799780587171</v>
      </c>
      <c r="T116" s="67">
        <f t="shared" si="22"/>
        <v>10550.326019682809</v>
      </c>
      <c r="U116" s="67">
        <v>0</v>
      </c>
      <c r="V116" s="67">
        <f t="shared" si="18"/>
        <v>10550.326019682809</v>
      </c>
      <c r="W116" s="67">
        <f t="shared" si="19"/>
        <v>15489.12580026998</v>
      </c>
    </row>
    <row r="117" spans="1:23" x14ac:dyDescent="0.25">
      <c r="A117" s="40" t="s">
        <v>362</v>
      </c>
      <c r="B117" s="20" t="s">
        <v>361</v>
      </c>
      <c r="C117" s="67">
        <v>525819</v>
      </c>
      <c r="D117" s="67">
        <f>INDEX('RNF element'!$P$8:$P$198,MATCH($A117,'RNF element'!$N$8:$N$198,0))</f>
        <v>7371.2604532022006</v>
      </c>
      <c r="E117" s="67">
        <f t="shared" si="20"/>
        <v>518447.73954679782</v>
      </c>
      <c r="F117" s="67">
        <f t="shared" si="23"/>
        <v>17576.669228383158</v>
      </c>
      <c r="G117" s="67">
        <f t="shared" si="21"/>
        <v>24947.92968158536</v>
      </c>
      <c r="I117" s="24" t="s">
        <v>424</v>
      </c>
      <c r="J117" s="23" t="s">
        <v>423</v>
      </c>
      <c r="K117" s="23" t="s">
        <v>408</v>
      </c>
      <c r="L117" s="23" t="s">
        <v>407</v>
      </c>
      <c r="M117" s="96">
        <v>19596</v>
      </c>
      <c r="N117" s="102">
        <f t="shared" si="17"/>
        <v>2.2178233957959141E-2</v>
      </c>
      <c r="O117" s="91">
        <f t="shared" si="14"/>
        <v>810.66173282572402</v>
      </c>
      <c r="Q117" s="28" t="s">
        <v>286</v>
      </c>
      <c r="R117" s="28" t="s">
        <v>285</v>
      </c>
      <c r="S117" s="91">
        <f>INDEX('RNF element'!$D$8:$D$158,MATCH(Q117,'RNF element'!$A$8:$A$158,0))</f>
        <v>5121.3873501902244</v>
      </c>
      <c r="T117" s="67">
        <f t="shared" si="22"/>
        <v>13126.759718345073</v>
      </c>
      <c r="U117" s="67">
        <v>0</v>
      </c>
      <c r="V117" s="67">
        <f t="shared" si="18"/>
        <v>13126.759718345073</v>
      </c>
      <c r="W117" s="67">
        <f t="shared" si="19"/>
        <v>18248.147068535298</v>
      </c>
    </row>
    <row r="118" spans="1:23" x14ac:dyDescent="0.25">
      <c r="A118" s="40" t="s">
        <v>358</v>
      </c>
      <c r="B118" s="20" t="s">
        <v>357</v>
      </c>
      <c r="C118" s="67">
        <v>327970</v>
      </c>
      <c r="D118" s="67">
        <f>INDEX('RNF element'!$P$8:$P$198,MATCH($A118,'RNF element'!$N$8:$N$198,0))</f>
        <v>4727.6988768608371</v>
      </c>
      <c r="E118" s="67">
        <f t="shared" si="20"/>
        <v>323242.30112313916</v>
      </c>
      <c r="F118" s="67">
        <f t="shared" si="23"/>
        <v>10958.718833318393</v>
      </c>
      <c r="G118" s="67">
        <f t="shared" si="21"/>
        <v>15686.41771017923</v>
      </c>
      <c r="I118" s="24" t="s">
        <v>424</v>
      </c>
      <c r="J118" s="23" t="s">
        <v>423</v>
      </c>
      <c r="K118" s="23" t="s">
        <v>422</v>
      </c>
      <c r="L118" s="23" t="s">
        <v>421</v>
      </c>
      <c r="M118" s="96">
        <v>16822</v>
      </c>
      <c r="N118" s="102">
        <f t="shared" si="17"/>
        <v>1.9038694204980031E-2</v>
      </c>
      <c r="O118" s="91">
        <f t="shared" si="14"/>
        <v>695.90486168576911</v>
      </c>
      <c r="Q118" s="28" t="s">
        <v>282</v>
      </c>
      <c r="R118" s="28" t="s">
        <v>281</v>
      </c>
      <c r="S118" s="91">
        <f>INDEX('RNF element'!$D$8:$D$158,MATCH(Q118,'RNF element'!$A$8:$A$158,0))</f>
        <v>5301.7850310735485</v>
      </c>
      <c r="T118" s="67">
        <f t="shared" si="22"/>
        <v>13060.026135945722</v>
      </c>
      <c r="U118" s="67">
        <v>0</v>
      </c>
      <c r="V118" s="67">
        <f t="shared" si="18"/>
        <v>13060.026135945722</v>
      </c>
      <c r="W118" s="67">
        <f t="shared" si="19"/>
        <v>18361.81116701927</v>
      </c>
    </row>
    <row r="119" spans="1:23" x14ac:dyDescent="0.25">
      <c r="A119" s="40" t="s">
        <v>354</v>
      </c>
      <c r="B119" s="20" t="s">
        <v>353</v>
      </c>
      <c r="C119" s="67">
        <v>453270</v>
      </c>
      <c r="D119" s="67">
        <f>INDEX('RNF element'!$P$8:$P$198,MATCH($A119,'RNF element'!$N$8:$N$198,0))</f>
        <v>6839.3435825704964</v>
      </c>
      <c r="E119" s="67">
        <f t="shared" si="20"/>
        <v>446430.65641742951</v>
      </c>
      <c r="F119" s="67">
        <f t="shared" si="23"/>
        <v>15135.110798473908</v>
      </c>
      <c r="G119" s="67">
        <f t="shared" si="21"/>
        <v>21974.454381044405</v>
      </c>
      <c r="I119" s="24" t="s">
        <v>418</v>
      </c>
      <c r="J119" s="23" t="s">
        <v>417</v>
      </c>
      <c r="K119" s="23" t="s">
        <v>408</v>
      </c>
      <c r="L119" s="23" t="s">
        <v>407</v>
      </c>
      <c r="M119" s="96">
        <v>567580</v>
      </c>
      <c r="N119" s="102">
        <f t="shared" si="17"/>
        <v>1</v>
      </c>
      <c r="O119" s="91">
        <f t="shared" si="14"/>
        <v>25987.000814734478</v>
      </c>
      <c r="Q119" s="28" t="s">
        <v>312</v>
      </c>
      <c r="R119" s="28" t="s">
        <v>311</v>
      </c>
      <c r="S119" s="91">
        <f>INDEX('RNF element'!$D$8:$D$158,MATCH(Q119,'RNF element'!$A$8:$A$158,0))</f>
        <v>5089.0949562314026</v>
      </c>
      <c r="T119" s="67">
        <f t="shared" si="22"/>
        <v>12406.918064216932</v>
      </c>
      <c r="U119" s="67">
        <v>0</v>
      </c>
      <c r="V119" s="67">
        <f t="shared" si="18"/>
        <v>12406.918064216932</v>
      </c>
      <c r="W119" s="67">
        <f t="shared" si="19"/>
        <v>17496.013020448336</v>
      </c>
    </row>
    <row r="120" spans="1:23" x14ac:dyDescent="0.25">
      <c r="A120" s="40" t="s">
        <v>350</v>
      </c>
      <c r="B120" s="20" t="s">
        <v>349</v>
      </c>
      <c r="C120" s="67">
        <v>467341</v>
      </c>
      <c r="D120" s="67">
        <f>INDEX('RNF element'!$P$8:$P$198,MATCH($A120,'RNF element'!$N$8:$N$198,0))</f>
        <v>6062.3306528999983</v>
      </c>
      <c r="E120" s="67">
        <f t="shared" si="20"/>
        <v>461278.66934710002</v>
      </c>
      <c r="F120" s="67">
        <f t="shared" si="23"/>
        <v>15638.495406133128</v>
      </c>
      <c r="G120" s="67">
        <f t="shared" si="21"/>
        <v>21700.826059033127</v>
      </c>
      <c r="I120" s="24" t="s">
        <v>414</v>
      </c>
      <c r="J120" s="23" t="s">
        <v>413</v>
      </c>
      <c r="K120" s="23" t="s">
        <v>370</v>
      </c>
      <c r="L120" s="23" t="s">
        <v>369</v>
      </c>
      <c r="M120" s="96">
        <v>408160</v>
      </c>
      <c r="N120" s="102">
        <f t="shared" si="17"/>
        <v>1</v>
      </c>
      <c r="O120" s="91">
        <f t="shared" si="14"/>
        <v>17078.303016663613</v>
      </c>
      <c r="Q120" s="28" t="s">
        <v>278</v>
      </c>
      <c r="R120" s="28" t="s">
        <v>277</v>
      </c>
      <c r="S120" s="91">
        <f>INDEX('RNF element'!$D$8:$D$158,MATCH(Q120,'RNF element'!$A$8:$A$158,0))</f>
        <v>6548.3210243916619</v>
      </c>
      <c r="T120" s="67">
        <f t="shared" si="22"/>
        <v>12381.517435044845</v>
      </c>
      <c r="U120" s="67">
        <v>0</v>
      </c>
      <c r="V120" s="67">
        <f t="shared" si="18"/>
        <v>12381.517435044845</v>
      </c>
      <c r="W120" s="67">
        <f t="shared" si="19"/>
        <v>18929.838459436505</v>
      </c>
    </row>
    <row r="121" spans="1:23" x14ac:dyDescent="0.25">
      <c r="A121" s="40" t="s">
        <v>344</v>
      </c>
      <c r="B121" s="20" t="s">
        <v>343</v>
      </c>
      <c r="C121" s="67">
        <v>382179</v>
      </c>
      <c r="D121" s="67">
        <f>INDEX('RNF element'!$P$8:$P$198,MATCH($A121,'RNF element'!$N$8:$N$198,0))</f>
        <v>6547.674433807083</v>
      </c>
      <c r="E121" s="67">
        <f t="shared" si="20"/>
        <v>375631.32556619291</v>
      </c>
      <c r="F121" s="67">
        <f t="shared" si="23"/>
        <v>12734.837202815341</v>
      </c>
      <c r="G121" s="67">
        <f t="shared" si="21"/>
        <v>19282.511636622425</v>
      </c>
      <c r="I121" s="24" t="s">
        <v>412</v>
      </c>
      <c r="J121" s="23" t="s">
        <v>411</v>
      </c>
      <c r="K121" s="23" t="s">
        <v>376</v>
      </c>
      <c r="L121" s="23" t="s">
        <v>375</v>
      </c>
      <c r="M121" s="96">
        <v>99417</v>
      </c>
      <c r="N121" s="102">
        <f t="shared" si="17"/>
        <v>0.45748088020099947</v>
      </c>
      <c r="O121" s="91">
        <f t="shared" si="14"/>
        <v>5337.4514772403527</v>
      </c>
      <c r="Q121" s="28" t="s">
        <v>220</v>
      </c>
      <c r="R121" s="28" t="s">
        <v>219</v>
      </c>
      <c r="S121" s="91">
        <f>INDEX('RNF element'!$D$8:$D$158,MATCH(Q121,'RNF element'!$A$8:$A$158,0))</f>
        <v>4414.1625151010949</v>
      </c>
      <c r="T121" s="67">
        <f t="shared" si="22"/>
        <v>8736.5805475268298</v>
      </c>
      <c r="U121" s="67">
        <v>0</v>
      </c>
      <c r="V121" s="67">
        <f t="shared" si="18"/>
        <v>8736.5805475268298</v>
      </c>
      <c r="W121" s="67">
        <f t="shared" si="19"/>
        <v>13150.743062627924</v>
      </c>
    </row>
    <row r="122" spans="1:23" x14ac:dyDescent="0.25">
      <c r="A122" s="40" t="s">
        <v>334</v>
      </c>
      <c r="B122" s="20" t="s">
        <v>333</v>
      </c>
      <c r="C122" s="67">
        <v>420565</v>
      </c>
      <c r="D122" s="67">
        <f>INDEX('RNF element'!$P$8:$P$198,MATCH($A122,'RNF element'!$N$8:$N$198,0))</f>
        <v>7403.3671708107186</v>
      </c>
      <c r="E122" s="67">
        <f t="shared" si="20"/>
        <v>413161.6328291893</v>
      </c>
      <c r="F122" s="67">
        <f t="shared" si="23"/>
        <v>14007.20806391296</v>
      </c>
      <c r="G122" s="67">
        <f t="shared" si="21"/>
        <v>21410.575234723678</v>
      </c>
      <c r="I122" s="24" t="s">
        <v>412</v>
      </c>
      <c r="J122" s="23" t="s">
        <v>411</v>
      </c>
      <c r="K122" s="23" t="s">
        <v>370</v>
      </c>
      <c r="L122" s="23" t="s">
        <v>369</v>
      </c>
      <c r="M122" s="96">
        <v>117897</v>
      </c>
      <c r="N122" s="102">
        <f t="shared" si="17"/>
        <v>0.54251911979900047</v>
      </c>
      <c r="O122" s="91">
        <f t="shared" si="14"/>
        <v>6329.5967169820633</v>
      </c>
      <c r="Q122" s="28" t="s">
        <v>274</v>
      </c>
      <c r="R122" s="28" t="s">
        <v>273</v>
      </c>
      <c r="S122" s="91">
        <f>INDEX('RNF element'!$D$8:$D$158,MATCH(Q122,'RNF element'!$A$8:$A$158,0))</f>
        <v>2918.8835607815085</v>
      </c>
      <c r="T122" s="67">
        <f t="shared" si="22"/>
        <v>8264.6173135550816</v>
      </c>
      <c r="U122" s="67">
        <v>0</v>
      </c>
      <c r="V122" s="67">
        <f t="shared" si="18"/>
        <v>8264.6173135550816</v>
      </c>
      <c r="W122" s="67">
        <f t="shared" si="19"/>
        <v>11183.500874336591</v>
      </c>
    </row>
    <row r="123" spans="1:23" x14ac:dyDescent="0.25">
      <c r="A123" s="40" t="s">
        <v>330</v>
      </c>
      <c r="B123" s="20" t="s">
        <v>329</v>
      </c>
      <c r="C123" s="67">
        <v>530725</v>
      </c>
      <c r="D123" s="67">
        <f>INDEX('RNF element'!$P$8:$P$198,MATCH($A123,'RNF element'!$N$8:$N$198,0))</f>
        <v>7136.2455277709214</v>
      </c>
      <c r="E123" s="67">
        <f t="shared" si="20"/>
        <v>523588.75447222911</v>
      </c>
      <c r="F123" s="67">
        <f t="shared" si="23"/>
        <v>17750.962434717661</v>
      </c>
      <c r="G123" s="67">
        <f t="shared" si="21"/>
        <v>24887.207962488581</v>
      </c>
      <c r="I123" s="24" t="s">
        <v>410</v>
      </c>
      <c r="J123" s="23" t="s">
        <v>409</v>
      </c>
      <c r="K123" s="23" t="s">
        <v>408</v>
      </c>
      <c r="L123" s="23" t="s">
        <v>407</v>
      </c>
      <c r="M123" s="96">
        <v>593758</v>
      </c>
      <c r="N123" s="102">
        <f t="shared" si="17"/>
        <v>1</v>
      </c>
      <c r="O123" s="91">
        <f t="shared" si="14"/>
        <v>27591.649236436526</v>
      </c>
      <c r="Q123" s="28" t="s">
        <v>268</v>
      </c>
      <c r="R123" s="28" t="s">
        <v>267</v>
      </c>
      <c r="S123" s="91">
        <f>INDEX('RNF element'!$D$8:$D$158,MATCH(Q123,'RNF element'!$A$8:$A$158,0))</f>
        <v>7684.0759538372458</v>
      </c>
      <c r="T123" s="67">
        <f t="shared" si="22"/>
        <v>16715.755656088641</v>
      </c>
      <c r="U123" s="67">
        <v>0</v>
      </c>
      <c r="V123" s="67">
        <f t="shared" si="18"/>
        <v>16715.755656088641</v>
      </c>
      <c r="W123" s="67">
        <f t="shared" si="19"/>
        <v>24399.831609925888</v>
      </c>
    </row>
    <row r="124" spans="1:23" x14ac:dyDescent="0.25">
      <c r="A124" s="40" t="s">
        <v>326</v>
      </c>
      <c r="B124" s="20" t="s">
        <v>325</v>
      </c>
      <c r="C124" s="67">
        <v>522715</v>
      </c>
      <c r="D124" s="67">
        <f>INDEX('RNF element'!$P$8:$P$198,MATCH($A124,'RNF element'!$N$8:$N$198,0))</f>
        <v>7218.8922557175474</v>
      </c>
      <c r="E124" s="67">
        <f t="shared" si="20"/>
        <v>515496.10774428246</v>
      </c>
      <c r="F124" s="67">
        <f t="shared" si="23"/>
        <v>17476.601561153784</v>
      </c>
      <c r="G124" s="67">
        <f t="shared" si="21"/>
        <v>24695.493816871331</v>
      </c>
      <c r="I124" s="24" t="s">
        <v>406</v>
      </c>
      <c r="J124" s="23" t="s">
        <v>405</v>
      </c>
      <c r="K124" s="23" t="s">
        <v>404</v>
      </c>
      <c r="L124" s="23" t="s">
        <v>403</v>
      </c>
      <c r="M124" s="96">
        <v>214658</v>
      </c>
      <c r="N124" s="102">
        <f t="shared" si="17"/>
        <v>1</v>
      </c>
      <c r="O124" s="91">
        <f t="shared" si="14"/>
        <v>9874.9652664289861</v>
      </c>
      <c r="Q124" s="28" t="s">
        <v>264</v>
      </c>
      <c r="R124" s="28" t="s">
        <v>263</v>
      </c>
      <c r="S124" s="91">
        <f>INDEX('RNF element'!$D$8:$D$158,MATCH(Q124,'RNF element'!$A$8:$A$158,0))</f>
        <v>6965.8667243070731</v>
      </c>
      <c r="T124" s="67">
        <f t="shared" si="22"/>
        <v>15089.799336225236</v>
      </c>
      <c r="U124" s="67">
        <v>0</v>
      </c>
      <c r="V124" s="67">
        <f t="shared" si="18"/>
        <v>15089.799336225236</v>
      </c>
      <c r="W124" s="67">
        <f t="shared" si="19"/>
        <v>22055.666060532309</v>
      </c>
    </row>
    <row r="125" spans="1:23" x14ac:dyDescent="0.25">
      <c r="A125" s="40" t="s">
        <v>320</v>
      </c>
      <c r="B125" s="20" t="s">
        <v>319</v>
      </c>
      <c r="C125" s="67">
        <v>437185</v>
      </c>
      <c r="D125" s="67">
        <f>INDEX('RNF element'!$P$8:$P$198,MATCH($A125,'RNF element'!$N$8:$N$198,0))</f>
        <v>6613.232384243066</v>
      </c>
      <c r="E125" s="67">
        <f t="shared" si="20"/>
        <v>430571.76761575695</v>
      </c>
      <c r="F125" s="67">
        <f t="shared" si="23"/>
        <v>14597.454981823274</v>
      </c>
      <c r="G125" s="67">
        <f t="shared" si="21"/>
        <v>21210.68736606634</v>
      </c>
      <c r="I125" s="24" t="s">
        <v>400</v>
      </c>
      <c r="J125" s="23" t="s">
        <v>399</v>
      </c>
      <c r="K125" s="23" t="s">
        <v>41</v>
      </c>
      <c r="L125" s="23" t="s">
        <v>40</v>
      </c>
      <c r="M125" s="96">
        <v>391846</v>
      </c>
      <c r="N125" s="102">
        <f t="shared" si="17"/>
        <v>1</v>
      </c>
      <c r="O125" s="91">
        <f t="shared" si="14"/>
        <v>16286.877872834224</v>
      </c>
      <c r="Q125" s="28" t="s">
        <v>240</v>
      </c>
      <c r="R125" s="28" t="s">
        <v>239</v>
      </c>
      <c r="S125" s="91">
        <f>INDEX('RNF element'!$D$8:$D$158,MATCH(Q125,'RNF element'!$A$8:$A$158,0))</f>
        <v>3808.6915966183888</v>
      </c>
      <c r="T125" s="67">
        <f t="shared" si="22"/>
        <v>9063.0952625945574</v>
      </c>
      <c r="U125" s="67">
        <v>0</v>
      </c>
      <c r="V125" s="67">
        <f t="shared" si="18"/>
        <v>9063.0952625945574</v>
      </c>
      <c r="W125" s="67">
        <f t="shared" si="19"/>
        <v>12871.786859212945</v>
      </c>
    </row>
    <row r="126" spans="1:23" x14ac:dyDescent="0.25">
      <c r="A126" s="40" t="s">
        <v>314</v>
      </c>
      <c r="B126" s="20" t="s">
        <v>313</v>
      </c>
      <c r="C126" s="67">
        <v>371048</v>
      </c>
      <c r="D126" s="67">
        <f>INDEX('RNF element'!$P$8:$P$198,MATCH($A126,'RNF element'!$N$8:$N$198,0))</f>
        <v>5089.0949562314026</v>
      </c>
      <c r="E126" s="67">
        <f t="shared" si="20"/>
        <v>365958.90504376858</v>
      </c>
      <c r="F126" s="67">
        <f t="shared" si="23"/>
        <v>12406.918064216932</v>
      </c>
      <c r="G126" s="67">
        <f t="shared" si="21"/>
        <v>17496.013020448336</v>
      </c>
      <c r="I126" s="24" t="s">
        <v>398</v>
      </c>
      <c r="J126" s="23" t="s">
        <v>397</v>
      </c>
      <c r="K126" s="23" t="s">
        <v>41</v>
      </c>
      <c r="L126" s="23" t="s">
        <v>40</v>
      </c>
      <c r="M126" s="96">
        <v>334803</v>
      </c>
      <c r="N126" s="102">
        <f t="shared" si="17"/>
        <v>1</v>
      </c>
      <c r="O126" s="91">
        <f t="shared" si="14"/>
        <v>16623.8418653275</v>
      </c>
      <c r="Q126" s="28" t="s">
        <v>260</v>
      </c>
      <c r="R126" s="28" t="s">
        <v>259</v>
      </c>
      <c r="S126" s="91">
        <f>INDEX('RNF element'!$D$8:$D$158,MATCH(Q126,'RNF element'!$A$8:$A$158,0))</f>
        <v>7477.814649570817</v>
      </c>
      <c r="T126" s="67">
        <f t="shared" si="22"/>
        <v>15701.944458442429</v>
      </c>
      <c r="U126" s="67">
        <v>0</v>
      </c>
      <c r="V126" s="67">
        <f t="shared" si="18"/>
        <v>15701.944458442429</v>
      </c>
      <c r="W126" s="67">
        <f t="shared" si="19"/>
        <v>23179.759108013248</v>
      </c>
    </row>
    <row r="127" spans="1:23" x14ac:dyDescent="0.25">
      <c r="A127" s="40" t="s">
        <v>308</v>
      </c>
      <c r="B127" s="20" t="s">
        <v>307</v>
      </c>
      <c r="C127" s="67">
        <v>402792</v>
      </c>
      <c r="D127" s="67">
        <f>INDEX('RNF element'!$P$8:$P$198,MATCH($A127,'RNF element'!$N$8:$N$198,0))</f>
        <v>6774.3634132480984</v>
      </c>
      <c r="E127" s="67">
        <f t="shared" si="20"/>
        <v>396017.63658675191</v>
      </c>
      <c r="F127" s="67">
        <f t="shared" si="23"/>
        <v>13425.983905294046</v>
      </c>
      <c r="G127" s="67">
        <f t="shared" si="21"/>
        <v>20200.347318542146</v>
      </c>
      <c r="I127" s="24" t="s">
        <v>396</v>
      </c>
      <c r="J127" s="23" t="s">
        <v>395</v>
      </c>
      <c r="K127" s="23" t="s">
        <v>376</v>
      </c>
      <c r="L127" s="23" t="s">
        <v>375</v>
      </c>
      <c r="M127" s="96">
        <v>172899</v>
      </c>
      <c r="N127" s="102">
        <f t="shared" si="17"/>
        <v>1</v>
      </c>
      <c r="O127" s="91">
        <f t="shared" si="14"/>
        <v>8230.9696017399529</v>
      </c>
      <c r="Q127" s="28" t="s">
        <v>256</v>
      </c>
      <c r="R127" s="28" t="s">
        <v>255</v>
      </c>
      <c r="S127" s="91">
        <f>INDEX('RNF element'!$D$8:$D$158,MATCH(Q127,'RNF element'!$A$8:$A$158,0))</f>
        <v>5683.0495721401467</v>
      </c>
      <c r="T127" s="67">
        <f t="shared" si="22"/>
        <v>12716.856165070652</v>
      </c>
      <c r="U127" s="67">
        <v>0</v>
      </c>
      <c r="V127" s="67">
        <f t="shared" si="18"/>
        <v>12716.856165070652</v>
      </c>
      <c r="W127" s="67">
        <f t="shared" si="19"/>
        <v>18399.9057372108</v>
      </c>
    </row>
    <row r="128" spans="1:23" x14ac:dyDescent="0.25">
      <c r="A128" s="40" t="s">
        <v>304</v>
      </c>
      <c r="B128" s="20" t="s">
        <v>303</v>
      </c>
      <c r="C128" s="67">
        <v>278701</v>
      </c>
      <c r="D128" s="67">
        <f>INDEX('RNF element'!$P$8:$P$198,MATCH($A128,'RNF element'!$N$8:$N$198,0))</f>
        <v>4676.8071736709853</v>
      </c>
      <c r="E128" s="67">
        <f t="shared" si="20"/>
        <v>274024.19282632903</v>
      </c>
      <c r="F128" s="67">
        <f t="shared" si="23"/>
        <v>9290.1024162886024</v>
      </c>
      <c r="G128" s="67">
        <f t="shared" si="21"/>
        <v>13966.909589959589</v>
      </c>
      <c r="I128" s="24" t="s">
        <v>394</v>
      </c>
      <c r="J128" s="23" t="s">
        <v>393</v>
      </c>
      <c r="K128" s="23" t="s">
        <v>376</v>
      </c>
      <c r="L128" s="23" t="s">
        <v>375</v>
      </c>
      <c r="M128" s="96">
        <v>217258</v>
      </c>
      <c r="N128" s="102">
        <f t="shared" si="17"/>
        <v>1</v>
      </c>
      <c r="O128" s="91">
        <f t="shared" si="14"/>
        <v>9311.5535425664457</v>
      </c>
      <c r="Q128" s="28" t="s">
        <v>252</v>
      </c>
      <c r="R128" s="28" t="s">
        <v>251</v>
      </c>
      <c r="S128" s="91">
        <f>INDEX('RNF element'!$D$8:$D$158,MATCH(Q128,'RNF element'!$A$8:$A$158,0))</f>
        <v>3365.3030253825527</v>
      </c>
      <c r="T128" s="67">
        <f t="shared" si="22"/>
        <v>8465.0685151510788</v>
      </c>
      <c r="U128" s="67">
        <v>0</v>
      </c>
      <c r="V128" s="67">
        <f t="shared" si="18"/>
        <v>8465.0685151510788</v>
      </c>
      <c r="W128" s="67">
        <f t="shared" si="19"/>
        <v>11830.371540533632</v>
      </c>
    </row>
    <row r="129" spans="1:23" x14ac:dyDescent="0.25">
      <c r="A129" s="40" t="s">
        <v>300</v>
      </c>
      <c r="B129" s="20" t="s">
        <v>299</v>
      </c>
      <c r="C129" s="67">
        <v>387937</v>
      </c>
      <c r="D129" s="67">
        <f>INDEX('RNF element'!$P$8:$P$198,MATCH($A129,'RNF element'!$N$8:$N$198,0))</f>
        <v>5847.1590682467731</v>
      </c>
      <c r="E129" s="67">
        <f t="shared" si="20"/>
        <v>382089.84093175322</v>
      </c>
      <c r="F129" s="67">
        <f t="shared" si="23"/>
        <v>12953.796954450321</v>
      </c>
      <c r="G129" s="67">
        <f t="shared" si="21"/>
        <v>18800.956022697093</v>
      </c>
      <c r="I129" s="24" t="s">
        <v>390</v>
      </c>
      <c r="J129" s="23" t="s">
        <v>389</v>
      </c>
      <c r="K129" s="23" t="s">
        <v>376</v>
      </c>
      <c r="L129" s="23" t="s">
        <v>375</v>
      </c>
      <c r="M129" s="96">
        <v>232926</v>
      </c>
      <c r="N129" s="102">
        <f t="shared" si="17"/>
        <v>1</v>
      </c>
      <c r="O129" s="91">
        <f t="shared" si="14"/>
        <v>9245.914262278764</v>
      </c>
      <c r="Q129" s="28" t="s">
        <v>246</v>
      </c>
      <c r="R129" s="28" t="s">
        <v>245</v>
      </c>
      <c r="S129" s="91">
        <f>INDEX('RNF element'!$D$8:$D$158,MATCH(Q129,'RNF element'!$A$8:$A$158,0))</f>
        <v>7998.4391214627422</v>
      </c>
      <c r="T129" s="67">
        <f t="shared" si="22"/>
        <v>14656.167085339128</v>
      </c>
      <c r="U129" s="67">
        <v>0</v>
      </c>
      <c r="V129" s="67">
        <f t="shared" si="18"/>
        <v>14656.167085339128</v>
      </c>
      <c r="W129" s="67">
        <f t="shared" si="19"/>
        <v>22654.606206801869</v>
      </c>
    </row>
    <row r="130" spans="1:23" x14ac:dyDescent="0.25">
      <c r="A130" s="40" t="s">
        <v>294</v>
      </c>
      <c r="B130" s="20" t="s">
        <v>293</v>
      </c>
      <c r="C130" s="67">
        <v>316135</v>
      </c>
      <c r="D130" s="67">
        <f>INDEX('RNF element'!$P$8:$P$198,MATCH($A130,'RNF element'!$N$8:$N$198,0))</f>
        <v>4938.799780587171</v>
      </c>
      <c r="E130" s="67">
        <f t="shared" si="20"/>
        <v>311196.2002194128</v>
      </c>
      <c r="F130" s="67">
        <f t="shared" si="23"/>
        <v>10550.326019682809</v>
      </c>
      <c r="G130" s="67">
        <f t="shared" si="21"/>
        <v>15489.12580026998</v>
      </c>
      <c r="I130" s="24" t="s">
        <v>386</v>
      </c>
      <c r="J130" s="23" t="s">
        <v>385</v>
      </c>
      <c r="K130" s="23" t="s">
        <v>336</v>
      </c>
      <c r="L130" s="23" t="s">
        <v>335</v>
      </c>
      <c r="M130" s="96">
        <v>170394</v>
      </c>
      <c r="N130" s="102">
        <f t="shared" si="17"/>
        <v>1</v>
      </c>
      <c r="O130" s="91">
        <f t="shared" si="14"/>
        <v>7501.3157178109777</v>
      </c>
      <c r="Q130" s="28" t="s">
        <v>234</v>
      </c>
      <c r="R130" s="28" t="s">
        <v>233</v>
      </c>
      <c r="S130" s="91">
        <f>INDEX('RNF element'!$D$8:$D$158,MATCH(Q130,'RNF element'!$A$8:$A$158,0))</f>
        <v>3754.5713093609484</v>
      </c>
      <c r="T130" s="67">
        <f t="shared" si="22"/>
        <v>8892.6715241499023</v>
      </c>
      <c r="U130" s="67">
        <v>0</v>
      </c>
      <c r="V130" s="67">
        <f t="shared" si="18"/>
        <v>8892.6715241499023</v>
      </c>
      <c r="W130" s="67">
        <f t="shared" si="19"/>
        <v>12647.242833510851</v>
      </c>
    </row>
    <row r="131" spans="1:23" x14ac:dyDescent="0.25">
      <c r="A131" s="40" t="s">
        <v>288</v>
      </c>
      <c r="B131" s="20" t="s">
        <v>287</v>
      </c>
      <c r="C131" s="67">
        <v>392313</v>
      </c>
      <c r="D131" s="67">
        <f>INDEX('RNF element'!$P$8:$P$198,MATCH($A131,'RNF element'!$N$8:$N$198,0))</f>
        <v>5121.3873501902244</v>
      </c>
      <c r="E131" s="67">
        <f t="shared" si="20"/>
        <v>387191.6126498098</v>
      </c>
      <c r="F131" s="67">
        <f t="shared" si="23"/>
        <v>13126.759718345073</v>
      </c>
      <c r="G131" s="67">
        <f t="shared" si="21"/>
        <v>18248.147068535298</v>
      </c>
      <c r="I131" s="24" t="s">
        <v>382</v>
      </c>
      <c r="J131" s="23" t="s">
        <v>381</v>
      </c>
      <c r="K131" s="23" t="s">
        <v>41</v>
      </c>
      <c r="L131" s="23" t="s">
        <v>40</v>
      </c>
      <c r="M131" s="96">
        <v>304451</v>
      </c>
      <c r="N131" s="102">
        <f t="shared" si="17"/>
        <v>1</v>
      </c>
      <c r="O131" s="91">
        <f t="shared" si="14"/>
        <v>13958.773557206505</v>
      </c>
      <c r="Q131" s="28" t="s">
        <v>230</v>
      </c>
      <c r="R131" s="28" t="s">
        <v>229</v>
      </c>
      <c r="S131" s="91">
        <f>INDEX('RNF element'!$D$8:$D$158,MATCH(Q131,'RNF element'!$A$8:$A$158,0))</f>
        <v>7460.2540356876425</v>
      </c>
      <c r="T131" s="67">
        <f t="shared" si="22"/>
        <v>13344.655540312555</v>
      </c>
      <c r="U131" s="67">
        <v>0</v>
      </c>
      <c r="V131" s="67">
        <f t="shared" si="18"/>
        <v>13344.655540312555</v>
      </c>
      <c r="W131" s="67">
        <f t="shared" si="19"/>
        <v>20804.909576000198</v>
      </c>
    </row>
    <row r="132" spans="1:23" x14ac:dyDescent="0.25">
      <c r="A132" s="40" t="s">
        <v>284</v>
      </c>
      <c r="B132" s="20" t="s">
        <v>283</v>
      </c>
      <c r="C132" s="67">
        <v>390525</v>
      </c>
      <c r="D132" s="67">
        <f>INDEX('RNF element'!$P$8:$P$198,MATCH($A132,'RNF element'!$N$8:$N$198,0))</f>
        <v>5301.7850310735485</v>
      </c>
      <c r="E132" s="67">
        <f t="shared" si="20"/>
        <v>385223.21496892645</v>
      </c>
      <c r="F132" s="67">
        <f t="shared" si="23"/>
        <v>13060.026135945722</v>
      </c>
      <c r="G132" s="67">
        <f t="shared" si="21"/>
        <v>18361.81116701927</v>
      </c>
      <c r="I132" s="24" t="s">
        <v>378</v>
      </c>
      <c r="J132" s="23" t="s">
        <v>377</v>
      </c>
      <c r="K132" s="23" t="s">
        <v>376</v>
      </c>
      <c r="L132" s="23" t="s">
        <v>375</v>
      </c>
      <c r="M132" s="96">
        <v>175890</v>
      </c>
      <c r="N132" s="102">
        <f t="shared" si="17"/>
        <v>1</v>
      </c>
      <c r="O132" s="91">
        <f t="shared" si="14"/>
        <v>8651.7725179845238</v>
      </c>
      <c r="Q132" s="28" t="s">
        <v>226</v>
      </c>
      <c r="R132" s="28" t="s">
        <v>225</v>
      </c>
      <c r="S132" s="91">
        <f>INDEX('RNF element'!$D$8:$D$158,MATCH(Q132,'RNF element'!$A$8:$A$158,0))</f>
        <v>5544.105774782257</v>
      </c>
      <c r="T132" s="67">
        <f t="shared" si="22"/>
        <v>12660.949053896456</v>
      </c>
      <c r="U132" s="67">
        <v>0</v>
      </c>
      <c r="V132" s="67">
        <f t="shared" si="18"/>
        <v>12660.949053896456</v>
      </c>
      <c r="W132" s="67">
        <f t="shared" si="19"/>
        <v>18205.054828678713</v>
      </c>
    </row>
    <row r="133" spans="1:23" x14ac:dyDescent="0.25">
      <c r="A133" s="40" t="s">
        <v>280</v>
      </c>
      <c r="B133" s="20" t="s">
        <v>279</v>
      </c>
      <c r="C133" s="67">
        <v>371758</v>
      </c>
      <c r="D133" s="67">
        <f>INDEX('RNF element'!$P$8:$P$198,MATCH($A133,'RNF element'!$N$8:$N$198,0))</f>
        <v>6548.3210243916619</v>
      </c>
      <c r="E133" s="67">
        <f t="shared" si="20"/>
        <v>365209.67897560832</v>
      </c>
      <c r="F133" s="67">
        <f t="shared" si="23"/>
        <v>12381.517435044845</v>
      </c>
      <c r="G133" s="67">
        <f t="shared" si="21"/>
        <v>18929.838459436505</v>
      </c>
      <c r="I133" s="24" t="s">
        <v>372</v>
      </c>
      <c r="J133" s="23" t="s">
        <v>371</v>
      </c>
      <c r="K133" s="23" t="s">
        <v>370</v>
      </c>
      <c r="L133" s="23" t="s">
        <v>369</v>
      </c>
      <c r="M133" s="96">
        <v>230921</v>
      </c>
      <c r="N133" s="102">
        <f t="shared" si="17"/>
        <v>1</v>
      </c>
      <c r="O133" s="91">
        <f t="shared" si="14"/>
        <v>10846.981938486908</v>
      </c>
      <c r="Q133" s="28" t="s">
        <v>222</v>
      </c>
      <c r="R133" s="28" t="s">
        <v>221</v>
      </c>
      <c r="S133" s="91">
        <f>INDEX('RNF element'!$D$8:$D$158,MATCH(Q133,'RNF element'!$A$8:$A$158,0))</f>
        <v>6607.2263004177403</v>
      </c>
      <c r="T133" s="67">
        <f t="shared" si="22"/>
        <v>15262.384721532453</v>
      </c>
      <c r="U133" s="67">
        <v>0</v>
      </c>
      <c r="V133" s="67">
        <f t="shared" si="18"/>
        <v>15262.384721532453</v>
      </c>
      <c r="W133" s="67">
        <f t="shared" si="19"/>
        <v>21869.611021950193</v>
      </c>
    </row>
    <row r="134" spans="1:23" x14ac:dyDescent="0.25">
      <c r="A134" s="40" t="s">
        <v>276</v>
      </c>
      <c r="B134" s="20" t="s">
        <v>275</v>
      </c>
      <c r="C134" s="67">
        <v>246695</v>
      </c>
      <c r="D134" s="67">
        <f>INDEX('RNF element'!$P$8:$P$198,MATCH($A134,'RNF element'!$N$8:$N$198,0))</f>
        <v>2918.8835607815085</v>
      </c>
      <c r="E134" s="67">
        <f t="shared" si="20"/>
        <v>243776.11643921849</v>
      </c>
      <c r="F134" s="67">
        <f t="shared" si="23"/>
        <v>8264.6173135550816</v>
      </c>
      <c r="G134" s="67">
        <f t="shared" si="21"/>
        <v>11183.500874336591</v>
      </c>
      <c r="I134" s="24" t="s">
        <v>368</v>
      </c>
      <c r="J134" s="23" t="s">
        <v>367</v>
      </c>
      <c r="K134" s="23" t="s">
        <v>366</v>
      </c>
      <c r="L134" s="23" t="s">
        <v>365</v>
      </c>
      <c r="M134" s="96">
        <v>210711</v>
      </c>
      <c r="N134" s="102">
        <f t="shared" si="17"/>
        <v>1</v>
      </c>
      <c r="O134" s="91">
        <f t="shared" si="14"/>
        <v>10081.45739170611</v>
      </c>
      <c r="Q134" s="28" t="s">
        <v>214</v>
      </c>
      <c r="R134" s="28" t="s">
        <v>213</v>
      </c>
      <c r="S134" s="91">
        <f>INDEX('RNF element'!$D$8:$D$158,MATCH(Q134,'RNF element'!$A$8:$A$158,0))</f>
        <v>6738.1182974555177</v>
      </c>
      <c r="T134" s="67">
        <f t="shared" si="22"/>
        <v>13267.007310418616</v>
      </c>
      <c r="U134" s="67">
        <v>0</v>
      </c>
      <c r="V134" s="67">
        <f t="shared" si="18"/>
        <v>13267.007310418616</v>
      </c>
      <c r="W134" s="67">
        <f t="shared" si="19"/>
        <v>20005.125607874135</v>
      </c>
    </row>
    <row r="135" spans="1:23" x14ac:dyDescent="0.25">
      <c r="A135" s="40" t="s">
        <v>270</v>
      </c>
      <c r="B135" s="20" t="s">
        <v>269</v>
      </c>
      <c r="C135" s="67">
        <v>500738</v>
      </c>
      <c r="D135" s="67">
        <f>INDEX('RNF element'!$P$8:$P$198,MATCH($A135,'RNF element'!$N$8:$N$198,0))</f>
        <v>7684.0759538372458</v>
      </c>
      <c r="E135" s="67">
        <f t="shared" si="20"/>
        <v>493053.92404616275</v>
      </c>
      <c r="F135" s="67">
        <f t="shared" si="23"/>
        <v>16715.755656088641</v>
      </c>
      <c r="G135" s="67">
        <f t="shared" si="21"/>
        <v>24399.831609925888</v>
      </c>
      <c r="I135" s="24" t="s">
        <v>362</v>
      </c>
      <c r="J135" s="23" t="s">
        <v>361</v>
      </c>
      <c r="K135" s="23" t="s">
        <v>360</v>
      </c>
      <c r="L135" s="23" t="s">
        <v>359</v>
      </c>
      <c r="M135" s="96">
        <v>387803</v>
      </c>
      <c r="N135" s="102">
        <f t="shared" si="17"/>
        <v>1</v>
      </c>
      <c r="O135" s="91">
        <f t="shared" si="14"/>
        <v>17576.669228383158</v>
      </c>
      <c r="Q135" s="28" t="s">
        <v>111</v>
      </c>
      <c r="R135" s="28" t="s">
        <v>110</v>
      </c>
      <c r="S135" s="91">
        <f>INDEX('RNF element'!$D$8:$D$158,MATCH(Q135,'RNF element'!$A$8:$A$158,0))</f>
        <v>8511.1002623544045</v>
      </c>
      <c r="T135" s="67">
        <f t="shared" si="22"/>
        <v>21596.202445815339</v>
      </c>
      <c r="U135" s="67">
        <v>-1.788904866330995</v>
      </c>
      <c r="V135" s="67">
        <f t="shared" si="18"/>
        <v>21594.413540949008</v>
      </c>
      <c r="W135" s="67">
        <f t="shared" si="19"/>
        <v>30105.513803303413</v>
      </c>
    </row>
    <row r="136" spans="1:23" x14ac:dyDescent="0.25">
      <c r="A136" s="40" t="s">
        <v>266</v>
      </c>
      <c r="B136" s="20" t="s">
        <v>265</v>
      </c>
      <c r="C136" s="67">
        <v>452060</v>
      </c>
      <c r="D136" s="67">
        <f>INDEX('RNF element'!$P$8:$P$198,MATCH($A136,'RNF element'!$N$8:$N$198,0))</f>
        <v>6965.8667243070731</v>
      </c>
      <c r="E136" s="67">
        <f t="shared" si="20"/>
        <v>445094.13327569293</v>
      </c>
      <c r="F136" s="67">
        <f t="shared" si="23"/>
        <v>15089.799336225236</v>
      </c>
      <c r="G136" s="67">
        <f t="shared" si="21"/>
        <v>22055.666060532309</v>
      </c>
      <c r="I136" s="24" t="s">
        <v>358</v>
      </c>
      <c r="J136" s="23" t="s">
        <v>357</v>
      </c>
      <c r="K136" s="23" t="s">
        <v>356</v>
      </c>
      <c r="L136" s="23" t="s">
        <v>355</v>
      </c>
      <c r="M136" s="96">
        <v>246124</v>
      </c>
      <c r="N136" s="102">
        <f t="shared" si="17"/>
        <v>1</v>
      </c>
      <c r="O136" s="91">
        <f t="shared" si="14"/>
        <v>10958.718833318393</v>
      </c>
      <c r="Q136" s="28" t="s">
        <v>430</v>
      </c>
      <c r="R136" s="28" t="s">
        <v>429</v>
      </c>
      <c r="S136" s="91">
        <f>INDEX('RNF element'!$D$8:$D$158,MATCH(Q136,'RNF element'!$A$8:$A$158,0))</f>
        <v>11835.133988347998</v>
      </c>
      <c r="T136" s="67">
        <f t="shared" si="22"/>
        <v>26816.74472860527</v>
      </c>
      <c r="U136" s="67">
        <v>0</v>
      </c>
      <c r="V136" s="67">
        <f t="shared" si="18"/>
        <v>26816.74472860527</v>
      </c>
      <c r="W136" s="67">
        <f t="shared" si="19"/>
        <v>38651.878716953266</v>
      </c>
    </row>
    <row r="137" spans="1:23" x14ac:dyDescent="0.25">
      <c r="A137" s="40" t="s">
        <v>262</v>
      </c>
      <c r="B137" s="20" t="s">
        <v>261</v>
      </c>
      <c r="C137" s="67">
        <v>470628</v>
      </c>
      <c r="D137" s="67">
        <f>INDEX('RNF element'!$P$8:$P$198,MATCH($A137,'RNF element'!$N$8:$N$198,0))</f>
        <v>7477.814649570817</v>
      </c>
      <c r="E137" s="67">
        <f t="shared" si="20"/>
        <v>463150.18535042921</v>
      </c>
      <c r="F137" s="67">
        <f t="shared" si="23"/>
        <v>15701.944458442429</v>
      </c>
      <c r="G137" s="67">
        <f t="shared" si="21"/>
        <v>23179.759108013248</v>
      </c>
      <c r="I137" s="24" t="s">
        <v>354</v>
      </c>
      <c r="J137" s="23" t="s">
        <v>353</v>
      </c>
      <c r="K137" s="23" t="s">
        <v>352</v>
      </c>
      <c r="L137" s="23" t="s">
        <v>351</v>
      </c>
      <c r="M137" s="96">
        <v>329102</v>
      </c>
      <c r="N137" s="102">
        <f t="shared" si="17"/>
        <v>1</v>
      </c>
      <c r="O137" s="91">
        <f t="shared" si="14"/>
        <v>15135.110798473908</v>
      </c>
      <c r="Q137" s="28" t="s">
        <v>632</v>
      </c>
      <c r="R137" s="28" t="s">
        <v>631</v>
      </c>
      <c r="S137" s="91">
        <f>INDEX('RNF element'!$D$8:$D$158,MATCH(Q137,'RNF element'!$A$8:$A$158,0))</f>
        <v>12767.894425078626</v>
      </c>
      <c r="T137" s="67">
        <f t="shared" si="22"/>
        <v>25464.813161611775</v>
      </c>
      <c r="U137" s="67">
        <v>0</v>
      </c>
      <c r="V137" s="67">
        <f t="shared" si="18"/>
        <v>25464.813161611775</v>
      </c>
      <c r="W137" s="67">
        <f t="shared" si="19"/>
        <v>38232.707586690405</v>
      </c>
    </row>
    <row r="138" spans="1:23" x14ac:dyDescent="0.25">
      <c r="A138" s="40" t="s">
        <v>258</v>
      </c>
      <c r="B138" s="20" t="s">
        <v>257</v>
      </c>
      <c r="C138" s="67">
        <v>380784</v>
      </c>
      <c r="D138" s="67">
        <f>INDEX('RNF element'!$P$8:$P$198,MATCH($A138,'RNF element'!$N$8:$N$198,0))</f>
        <v>5683.0495721401467</v>
      </c>
      <c r="E138" s="67">
        <f t="shared" ref="E138:E169" si="24">C138-D138</f>
        <v>375100.95042785985</v>
      </c>
      <c r="F138" s="67">
        <f t="shared" si="23"/>
        <v>12716.856165070652</v>
      </c>
      <c r="G138" s="67">
        <f t="shared" ref="G138:G169" si="25">D138+F138</f>
        <v>18399.9057372108</v>
      </c>
      <c r="I138" s="24" t="s">
        <v>350</v>
      </c>
      <c r="J138" s="23" t="s">
        <v>349</v>
      </c>
      <c r="K138" s="23" t="s">
        <v>348</v>
      </c>
      <c r="L138" s="23" t="s">
        <v>347</v>
      </c>
      <c r="M138" s="96">
        <v>329391</v>
      </c>
      <c r="N138" s="102">
        <f t="shared" si="17"/>
        <v>1</v>
      </c>
      <c r="O138" s="91">
        <f t="shared" ref="O138:O201" si="26">INDEX(F$10:F$200,MATCH($I138,$A$10:$A$200,0))*$N138</f>
        <v>15638.495406133128</v>
      </c>
      <c r="Q138" s="28" t="s">
        <v>67</v>
      </c>
      <c r="R138" s="28" t="s">
        <v>66</v>
      </c>
      <c r="S138" s="91">
        <f>INDEX('RNF element'!$D$8:$D$158,MATCH(Q138,'RNF element'!$A$8:$A$158,0))</f>
        <v>18471.863168614738</v>
      </c>
      <c r="T138" s="67">
        <f t="shared" ref="T138:T160" si="27">SUMIF($K$10:$K$238,$Q138,O$10:O$238)</f>
        <v>37874.360322060937</v>
      </c>
      <c r="U138" s="67">
        <v>488.63764847775747</v>
      </c>
      <c r="V138" s="67">
        <f t="shared" si="18"/>
        <v>38362.997970538694</v>
      </c>
      <c r="W138" s="67">
        <f t="shared" si="19"/>
        <v>56834.861139153436</v>
      </c>
    </row>
    <row r="139" spans="1:23" x14ac:dyDescent="0.25">
      <c r="A139" s="40" t="s">
        <v>254</v>
      </c>
      <c r="B139" s="20" t="s">
        <v>253</v>
      </c>
      <c r="C139" s="67">
        <v>253054</v>
      </c>
      <c r="D139" s="67">
        <f>INDEX('RNF element'!$P$8:$P$198,MATCH($A139,'RNF element'!$N$8:$N$198,0))</f>
        <v>3365.3030253825527</v>
      </c>
      <c r="E139" s="67">
        <f t="shared" si="24"/>
        <v>249688.69697461746</v>
      </c>
      <c r="F139" s="67">
        <f t="shared" ref="F139:F170" si="28">(C139-D139)/(C$8-D$8)*F$8</f>
        <v>8465.0685151510788</v>
      </c>
      <c r="G139" s="67">
        <f t="shared" si="25"/>
        <v>11830.371540533632</v>
      </c>
      <c r="I139" s="24" t="s">
        <v>344</v>
      </c>
      <c r="J139" s="23" t="s">
        <v>343</v>
      </c>
      <c r="K139" s="23" t="s">
        <v>342</v>
      </c>
      <c r="L139" s="23" t="s">
        <v>341</v>
      </c>
      <c r="M139" s="96">
        <v>253361</v>
      </c>
      <c r="N139" s="102">
        <f t="shared" ref="N139:N202" si="29">M139/SUMIF($I$10:$I$237,I139,$M$10:$M$237)</f>
        <v>1</v>
      </c>
      <c r="O139" s="91">
        <f t="shared" si="26"/>
        <v>12734.837202815341</v>
      </c>
      <c r="Q139" s="28" t="s">
        <v>59</v>
      </c>
      <c r="R139" s="28" t="s">
        <v>58</v>
      </c>
      <c r="S139" s="91">
        <f>INDEX('RNF element'!$D$8:$D$158,MATCH(Q139,'RNF element'!$A$8:$A$158,0))</f>
        <v>18208.209304470271</v>
      </c>
      <c r="T139" s="67">
        <f t="shared" si="27"/>
        <v>37462.907788948141</v>
      </c>
      <c r="U139" s="67">
        <v>-437.91097002070455</v>
      </c>
      <c r="V139" s="67">
        <f t="shared" ref="V139:V160" si="30">T139+U139</f>
        <v>37024.996818927437</v>
      </c>
      <c r="W139" s="67">
        <f t="shared" ref="W139:W160" si="31">S139+V139</f>
        <v>55233.206123397707</v>
      </c>
    </row>
    <row r="140" spans="1:23" x14ac:dyDescent="0.25">
      <c r="A140" s="40" t="s">
        <v>248</v>
      </c>
      <c r="B140" s="20" t="s">
        <v>247</v>
      </c>
      <c r="C140" s="67">
        <v>440302</v>
      </c>
      <c r="D140" s="67">
        <f>INDEX('RNF element'!$P$8:$P$198,MATCH($A140,'RNF element'!$N$8:$N$198,0))</f>
        <v>7998.4391214627422</v>
      </c>
      <c r="E140" s="67">
        <f t="shared" si="24"/>
        <v>432303.56087853725</v>
      </c>
      <c r="F140" s="67">
        <f t="shared" si="28"/>
        <v>14656.167085339128</v>
      </c>
      <c r="G140" s="67">
        <f t="shared" si="25"/>
        <v>22654.606206801869</v>
      </c>
      <c r="I140" s="24" t="s">
        <v>334</v>
      </c>
      <c r="J140" s="23" t="s">
        <v>333</v>
      </c>
      <c r="K140" s="23" t="s">
        <v>338</v>
      </c>
      <c r="L140" s="23" t="s">
        <v>337</v>
      </c>
      <c r="M140" s="96">
        <v>7654</v>
      </c>
      <c r="N140" s="102">
        <f t="shared" si="29"/>
        <v>2.6990334399452719E-2</v>
      </c>
      <c r="O140" s="91">
        <f t="shared" si="26"/>
        <v>378.05922964772145</v>
      </c>
      <c r="Q140" s="28" t="s">
        <v>27</v>
      </c>
      <c r="R140" s="28" t="s">
        <v>26</v>
      </c>
      <c r="S140" s="91">
        <f>INDEX('RNF element'!$D$8:$D$158,MATCH(Q140,'RNF element'!$A$8:$A$158,0))</f>
        <v>13167.289715645202</v>
      </c>
      <c r="T140" s="67">
        <f t="shared" si="27"/>
        <v>26878.901206676164</v>
      </c>
      <c r="U140" s="67">
        <v>0</v>
      </c>
      <c r="V140" s="67">
        <f t="shared" si="30"/>
        <v>26878.901206676164</v>
      </c>
      <c r="W140" s="67">
        <f t="shared" si="31"/>
        <v>40046.190922321366</v>
      </c>
    </row>
    <row r="141" spans="1:23" x14ac:dyDescent="0.25">
      <c r="A141" s="40" t="s">
        <v>242</v>
      </c>
      <c r="B141" s="20" t="s">
        <v>241</v>
      </c>
      <c r="C141" s="67">
        <v>271137</v>
      </c>
      <c r="D141" s="67">
        <f>INDEX('RNF element'!$P$8:$P$198,MATCH($A141,'RNF element'!$N$8:$N$198,0))</f>
        <v>3808.6915966183888</v>
      </c>
      <c r="E141" s="67">
        <f t="shared" si="24"/>
        <v>267328.30840338161</v>
      </c>
      <c r="F141" s="67">
        <f t="shared" si="28"/>
        <v>9063.0952625945574</v>
      </c>
      <c r="G141" s="67">
        <f t="shared" si="25"/>
        <v>12871.786859212945</v>
      </c>
      <c r="I141" s="24" t="s">
        <v>334</v>
      </c>
      <c r="J141" s="23" t="s">
        <v>333</v>
      </c>
      <c r="K141" s="23" t="s">
        <v>332</v>
      </c>
      <c r="L141" s="23" t="s">
        <v>331</v>
      </c>
      <c r="M141" s="96">
        <v>275929</v>
      </c>
      <c r="N141" s="102">
        <f t="shared" si="29"/>
        <v>0.97300966560054725</v>
      </c>
      <c r="O141" s="91">
        <f t="shared" si="26"/>
        <v>13629.148834265237</v>
      </c>
      <c r="Q141" s="28" t="s">
        <v>41</v>
      </c>
      <c r="R141" s="28" t="s">
        <v>40</v>
      </c>
      <c r="S141" s="91">
        <f>INDEX('RNF element'!$D$8:$D$158,MATCH(Q141,'RNF element'!$A$8:$A$158,0))</f>
        <v>30144.71056573054</v>
      </c>
      <c r="T141" s="67">
        <f t="shared" si="27"/>
        <v>67456.641431799071</v>
      </c>
      <c r="U141" s="67">
        <v>0</v>
      </c>
      <c r="V141" s="67">
        <f t="shared" si="30"/>
        <v>67456.641431799071</v>
      </c>
      <c r="W141" s="67">
        <f t="shared" si="31"/>
        <v>97601.351997529608</v>
      </c>
    </row>
    <row r="142" spans="1:23" x14ac:dyDescent="0.25">
      <c r="A142" s="40" t="s">
        <v>236</v>
      </c>
      <c r="B142" s="20" t="s">
        <v>235</v>
      </c>
      <c r="C142" s="67">
        <v>266056</v>
      </c>
      <c r="D142" s="67">
        <f>INDEX('RNF element'!$P$8:$P$198,MATCH($A142,'RNF element'!$N$8:$N$198,0))</f>
        <v>3754.5713093609484</v>
      </c>
      <c r="E142" s="67">
        <f t="shared" si="24"/>
        <v>262301.42869063903</v>
      </c>
      <c r="F142" s="67">
        <f t="shared" si="28"/>
        <v>8892.6715241499023</v>
      </c>
      <c r="G142" s="67">
        <f t="shared" si="25"/>
        <v>12647.242833510851</v>
      </c>
      <c r="I142" s="24" t="s">
        <v>330</v>
      </c>
      <c r="J142" s="23" t="s">
        <v>329</v>
      </c>
      <c r="K142" s="23" t="s">
        <v>328</v>
      </c>
      <c r="L142" s="23" t="s">
        <v>327</v>
      </c>
      <c r="M142" s="96">
        <v>384837</v>
      </c>
      <c r="N142" s="102">
        <f t="shared" si="29"/>
        <v>1</v>
      </c>
      <c r="O142" s="91">
        <f t="shared" si="26"/>
        <v>17750.962434717661</v>
      </c>
      <c r="Q142" s="28" t="s">
        <v>141</v>
      </c>
      <c r="R142" s="28" t="s">
        <v>140</v>
      </c>
      <c r="S142" s="91">
        <f>INDEX('RNF element'!$D$8:$D$158,MATCH(Q142,'RNF element'!$A$8:$A$158,0))</f>
        <v>12883.811078357714</v>
      </c>
      <c r="T142" s="67">
        <f t="shared" si="27"/>
        <v>27014.527393076904</v>
      </c>
      <c r="U142" s="67">
        <v>0</v>
      </c>
      <c r="V142" s="67">
        <f t="shared" si="30"/>
        <v>27014.527393076904</v>
      </c>
      <c r="W142" s="67">
        <f t="shared" si="31"/>
        <v>39898.338471434618</v>
      </c>
    </row>
    <row r="143" spans="1:23" x14ac:dyDescent="0.25">
      <c r="A143" s="40" t="s">
        <v>232</v>
      </c>
      <c r="B143" s="20" t="s">
        <v>231</v>
      </c>
      <c r="C143" s="67">
        <v>401079</v>
      </c>
      <c r="D143" s="67">
        <f>INDEX('RNF element'!$P$8:$P$198,MATCH($A143,'RNF element'!$N$8:$N$198,0))</f>
        <v>7460.2540356876425</v>
      </c>
      <c r="E143" s="67">
        <f t="shared" si="24"/>
        <v>393618.74596431234</v>
      </c>
      <c r="F143" s="67">
        <f t="shared" si="28"/>
        <v>13344.655540312555</v>
      </c>
      <c r="G143" s="67">
        <f t="shared" si="25"/>
        <v>20804.909576000198</v>
      </c>
      <c r="I143" s="24" t="s">
        <v>326</v>
      </c>
      <c r="J143" s="23" t="s">
        <v>325</v>
      </c>
      <c r="K143" s="23" t="s">
        <v>324</v>
      </c>
      <c r="L143" s="23" t="s">
        <v>323</v>
      </c>
      <c r="M143" s="96">
        <v>342736</v>
      </c>
      <c r="N143" s="102">
        <f t="shared" si="29"/>
        <v>1</v>
      </c>
      <c r="O143" s="91">
        <f t="shared" si="26"/>
        <v>17476.601561153784</v>
      </c>
      <c r="Q143" s="28" t="s">
        <v>25</v>
      </c>
      <c r="R143" s="28" t="s">
        <v>24</v>
      </c>
      <c r="S143" s="91">
        <f>INDEX('RNF element'!$D$8:$D$158,MATCH(Q143,'RNF element'!$A$8:$A$158,0))</f>
        <v>24212.02241725217</v>
      </c>
      <c r="T143" s="67">
        <f t="shared" si="27"/>
        <v>59312.39955938777</v>
      </c>
      <c r="U143" s="67">
        <v>0</v>
      </c>
      <c r="V143" s="67">
        <f t="shared" si="30"/>
        <v>59312.39955938777</v>
      </c>
      <c r="W143" s="67">
        <f t="shared" si="31"/>
        <v>83524.421976639947</v>
      </c>
    </row>
    <row r="144" spans="1:23" x14ac:dyDescent="0.25">
      <c r="A144" s="40" t="s">
        <v>228</v>
      </c>
      <c r="B144" s="20" t="s">
        <v>227</v>
      </c>
      <c r="C144" s="67">
        <v>378996</v>
      </c>
      <c r="D144" s="67">
        <f>INDEX('RNF element'!$P$8:$P$198,MATCH($A144,'RNF element'!$N$8:$N$198,0))</f>
        <v>5544.105774782257</v>
      </c>
      <c r="E144" s="67">
        <f t="shared" si="24"/>
        <v>373451.89422521775</v>
      </c>
      <c r="F144" s="67">
        <f t="shared" si="28"/>
        <v>12660.949053896456</v>
      </c>
      <c r="G144" s="67">
        <f t="shared" si="25"/>
        <v>18205.054828678713</v>
      </c>
      <c r="I144" s="24" t="s">
        <v>320</v>
      </c>
      <c r="J144" s="23" t="s">
        <v>319</v>
      </c>
      <c r="K144" s="23" t="s">
        <v>318</v>
      </c>
      <c r="L144" s="23" t="s">
        <v>317</v>
      </c>
      <c r="M144" s="96">
        <v>332705</v>
      </c>
      <c r="N144" s="102">
        <f t="shared" si="29"/>
        <v>1</v>
      </c>
      <c r="O144" s="91">
        <f t="shared" si="26"/>
        <v>14597.454981823274</v>
      </c>
      <c r="Q144" s="28" t="s">
        <v>408</v>
      </c>
      <c r="R144" s="28" t="s">
        <v>407</v>
      </c>
      <c r="S144" s="91">
        <f>INDEX('RNF element'!$D$8:$D$158,MATCH(Q144,'RNF element'!$A$8:$A$158,0))</f>
        <v>21054.289168298761</v>
      </c>
      <c r="T144" s="67">
        <f t="shared" si="27"/>
        <v>54389.311783996731</v>
      </c>
      <c r="U144" s="67">
        <v>0</v>
      </c>
      <c r="V144" s="67">
        <f t="shared" si="30"/>
        <v>54389.311783996731</v>
      </c>
      <c r="W144" s="67">
        <f t="shared" si="31"/>
        <v>75443.600952295499</v>
      </c>
    </row>
    <row r="145" spans="1:23" x14ac:dyDescent="0.25">
      <c r="A145" s="40" t="s">
        <v>224</v>
      </c>
      <c r="B145" s="20" t="s">
        <v>223</v>
      </c>
      <c r="C145" s="67">
        <v>456792</v>
      </c>
      <c r="D145" s="67">
        <f>INDEX('RNF element'!$P$8:$P$198,MATCH($A145,'RNF element'!$N$8:$N$198,0))</f>
        <v>6607.2263004177403</v>
      </c>
      <c r="E145" s="67">
        <f t="shared" si="24"/>
        <v>450184.77369958226</v>
      </c>
      <c r="F145" s="67">
        <f t="shared" si="28"/>
        <v>15262.384721532453</v>
      </c>
      <c r="G145" s="67">
        <f t="shared" si="25"/>
        <v>21869.611021950193</v>
      </c>
      <c r="I145" s="24" t="s">
        <v>314</v>
      </c>
      <c r="J145" s="23" t="s">
        <v>313</v>
      </c>
      <c r="K145" s="23" t="s">
        <v>312</v>
      </c>
      <c r="L145" s="23" t="s">
        <v>311</v>
      </c>
      <c r="M145" s="96">
        <v>269100</v>
      </c>
      <c r="N145" s="102">
        <f t="shared" si="29"/>
        <v>1</v>
      </c>
      <c r="O145" s="91">
        <f t="shared" si="26"/>
        <v>12406.918064216932</v>
      </c>
      <c r="Q145" s="28" t="s">
        <v>31</v>
      </c>
      <c r="R145" s="28" t="s">
        <v>30</v>
      </c>
      <c r="S145" s="91">
        <f>INDEX('RNF element'!$D$8:$D$158,MATCH(Q145,'RNF element'!$A$8:$A$158,0))</f>
        <v>31392.048243996942</v>
      </c>
      <c r="T145" s="67">
        <f t="shared" si="27"/>
        <v>69831.431592764668</v>
      </c>
      <c r="U145" s="67">
        <v>0</v>
      </c>
      <c r="V145" s="67">
        <f t="shared" si="30"/>
        <v>69831.431592764668</v>
      </c>
      <c r="W145" s="67">
        <f t="shared" si="31"/>
        <v>101223.4798367616</v>
      </c>
    </row>
    <row r="146" spans="1:23" x14ac:dyDescent="0.25">
      <c r="A146" s="40" t="s">
        <v>218</v>
      </c>
      <c r="B146" s="20" t="s">
        <v>217</v>
      </c>
      <c r="C146" s="67">
        <v>375349</v>
      </c>
      <c r="D146" s="67">
        <f>INDEX('RNF element'!$P$8:$P$198,MATCH($A146,'RNF element'!$N$8:$N$198,0))</f>
        <v>6267.0652231172207</v>
      </c>
      <c r="E146" s="67">
        <f t="shared" si="24"/>
        <v>369081.93477688276</v>
      </c>
      <c r="F146" s="67">
        <f t="shared" si="28"/>
        <v>12512.796548048953</v>
      </c>
      <c r="G146" s="67">
        <f t="shared" si="25"/>
        <v>18779.861771166172</v>
      </c>
      <c r="I146" s="24" t="s">
        <v>308</v>
      </c>
      <c r="J146" s="23" t="s">
        <v>307</v>
      </c>
      <c r="K146" s="23" t="s">
        <v>306</v>
      </c>
      <c r="L146" s="23" t="s">
        <v>305</v>
      </c>
      <c r="M146" s="96">
        <v>282849</v>
      </c>
      <c r="N146" s="102">
        <f t="shared" si="29"/>
        <v>1</v>
      </c>
      <c r="O146" s="91">
        <f t="shared" si="26"/>
        <v>13425.983905294046</v>
      </c>
      <c r="Q146" s="28" t="s">
        <v>540</v>
      </c>
      <c r="R146" s="28" t="s">
        <v>539</v>
      </c>
      <c r="S146" s="91">
        <f>INDEX('RNF element'!$D$8:$D$158,MATCH(Q146,'RNF element'!$A$8:$A$158,0))</f>
        <v>28100.895615213485</v>
      </c>
      <c r="T146" s="67">
        <f t="shared" si="27"/>
        <v>59295.417699284873</v>
      </c>
      <c r="U146" s="67">
        <v>0</v>
      </c>
      <c r="V146" s="67">
        <f t="shared" si="30"/>
        <v>59295.417699284873</v>
      </c>
      <c r="W146" s="67">
        <f t="shared" si="31"/>
        <v>87396.313314498359</v>
      </c>
    </row>
    <row r="147" spans="1:23" x14ac:dyDescent="0.25">
      <c r="A147" s="40" t="s">
        <v>216</v>
      </c>
      <c r="B147" s="20" t="s">
        <v>215</v>
      </c>
      <c r="C147" s="67">
        <v>284829</v>
      </c>
      <c r="D147" s="67">
        <f>INDEX('RNF element'!$P$8:$P$198,MATCH($A147,'RNF element'!$N$8:$N$198,0))</f>
        <v>4885.2155894393909</v>
      </c>
      <c r="E147" s="67">
        <f t="shared" si="24"/>
        <v>279943.78441056062</v>
      </c>
      <c r="F147" s="67">
        <f t="shared" si="28"/>
        <v>9490.7913098964927</v>
      </c>
      <c r="G147" s="67">
        <f t="shared" si="25"/>
        <v>14376.006899335884</v>
      </c>
      <c r="I147" s="24" t="s">
        <v>304</v>
      </c>
      <c r="J147" s="23" t="s">
        <v>303</v>
      </c>
      <c r="K147" s="23" t="s">
        <v>302</v>
      </c>
      <c r="L147" s="23" t="s">
        <v>301</v>
      </c>
      <c r="M147" s="96">
        <v>182998</v>
      </c>
      <c r="N147" s="102">
        <f t="shared" si="29"/>
        <v>1</v>
      </c>
      <c r="O147" s="91">
        <f t="shared" si="26"/>
        <v>9290.1024162886024</v>
      </c>
      <c r="Q147" s="28" t="s">
        <v>508</v>
      </c>
      <c r="R147" s="28" t="s">
        <v>507</v>
      </c>
      <c r="S147" s="91">
        <f>INDEX('RNF element'!$D$8:$D$158,MATCH(Q147,'RNF element'!$A$8:$A$158,0))</f>
        <v>12294.426285094027</v>
      </c>
      <c r="T147" s="67">
        <f t="shared" si="27"/>
        <v>26882.779225087965</v>
      </c>
      <c r="U147" s="67">
        <v>0</v>
      </c>
      <c r="V147" s="67">
        <f t="shared" si="30"/>
        <v>26882.779225087965</v>
      </c>
      <c r="W147" s="67">
        <f t="shared" si="31"/>
        <v>39177.205510181993</v>
      </c>
    </row>
    <row r="148" spans="1:23" x14ac:dyDescent="0.25">
      <c r="A148" s="40" t="s">
        <v>212</v>
      </c>
      <c r="B148" s="20" t="s">
        <v>211</v>
      </c>
      <c r="C148" s="67">
        <v>159144</v>
      </c>
      <c r="D148" s="67">
        <f>INDEX('RNF element'!$P$8:$P$198,MATCH($A148,'RNF element'!$N$8:$N$198,0))</f>
        <v>2575.0939360803413</v>
      </c>
      <c r="E148" s="67">
        <f t="shared" si="24"/>
        <v>156568.90606391965</v>
      </c>
      <c r="F148" s="67">
        <f t="shared" si="28"/>
        <v>5308.0757488516419</v>
      </c>
      <c r="G148" s="67">
        <f t="shared" si="25"/>
        <v>7883.1696849319833</v>
      </c>
      <c r="I148" s="24" t="s">
        <v>300</v>
      </c>
      <c r="J148" s="23" t="s">
        <v>299</v>
      </c>
      <c r="K148" s="23" t="s">
        <v>298</v>
      </c>
      <c r="L148" s="23" t="s">
        <v>297</v>
      </c>
      <c r="M148" s="96">
        <v>271224</v>
      </c>
      <c r="N148" s="102">
        <f t="shared" si="29"/>
        <v>1</v>
      </c>
      <c r="O148" s="91">
        <f t="shared" si="26"/>
        <v>12953.796954450321</v>
      </c>
      <c r="Q148" s="28" t="s">
        <v>47</v>
      </c>
      <c r="R148" s="28" t="s">
        <v>46</v>
      </c>
      <c r="S148" s="91">
        <f>INDEX('RNF element'!$D$8:$D$158,MATCH(Q148,'RNF element'!$A$8:$A$158,0))</f>
        <v>17151.105784798368</v>
      </c>
      <c r="T148" s="67">
        <f t="shared" si="27"/>
        <v>35382.126531938513</v>
      </c>
      <c r="U148" s="67">
        <v>0</v>
      </c>
      <c r="V148" s="67">
        <f t="shared" si="30"/>
        <v>35382.126531938513</v>
      </c>
      <c r="W148" s="67">
        <f t="shared" si="31"/>
        <v>52533.232316736881</v>
      </c>
    </row>
    <row r="149" spans="1:23" x14ac:dyDescent="0.25">
      <c r="A149" s="40" t="s">
        <v>210</v>
      </c>
      <c r="B149" s="20" t="s">
        <v>209</v>
      </c>
      <c r="C149" s="67">
        <v>396872</v>
      </c>
      <c r="D149" s="67">
        <f>INDEX('RNF element'!$P$8:$P$198,MATCH($A149,'RNF element'!$N$8:$N$198,0))</f>
        <v>6256.886701600687</v>
      </c>
      <c r="E149" s="67">
        <f t="shared" si="24"/>
        <v>390615.11329839932</v>
      </c>
      <c r="F149" s="67">
        <f t="shared" si="28"/>
        <v>13242.82491433959</v>
      </c>
      <c r="G149" s="67">
        <f t="shared" si="25"/>
        <v>19499.711615940276</v>
      </c>
      <c r="I149" s="24" t="s">
        <v>294</v>
      </c>
      <c r="J149" s="23" t="s">
        <v>293</v>
      </c>
      <c r="K149" s="23" t="s">
        <v>292</v>
      </c>
      <c r="L149" s="23" t="s">
        <v>291</v>
      </c>
      <c r="M149" s="96">
        <v>248880</v>
      </c>
      <c r="N149" s="102">
        <f t="shared" si="29"/>
        <v>1</v>
      </c>
      <c r="O149" s="91">
        <f t="shared" si="26"/>
        <v>10550.326019682809</v>
      </c>
      <c r="Q149" s="28" t="s">
        <v>376</v>
      </c>
      <c r="R149" s="28" t="s">
        <v>375</v>
      </c>
      <c r="S149" s="91">
        <f>INDEX('RNF element'!$D$8:$D$158,MATCH(Q149,'RNF element'!$A$8:$A$158,0))</f>
        <v>21279.695888708869</v>
      </c>
      <c r="T149" s="67">
        <f t="shared" si="27"/>
        <v>40777.661401810037</v>
      </c>
      <c r="U149" s="67">
        <v>0</v>
      </c>
      <c r="V149" s="67">
        <f t="shared" si="30"/>
        <v>40777.661401810037</v>
      </c>
      <c r="W149" s="67">
        <f t="shared" si="31"/>
        <v>62057.357290518907</v>
      </c>
    </row>
    <row r="150" spans="1:23" x14ac:dyDescent="0.25">
      <c r="A150" s="40" t="s">
        <v>206</v>
      </c>
      <c r="B150" s="20" t="s">
        <v>205</v>
      </c>
      <c r="C150" s="67">
        <v>287045</v>
      </c>
      <c r="D150" s="67">
        <f>INDEX('RNF element'!$P$8:$P$198,MATCH($A150,'RNF element'!$N$8:$N$198,0))</f>
        <v>4290.2684012884956</v>
      </c>
      <c r="E150" s="67">
        <f t="shared" si="24"/>
        <v>282754.73159871151</v>
      </c>
      <c r="F150" s="67">
        <f t="shared" si="28"/>
        <v>9586.0894184151493</v>
      </c>
      <c r="G150" s="67">
        <f t="shared" si="25"/>
        <v>13876.357819703644</v>
      </c>
      <c r="I150" s="24" t="s">
        <v>288</v>
      </c>
      <c r="J150" s="23" t="s">
        <v>287</v>
      </c>
      <c r="K150" s="23" t="s">
        <v>286</v>
      </c>
      <c r="L150" s="23" t="s">
        <v>285</v>
      </c>
      <c r="M150" s="96">
        <v>256039</v>
      </c>
      <c r="N150" s="102">
        <f t="shared" si="29"/>
        <v>1</v>
      </c>
      <c r="O150" s="91">
        <f t="shared" si="26"/>
        <v>13126.759718345073</v>
      </c>
      <c r="Q150" s="28" t="s">
        <v>422</v>
      </c>
      <c r="R150" s="28" t="s">
        <v>421</v>
      </c>
      <c r="S150" s="91">
        <f>INDEX('RNF element'!$D$8:$D$158,MATCH(Q150,'RNF element'!$A$8:$A$158,0))</f>
        <v>13836.726136806601</v>
      </c>
      <c r="T150" s="67">
        <f t="shared" si="27"/>
        <v>32555.474857877427</v>
      </c>
      <c r="U150" s="67">
        <v>0</v>
      </c>
      <c r="V150" s="67">
        <f t="shared" si="30"/>
        <v>32555.474857877427</v>
      </c>
      <c r="W150" s="67">
        <f t="shared" si="31"/>
        <v>46392.200994684026</v>
      </c>
    </row>
    <row r="151" spans="1:23" x14ac:dyDescent="0.25">
      <c r="A151" s="40" t="s">
        <v>204</v>
      </c>
      <c r="B151" s="20" t="s">
        <v>203</v>
      </c>
      <c r="C151" s="67">
        <v>288779</v>
      </c>
      <c r="D151" s="67">
        <f>INDEX('RNF element'!$P$8:$P$198,MATCH($A151,'RNF element'!$N$8:$N$198,0))</f>
        <v>4545.8537108034998</v>
      </c>
      <c r="E151" s="67">
        <f t="shared" si="24"/>
        <v>284233.14628919651</v>
      </c>
      <c r="F151" s="67">
        <f t="shared" si="28"/>
        <v>9636.2113574552386</v>
      </c>
      <c r="G151" s="67">
        <f t="shared" si="25"/>
        <v>14182.065068258738</v>
      </c>
      <c r="I151" s="24" t="s">
        <v>284</v>
      </c>
      <c r="J151" s="23" t="s">
        <v>283</v>
      </c>
      <c r="K151" s="23" t="s">
        <v>282</v>
      </c>
      <c r="L151" s="23" t="s">
        <v>281</v>
      </c>
      <c r="M151" s="96">
        <v>302343</v>
      </c>
      <c r="N151" s="102">
        <f t="shared" si="29"/>
        <v>1</v>
      </c>
      <c r="O151" s="91">
        <f t="shared" si="26"/>
        <v>13060.026135945722</v>
      </c>
      <c r="Q151" s="28" t="s">
        <v>484</v>
      </c>
      <c r="R151" s="28" t="s">
        <v>483</v>
      </c>
      <c r="S151" s="91">
        <f>INDEX('RNF element'!$D$8:$D$158,MATCH(Q151,'RNF element'!$A$8:$A$158,0))</f>
        <v>12342.058822229188</v>
      </c>
      <c r="T151" s="67">
        <f t="shared" si="27"/>
        <v>27238.349644336085</v>
      </c>
      <c r="U151" s="67">
        <v>0</v>
      </c>
      <c r="V151" s="67">
        <f t="shared" si="30"/>
        <v>27238.349644336085</v>
      </c>
      <c r="W151" s="67">
        <f t="shared" si="31"/>
        <v>39580.408466565277</v>
      </c>
    </row>
    <row r="152" spans="1:23" x14ac:dyDescent="0.25">
      <c r="A152" s="40" t="s">
        <v>202</v>
      </c>
      <c r="B152" s="20" t="s">
        <v>201</v>
      </c>
      <c r="C152" s="67">
        <v>754507</v>
      </c>
      <c r="D152" s="67">
        <f>INDEX('RNF element'!$P$8:$P$198,MATCH($A152,'RNF element'!$N$8:$N$198,0))</f>
        <v>9958.6755602554786</v>
      </c>
      <c r="E152" s="67">
        <f t="shared" si="24"/>
        <v>744548.32443974447</v>
      </c>
      <c r="F152" s="67">
        <f t="shared" si="28"/>
        <v>25242.042013075505</v>
      </c>
      <c r="G152" s="67">
        <f t="shared" si="25"/>
        <v>35200.717573330985</v>
      </c>
      <c r="I152" s="24" t="s">
        <v>280</v>
      </c>
      <c r="J152" s="23" t="s">
        <v>279</v>
      </c>
      <c r="K152" s="23" t="s">
        <v>278</v>
      </c>
      <c r="L152" s="23" t="s">
        <v>277</v>
      </c>
      <c r="M152" s="96">
        <v>235000</v>
      </c>
      <c r="N152" s="102">
        <f t="shared" si="29"/>
        <v>1</v>
      </c>
      <c r="O152" s="91">
        <f t="shared" si="26"/>
        <v>12381.517435044845</v>
      </c>
      <c r="Q152" s="28" t="s">
        <v>472</v>
      </c>
      <c r="R152" s="28" t="s">
        <v>471</v>
      </c>
      <c r="S152" s="91">
        <f>INDEX('RNF element'!$D$8:$D$158,MATCH(Q152,'RNF element'!$A$8:$A$158,0))</f>
        <v>17961.418129574613</v>
      </c>
      <c r="T152" s="67">
        <f t="shared" si="27"/>
        <v>37298.250766575089</v>
      </c>
      <c r="U152" s="67">
        <v>0</v>
      </c>
      <c r="V152" s="67">
        <f t="shared" si="30"/>
        <v>37298.250766575089</v>
      </c>
      <c r="W152" s="67">
        <f t="shared" si="31"/>
        <v>55259.668896149698</v>
      </c>
    </row>
    <row r="153" spans="1:23" x14ac:dyDescent="0.25">
      <c r="A153" s="40" t="s">
        <v>200</v>
      </c>
      <c r="B153" s="20" t="s">
        <v>199</v>
      </c>
      <c r="C153" s="67">
        <v>176047</v>
      </c>
      <c r="D153" s="67">
        <f>INDEX('RNF element'!$P$8:$P$198,MATCH($A153,'RNF element'!$N$8:$N$198,0))</f>
        <v>2203.8811750070709</v>
      </c>
      <c r="E153" s="67">
        <f t="shared" si="24"/>
        <v>173843.11882499294</v>
      </c>
      <c r="F153" s="67">
        <f t="shared" si="28"/>
        <v>5893.7145716720734</v>
      </c>
      <c r="G153" s="67">
        <f t="shared" si="25"/>
        <v>8097.5957466791442</v>
      </c>
      <c r="I153" s="24" t="s">
        <v>276</v>
      </c>
      <c r="J153" s="23" t="s">
        <v>275</v>
      </c>
      <c r="K153" s="23" t="s">
        <v>274</v>
      </c>
      <c r="L153" s="23" t="s">
        <v>273</v>
      </c>
      <c r="M153" s="96">
        <v>174609</v>
      </c>
      <c r="N153" s="102">
        <f t="shared" si="29"/>
        <v>1</v>
      </c>
      <c r="O153" s="91">
        <f t="shared" si="26"/>
        <v>8264.6173135550816</v>
      </c>
      <c r="Q153" s="28" t="s">
        <v>107</v>
      </c>
      <c r="R153" s="28" t="s">
        <v>106</v>
      </c>
      <c r="S153" s="91">
        <f>INDEX('RNF element'!$D$8:$D$158,MATCH(Q153,'RNF element'!$A$8:$A$158,0))</f>
        <v>11669.619905262036</v>
      </c>
      <c r="T153" s="67">
        <f t="shared" si="27"/>
        <v>28048.765215500469</v>
      </c>
      <c r="U153" s="67">
        <v>1.7889048662982532</v>
      </c>
      <c r="V153" s="67">
        <f t="shared" si="30"/>
        <v>28050.554120366767</v>
      </c>
      <c r="W153" s="67">
        <f t="shared" si="31"/>
        <v>39720.174025628803</v>
      </c>
    </row>
    <row r="154" spans="1:23" x14ac:dyDescent="0.25">
      <c r="A154" s="40" t="s">
        <v>198</v>
      </c>
      <c r="B154" s="20" t="s">
        <v>197</v>
      </c>
      <c r="C154" s="67">
        <v>345964</v>
      </c>
      <c r="D154" s="67">
        <f>INDEX('RNF element'!$P$8:$P$198,MATCH($A154,'RNF element'!$N$8:$N$198,0))</f>
        <v>5289.9202428561121</v>
      </c>
      <c r="E154" s="67">
        <f t="shared" si="24"/>
        <v>340674.07975714386</v>
      </c>
      <c r="F154" s="67">
        <f t="shared" si="28"/>
        <v>11549.699531546785</v>
      </c>
      <c r="G154" s="67">
        <f t="shared" si="25"/>
        <v>16839.619774402898</v>
      </c>
      <c r="I154" s="24" t="s">
        <v>270</v>
      </c>
      <c r="J154" s="23" t="s">
        <v>269</v>
      </c>
      <c r="K154" s="23" t="s">
        <v>268</v>
      </c>
      <c r="L154" s="23" t="s">
        <v>267</v>
      </c>
      <c r="M154" s="96">
        <v>324048</v>
      </c>
      <c r="N154" s="102">
        <f t="shared" si="29"/>
        <v>1</v>
      </c>
      <c r="O154" s="91">
        <f t="shared" si="26"/>
        <v>16715.755656088641</v>
      </c>
      <c r="Q154" s="28" t="s">
        <v>131</v>
      </c>
      <c r="R154" s="28" t="s">
        <v>130</v>
      </c>
      <c r="S154" s="91">
        <f>INDEX('RNF element'!$D$8:$D$158,MATCH(Q154,'RNF element'!$A$8:$A$158,0))</f>
        <v>12718.728419732744</v>
      </c>
      <c r="T154" s="67">
        <f t="shared" si="27"/>
        <v>25909.003903851037</v>
      </c>
      <c r="U154" s="67">
        <v>0</v>
      </c>
      <c r="V154" s="67">
        <f t="shared" si="30"/>
        <v>25909.003903851037</v>
      </c>
      <c r="W154" s="67">
        <f t="shared" si="31"/>
        <v>38627.732323583783</v>
      </c>
    </row>
    <row r="155" spans="1:23" x14ac:dyDescent="0.25">
      <c r="A155" s="40" t="s">
        <v>196</v>
      </c>
      <c r="B155" s="20" t="s">
        <v>195</v>
      </c>
      <c r="C155" s="67">
        <v>241111</v>
      </c>
      <c r="D155" s="67">
        <f>INDEX('RNF element'!$P$8:$P$198,MATCH($A155,'RNF element'!$N$8:$N$198,0))</f>
        <v>3170.404771685648</v>
      </c>
      <c r="E155" s="67">
        <f t="shared" si="24"/>
        <v>237940.59522831434</v>
      </c>
      <c r="F155" s="67">
        <f t="shared" si="28"/>
        <v>8066.7786149257145</v>
      </c>
      <c r="G155" s="67">
        <f t="shared" si="25"/>
        <v>11237.183386611363</v>
      </c>
      <c r="I155" s="24" t="s">
        <v>266</v>
      </c>
      <c r="J155" s="23" t="s">
        <v>265</v>
      </c>
      <c r="K155" s="23" t="s">
        <v>264</v>
      </c>
      <c r="L155" s="23" t="s">
        <v>263</v>
      </c>
      <c r="M155" s="96">
        <v>301307</v>
      </c>
      <c r="N155" s="102">
        <f t="shared" si="29"/>
        <v>1</v>
      </c>
      <c r="O155" s="91">
        <f t="shared" si="26"/>
        <v>15089.799336225236</v>
      </c>
      <c r="Q155" s="28" t="s">
        <v>388</v>
      </c>
      <c r="R155" s="28" t="s">
        <v>387</v>
      </c>
      <c r="S155" s="91">
        <f>INDEX('RNF element'!$D$8:$D$158,MATCH(Q155,'RNF element'!$A$8:$A$158,0))</f>
        <v>18037.26473424492</v>
      </c>
      <c r="T155" s="67">
        <f t="shared" si="27"/>
        <v>37840.820539019049</v>
      </c>
      <c r="U155" s="67">
        <v>0</v>
      </c>
      <c r="V155" s="67">
        <f t="shared" si="30"/>
        <v>37840.820539019049</v>
      </c>
      <c r="W155" s="67">
        <f t="shared" si="31"/>
        <v>55878.085273263969</v>
      </c>
    </row>
    <row r="156" spans="1:23" x14ac:dyDescent="0.25">
      <c r="A156" s="40" t="s">
        <v>194</v>
      </c>
      <c r="B156" s="20" t="s">
        <v>193</v>
      </c>
      <c r="C156" s="67">
        <v>269816</v>
      </c>
      <c r="D156" s="67">
        <f>INDEX('RNF element'!$P$8:$P$198,MATCH($A156,'RNF element'!$N$8:$N$198,0))</f>
        <v>3583.4597699259839</v>
      </c>
      <c r="E156" s="67">
        <f t="shared" si="24"/>
        <v>266232.54023007402</v>
      </c>
      <c r="F156" s="67">
        <f t="shared" si="28"/>
        <v>9025.945993219686</v>
      </c>
      <c r="G156" s="67">
        <f t="shared" si="25"/>
        <v>12609.405763145671</v>
      </c>
      <c r="I156" s="24" t="s">
        <v>262</v>
      </c>
      <c r="J156" s="23" t="s">
        <v>261</v>
      </c>
      <c r="K156" s="23" t="s">
        <v>260</v>
      </c>
      <c r="L156" s="23" t="s">
        <v>259</v>
      </c>
      <c r="M156" s="96">
        <v>347996</v>
      </c>
      <c r="N156" s="102">
        <f t="shared" si="29"/>
        <v>1</v>
      </c>
      <c r="O156" s="91">
        <f t="shared" si="26"/>
        <v>15701.944458442429</v>
      </c>
      <c r="Q156" s="28" t="s">
        <v>370</v>
      </c>
      <c r="R156" s="28" t="s">
        <v>369</v>
      </c>
      <c r="S156" s="91">
        <f>INDEX('RNF element'!$D$8:$D$158,MATCH(Q156,'RNF element'!$A$8:$A$158,0))</f>
        <v>16608.502694099931</v>
      </c>
      <c r="T156" s="67">
        <f t="shared" si="27"/>
        <v>34254.881672132586</v>
      </c>
      <c r="U156" s="67">
        <v>0</v>
      </c>
      <c r="V156" s="67">
        <f t="shared" si="30"/>
        <v>34254.881672132586</v>
      </c>
      <c r="W156" s="67">
        <f t="shared" si="31"/>
        <v>50863.384366232516</v>
      </c>
    </row>
    <row r="157" spans="1:23" x14ac:dyDescent="0.25">
      <c r="A157" s="40" t="s">
        <v>192</v>
      </c>
      <c r="B157" s="20" t="s">
        <v>191</v>
      </c>
      <c r="C157" s="67">
        <v>294911</v>
      </c>
      <c r="D157" s="67">
        <f>INDEX('RNF element'!$P$8:$P$198,MATCH($A157,'RNF element'!$N$8:$N$198,0))</f>
        <v>4477.8784619088601</v>
      </c>
      <c r="E157" s="67">
        <f t="shared" si="24"/>
        <v>290433.12153809116</v>
      </c>
      <c r="F157" s="67">
        <f t="shared" si="28"/>
        <v>9846.4059554088235</v>
      </c>
      <c r="G157" s="67">
        <f t="shared" si="25"/>
        <v>14324.284417317684</v>
      </c>
      <c r="I157" s="24" t="s">
        <v>258</v>
      </c>
      <c r="J157" s="23" t="s">
        <v>257</v>
      </c>
      <c r="K157" s="23" t="s">
        <v>256</v>
      </c>
      <c r="L157" s="23" t="s">
        <v>255</v>
      </c>
      <c r="M157" s="96">
        <v>301785</v>
      </c>
      <c r="N157" s="102">
        <f t="shared" si="29"/>
        <v>1</v>
      </c>
      <c r="O157" s="91">
        <f t="shared" si="26"/>
        <v>12716.856165070652</v>
      </c>
      <c r="Q157" s="28" t="s">
        <v>21</v>
      </c>
      <c r="R157" s="28" t="s">
        <v>20</v>
      </c>
      <c r="S157" s="91">
        <f>INDEX('RNF element'!$D$8:$D$158,MATCH(Q157,'RNF element'!$A$8:$A$158,0))</f>
        <v>20342.478127357193</v>
      </c>
      <c r="T157" s="67">
        <f t="shared" si="27"/>
        <v>52585.086277517054</v>
      </c>
      <c r="U157" s="67">
        <v>0.50808709381817607</v>
      </c>
      <c r="V157" s="67">
        <f t="shared" si="30"/>
        <v>52585.594364610872</v>
      </c>
      <c r="W157" s="67">
        <f t="shared" si="31"/>
        <v>72928.072491968065</v>
      </c>
    </row>
    <row r="158" spans="1:23" x14ac:dyDescent="0.25">
      <c r="A158" s="40" t="s">
        <v>190</v>
      </c>
      <c r="B158" s="20" t="s">
        <v>189</v>
      </c>
      <c r="C158" s="67">
        <v>395018</v>
      </c>
      <c r="D158" s="67">
        <f>INDEX('RNF element'!$P$8:$P$198,MATCH($A158,'RNF element'!$N$8:$N$198,0))</f>
        <v>5081.6067382451465</v>
      </c>
      <c r="E158" s="67">
        <f t="shared" si="24"/>
        <v>389936.39326175483</v>
      </c>
      <c r="F158" s="67">
        <f t="shared" si="28"/>
        <v>13219.814615185416</v>
      </c>
      <c r="G158" s="67">
        <f t="shared" si="25"/>
        <v>18301.421353430564</v>
      </c>
      <c r="I158" s="24" t="s">
        <v>254</v>
      </c>
      <c r="J158" s="23" t="s">
        <v>253</v>
      </c>
      <c r="K158" s="23" t="s">
        <v>252</v>
      </c>
      <c r="L158" s="23" t="s">
        <v>251</v>
      </c>
      <c r="M158" s="96">
        <v>195680</v>
      </c>
      <c r="N158" s="102">
        <f t="shared" si="29"/>
        <v>1</v>
      </c>
      <c r="O158" s="91">
        <f t="shared" si="26"/>
        <v>8465.0685151510788</v>
      </c>
      <c r="Q158" s="28" t="s">
        <v>290</v>
      </c>
      <c r="R158" s="28" t="s">
        <v>289</v>
      </c>
      <c r="S158" s="91">
        <f>INDEX('RNF element'!$D$8:$D$158,MATCH(Q158,'RNF element'!$A$8:$A$158,0))</f>
        <v>11379.500607916721</v>
      </c>
      <c r="T158" s="67">
        <f t="shared" si="27"/>
        <v>25113.401968496553</v>
      </c>
      <c r="U158" s="67">
        <v>0</v>
      </c>
      <c r="V158" s="67">
        <f t="shared" si="30"/>
        <v>25113.401968496553</v>
      </c>
      <c r="W158" s="67">
        <f t="shared" si="31"/>
        <v>36492.902576413275</v>
      </c>
    </row>
    <row r="159" spans="1:23" x14ac:dyDescent="0.25">
      <c r="A159" s="40" t="s">
        <v>186</v>
      </c>
      <c r="B159" s="20" t="s">
        <v>185</v>
      </c>
      <c r="C159" s="67">
        <v>289269</v>
      </c>
      <c r="D159" s="67">
        <f>INDEX('RNF element'!$P$8:$P$198,MATCH($A159,'RNF element'!$N$8:$N$198,0))</f>
        <v>4660.0963235639465</v>
      </c>
      <c r="E159" s="67">
        <f t="shared" si="24"/>
        <v>284608.90367643605</v>
      </c>
      <c r="F159" s="67">
        <f t="shared" si="28"/>
        <v>9648.9504684626554</v>
      </c>
      <c r="G159" s="67">
        <f t="shared" si="25"/>
        <v>14309.046792026602</v>
      </c>
      <c r="I159" s="24" t="s">
        <v>248</v>
      </c>
      <c r="J159" s="23" t="s">
        <v>247</v>
      </c>
      <c r="K159" s="23" t="s">
        <v>246</v>
      </c>
      <c r="L159" s="23" t="s">
        <v>245</v>
      </c>
      <c r="M159" s="96">
        <v>314232</v>
      </c>
      <c r="N159" s="102">
        <f t="shared" si="29"/>
        <v>1</v>
      </c>
      <c r="O159" s="91">
        <f t="shared" si="26"/>
        <v>14656.167085339128</v>
      </c>
      <c r="Q159" s="28" t="s">
        <v>184</v>
      </c>
      <c r="R159" s="28" t="s">
        <v>183</v>
      </c>
      <c r="S159" s="91">
        <f>INDEX('RNF element'!$D$8:$D$158,MATCH(Q159,'RNF element'!$A$8:$A$158,0))</f>
        <v>16822.653058826498</v>
      </c>
      <c r="T159" s="67">
        <f t="shared" si="27"/>
        <v>40784.707053210237</v>
      </c>
      <c r="U159" s="67">
        <v>0</v>
      </c>
      <c r="V159" s="67">
        <f t="shared" si="30"/>
        <v>40784.707053210237</v>
      </c>
      <c r="W159" s="67">
        <f t="shared" si="31"/>
        <v>57607.360112036738</v>
      </c>
    </row>
    <row r="160" spans="1:23" x14ac:dyDescent="0.25">
      <c r="A160" s="40" t="s">
        <v>182</v>
      </c>
      <c r="B160" s="20" t="s">
        <v>181</v>
      </c>
      <c r="C160" s="67">
        <v>468431</v>
      </c>
      <c r="D160" s="67">
        <f>INDEX('RNF element'!$P$8:$P$198,MATCH($A160,'RNF element'!$N$8:$N$198,0))</f>
        <v>5968.0337573991201</v>
      </c>
      <c r="E160" s="67">
        <f t="shared" si="24"/>
        <v>462462.96624260087</v>
      </c>
      <c r="F160" s="67">
        <f t="shared" si="28"/>
        <v>15678.6460196137</v>
      </c>
      <c r="G160" s="67">
        <f t="shared" si="25"/>
        <v>21646.679777012818</v>
      </c>
      <c r="I160" s="24" t="s">
        <v>242</v>
      </c>
      <c r="J160" s="23" t="s">
        <v>241</v>
      </c>
      <c r="K160" s="23" t="s">
        <v>240</v>
      </c>
      <c r="L160" s="23" t="s">
        <v>239</v>
      </c>
      <c r="M160" s="96">
        <v>206052</v>
      </c>
      <c r="N160" s="102">
        <f t="shared" si="29"/>
        <v>1</v>
      </c>
      <c r="O160" s="91">
        <f t="shared" si="26"/>
        <v>9063.0952625945574</v>
      </c>
      <c r="Q160" s="28" t="s">
        <v>244</v>
      </c>
      <c r="R160" s="28" t="s">
        <v>243</v>
      </c>
      <c r="S160" s="91">
        <f>INDEX('RNF element'!$D$8:$D$158,MATCH(Q160,'RNF element'!$A$8:$A$158,0))</f>
        <v>12143.576264826543</v>
      </c>
      <c r="T160" s="67">
        <f t="shared" si="27"/>
        <v>25311.274263714007</v>
      </c>
      <c r="U160" s="67">
        <v>0</v>
      </c>
      <c r="V160" s="67">
        <f t="shared" si="30"/>
        <v>25311.274263714007</v>
      </c>
      <c r="W160" s="67">
        <f t="shared" si="31"/>
        <v>37454.850528540548</v>
      </c>
    </row>
    <row r="161" spans="1:23" x14ac:dyDescent="0.25">
      <c r="A161" s="40" t="s">
        <v>180</v>
      </c>
      <c r="B161" s="20" t="s">
        <v>179</v>
      </c>
      <c r="C161" s="67">
        <v>304691</v>
      </c>
      <c r="D161" s="67">
        <f>INDEX('RNF element'!$P$8:$P$198,MATCH($A161,'RNF element'!$N$8:$N$198,0))</f>
        <v>4226.3186299023082</v>
      </c>
      <c r="E161" s="67">
        <f t="shared" si="24"/>
        <v>300464.68137009768</v>
      </c>
      <c r="F161" s="67">
        <f t="shared" si="28"/>
        <v>10186.500810805523</v>
      </c>
      <c r="G161" s="67">
        <f t="shared" si="25"/>
        <v>14412.81944070783</v>
      </c>
      <c r="I161" s="24" t="s">
        <v>236</v>
      </c>
      <c r="J161" s="23" t="s">
        <v>235</v>
      </c>
      <c r="K161" s="23" t="s">
        <v>234</v>
      </c>
      <c r="L161" s="23" t="s">
        <v>233</v>
      </c>
      <c r="M161" s="96">
        <v>203243</v>
      </c>
      <c r="N161" s="102">
        <f t="shared" si="29"/>
        <v>1</v>
      </c>
      <c r="O161" s="91">
        <f t="shared" si="26"/>
        <v>8892.6715241499023</v>
      </c>
      <c r="Q161" s="28"/>
      <c r="R161" s="28"/>
      <c r="S161" s="28"/>
      <c r="T161" s="67"/>
      <c r="U161" s="67"/>
      <c r="V161" s="67"/>
      <c r="W161" s="67"/>
    </row>
    <row r="162" spans="1:23" x14ac:dyDescent="0.25">
      <c r="A162" s="40" t="s">
        <v>178</v>
      </c>
      <c r="B162" s="20" t="s">
        <v>177</v>
      </c>
      <c r="C162" s="67">
        <v>125670</v>
      </c>
      <c r="D162" s="67">
        <f>INDEX('RNF element'!$P$8:$P$198,MATCH($A162,'RNF element'!$N$8:$N$198,0))</f>
        <v>1658.3125026993898</v>
      </c>
      <c r="E162" s="67">
        <f t="shared" si="24"/>
        <v>124011.68749730061</v>
      </c>
      <c r="F162" s="67">
        <f t="shared" si="28"/>
        <v>4204.3049768122664</v>
      </c>
      <c r="G162" s="67">
        <f t="shared" si="25"/>
        <v>5862.6174795116567</v>
      </c>
      <c r="I162" s="24" t="s">
        <v>232</v>
      </c>
      <c r="J162" s="23" t="s">
        <v>231</v>
      </c>
      <c r="K162" s="23" t="s">
        <v>230</v>
      </c>
      <c r="L162" s="23" t="s">
        <v>229</v>
      </c>
      <c r="M162" s="96">
        <v>307964</v>
      </c>
      <c r="N162" s="102">
        <f t="shared" si="29"/>
        <v>1</v>
      </c>
      <c r="O162" s="91">
        <f t="shared" si="26"/>
        <v>13344.655540312555</v>
      </c>
    </row>
    <row r="163" spans="1:23" x14ac:dyDescent="0.25">
      <c r="A163" s="40" t="s">
        <v>176</v>
      </c>
      <c r="B163" s="20" t="s">
        <v>175</v>
      </c>
      <c r="C163" s="67">
        <v>157367</v>
      </c>
      <c r="D163" s="67">
        <f>INDEX('RNF element'!$P$8:$P$198,MATCH($A163,'RNF element'!$N$8:$N$198,0))</f>
        <v>2347.4836351440881</v>
      </c>
      <c r="E163" s="67">
        <f t="shared" si="24"/>
        <v>155019.51636485592</v>
      </c>
      <c r="F163" s="67">
        <f t="shared" si="28"/>
        <v>5255.5475803035188</v>
      </c>
      <c r="G163" s="67">
        <f t="shared" si="25"/>
        <v>7603.0312154476069</v>
      </c>
      <c r="I163" s="24" t="s">
        <v>228</v>
      </c>
      <c r="J163" s="23" t="s">
        <v>227</v>
      </c>
      <c r="K163" s="23" t="s">
        <v>226</v>
      </c>
      <c r="L163" s="23" t="s">
        <v>225</v>
      </c>
      <c r="M163" s="96">
        <v>275505</v>
      </c>
      <c r="N163" s="102">
        <f t="shared" si="29"/>
        <v>1</v>
      </c>
      <c r="O163" s="91">
        <f t="shared" si="26"/>
        <v>12660.949053896456</v>
      </c>
    </row>
    <row r="164" spans="1:23" x14ac:dyDescent="0.25">
      <c r="A164" s="40" t="s">
        <v>174</v>
      </c>
      <c r="B164" s="20" t="s">
        <v>173</v>
      </c>
      <c r="C164" s="67">
        <v>229154</v>
      </c>
      <c r="D164" s="67">
        <f>INDEX('RNF element'!$P$8:$P$198,MATCH($A164,'RNF element'!$N$8:$N$198,0))</f>
        <v>2853.9529012976641</v>
      </c>
      <c r="E164" s="67">
        <f t="shared" si="24"/>
        <v>226300.04709870234</v>
      </c>
      <c r="F164" s="67">
        <f t="shared" si="28"/>
        <v>7672.1350500986837</v>
      </c>
      <c r="G164" s="67">
        <f t="shared" si="25"/>
        <v>10526.087951396348</v>
      </c>
      <c r="I164" s="24" t="s">
        <v>224</v>
      </c>
      <c r="J164" s="23" t="s">
        <v>223</v>
      </c>
      <c r="K164" s="23" t="s">
        <v>222</v>
      </c>
      <c r="L164" s="23" t="s">
        <v>221</v>
      </c>
      <c r="M164" s="96">
        <v>323257</v>
      </c>
      <c r="N164" s="102">
        <f t="shared" si="29"/>
        <v>1</v>
      </c>
      <c r="O164" s="91">
        <f t="shared" si="26"/>
        <v>15262.384721532453</v>
      </c>
    </row>
    <row r="165" spans="1:23" x14ac:dyDescent="0.25">
      <c r="A165" s="40" t="s">
        <v>172</v>
      </c>
      <c r="B165" s="20" t="s">
        <v>171</v>
      </c>
      <c r="C165" s="67">
        <v>275974</v>
      </c>
      <c r="D165" s="67">
        <f>INDEX('RNF element'!$P$8:$P$198,MATCH($A165,'RNF element'!$N$8:$N$198,0))</f>
        <v>3943.2801551399157</v>
      </c>
      <c r="E165" s="67">
        <f t="shared" si="24"/>
        <v>272030.71984486008</v>
      </c>
      <c r="F165" s="67">
        <f t="shared" si="28"/>
        <v>9222.518718765632</v>
      </c>
      <c r="G165" s="67">
        <f t="shared" si="25"/>
        <v>13165.798873905547</v>
      </c>
      <c r="I165" s="24" t="s">
        <v>218</v>
      </c>
      <c r="J165" s="23" t="s">
        <v>217</v>
      </c>
      <c r="K165" s="23" t="s">
        <v>220</v>
      </c>
      <c r="L165" s="23" t="s">
        <v>219</v>
      </c>
      <c r="M165" s="96">
        <v>155741</v>
      </c>
      <c r="N165" s="102">
        <f t="shared" si="29"/>
        <v>0.69821166786964772</v>
      </c>
      <c r="O165" s="91">
        <f t="shared" si="26"/>
        <v>8736.5805475268298</v>
      </c>
    </row>
    <row r="166" spans="1:23" x14ac:dyDescent="0.25">
      <c r="A166" s="40" t="s">
        <v>170</v>
      </c>
      <c r="B166" s="20" t="s">
        <v>169</v>
      </c>
      <c r="C166" s="67">
        <v>261402</v>
      </c>
      <c r="D166" s="67">
        <f>INDEX('RNF element'!$P$8:$P$198,MATCH($A166,'RNF element'!$N$8:$N$198,0))</f>
        <v>3563.2473095956643</v>
      </c>
      <c r="E166" s="67">
        <f t="shared" si="24"/>
        <v>257838.75269040433</v>
      </c>
      <c r="F166" s="67">
        <f t="shared" si="28"/>
        <v>8741.3756963425767</v>
      </c>
      <c r="G166" s="67">
        <f t="shared" si="25"/>
        <v>12304.623005938241</v>
      </c>
      <c r="I166" s="24" t="s">
        <v>218</v>
      </c>
      <c r="J166" s="23" t="s">
        <v>217</v>
      </c>
      <c r="K166" s="23" t="s">
        <v>214</v>
      </c>
      <c r="L166" s="23" t="s">
        <v>213</v>
      </c>
      <c r="M166" s="96">
        <v>67316</v>
      </c>
      <c r="N166" s="102">
        <f t="shared" si="29"/>
        <v>0.30178833213035233</v>
      </c>
      <c r="O166" s="91">
        <f t="shared" si="26"/>
        <v>3776.2160005221235</v>
      </c>
    </row>
    <row r="167" spans="1:23" x14ac:dyDescent="0.25">
      <c r="A167" s="40" t="s">
        <v>168</v>
      </c>
      <c r="B167" s="20" t="s">
        <v>167</v>
      </c>
      <c r="C167" s="67">
        <v>222709</v>
      </c>
      <c r="D167" s="67">
        <f>INDEX('RNF element'!$P$8:$P$198,MATCH($A167,'RNF element'!$N$8:$N$198,0))</f>
        <v>3902.9288976790981</v>
      </c>
      <c r="E167" s="67">
        <f t="shared" si="24"/>
        <v>218806.07110232092</v>
      </c>
      <c r="F167" s="67">
        <f t="shared" si="28"/>
        <v>7418.0706049359324</v>
      </c>
      <c r="G167" s="67">
        <f t="shared" si="25"/>
        <v>11320.99950261503</v>
      </c>
      <c r="I167" s="24" t="s">
        <v>216</v>
      </c>
      <c r="J167" s="23" t="s">
        <v>215</v>
      </c>
      <c r="K167" s="23" t="s">
        <v>214</v>
      </c>
      <c r="L167" s="23" t="s">
        <v>213</v>
      </c>
      <c r="M167" s="96">
        <v>177480</v>
      </c>
      <c r="N167" s="102">
        <f t="shared" si="29"/>
        <v>1</v>
      </c>
      <c r="O167" s="91">
        <f t="shared" si="26"/>
        <v>9490.7913098964927</v>
      </c>
    </row>
    <row r="168" spans="1:23" x14ac:dyDescent="0.25">
      <c r="A168" s="40" t="s">
        <v>164</v>
      </c>
      <c r="B168" s="20" t="s">
        <v>163</v>
      </c>
      <c r="C168" s="67">
        <v>820624</v>
      </c>
      <c r="D168" s="67">
        <f>INDEX('RNF element'!$P$8:$P$198,MATCH($A168,'RNF element'!$N$8:$N$198,0))</f>
        <v>11416.013553949779</v>
      </c>
      <c r="E168" s="67">
        <f t="shared" si="24"/>
        <v>809207.98644605023</v>
      </c>
      <c r="F168" s="67">
        <f t="shared" si="28"/>
        <v>27434.165548028835</v>
      </c>
      <c r="G168" s="67">
        <f t="shared" si="25"/>
        <v>38850.179101978618</v>
      </c>
      <c r="I168" s="24" t="s">
        <v>212</v>
      </c>
      <c r="J168" s="23" t="s">
        <v>211</v>
      </c>
      <c r="K168" s="23" t="s">
        <v>31</v>
      </c>
      <c r="L168" s="23" t="s">
        <v>30</v>
      </c>
      <c r="M168" s="96">
        <v>127527</v>
      </c>
      <c r="N168" s="102">
        <f t="shared" si="29"/>
        <v>1</v>
      </c>
      <c r="O168" s="91">
        <f t="shared" si="26"/>
        <v>5308.0757488516419</v>
      </c>
    </row>
    <row r="169" spans="1:23" x14ac:dyDescent="0.25">
      <c r="A169" s="40" t="s">
        <v>162</v>
      </c>
      <c r="B169" s="20" t="s">
        <v>161</v>
      </c>
      <c r="C169" s="67">
        <v>296241</v>
      </c>
      <c r="D169" s="67">
        <f>INDEX('RNF element'!$P$8:$P$198,MATCH($A169,'RNF element'!$N$8:$N$198,0))</f>
        <v>4534.4021507007201</v>
      </c>
      <c r="E169" s="67">
        <f t="shared" si="24"/>
        <v>291706.59784929926</v>
      </c>
      <c r="F169" s="67">
        <f t="shared" si="28"/>
        <v>9889.5799731253501</v>
      </c>
      <c r="G169" s="67">
        <f t="shared" si="25"/>
        <v>14423.98212382607</v>
      </c>
      <c r="I169" s="24" t="s">
        <v>210</v>
      </c>
      <c r="J169" s="23" t="s">
        <v>209</v>
      </c>
      <c r="K169" s="23" t="s">
        <v>208</v>
      </c>
      <c r="L169" s="23" t="s">
        <v>207</v>
      </c>
      <c r="M169" s="96">
        <v>288155</v>
      </c>
      <c r="N169" s="102">
        <f t="shared" si="29"/>
        <v>1</v>
      </c>
      <c r="O169" s="91">
        <f t="shared" si="26"/>
        <v>13242.82491433959</v>
      </c>
    </row>
    <row r="170" spans="1:23" x14ac:dyDescent="0.25">
      <c r="A170" s="40" t="s">
        <v>158</v>
      </c>
      <c r="B170" s="20" t="s">
        <v>157</v>
      </c>
      <c r="C170" s="67">
        <v>284581</v>
      </c>
      <c r="D170" s="67">
        <f>INDEX('RNF element'!$P$8:$P$198,MATCH($A170,'RNF element'!$N$8:$N$198,0))</f>
        <v>3791.478980396374</v>
      </c>
      <c r="E170" s="67">
        <f t="shared" ref="E170:E200" si="32">C170-D170</f>
        <v>280789.52101960365</v>
      </c>
      <c r="F170" s="67">
        <f t="shared" si="28"/>
        <v>9519.4638867013964</v>
      </c>
      <c r="G170" s="67">
        <f t="shared" ref="G170:G200" si="33">D170+F170</f>
        <v>13310.94286709777</v>
      </c>
      <c r="I170" s="24" t="s">
        <v>206</v>
      </c>
      <c r="J170" s="23" t="s">
        <v>205</v>
      </c>
      <c r="K170" s="23" t="s">
        <v>31</v>
      </c>
      <c r="L170" s="23" t="s">
        <v>30</v>
      </c>
      <c r="M170" s="96">
        <v>212468</v>
      </c>
      <c r="N170" s="102">
        <f t="shared" si="29"/>
        <v>1</v>
      </c>
      <c r="O170" s="91">
        <f t="shared" si="26"/>
        <v>9586.0894184151493</v>
      </c>
    </row>
    <row r="171" spans="1:23" x14ac:dyDescent="0.25">
      <c r="A171" s="40" t="s">
        <v>156</v>
      </c>
      <c r="B171" s="20" t="s">
        <v>155</v>
      </c>
      <c r="C171" s="67">
        <v>358788</v>
      </c>
      <c r="D171" s="67">
        <f>INDEX('RNF element'!$P$8:$P$198,MATCH($A171,'RNF element'!$N$8:$N$198,0))</f>
        <v>5649.4891179301521</v>
      </c>
      <c r="E171" s="67">
        <f t="shared" si="32"/>
        <v>353138.51088206982</v>
      </c>
      <c r="F171" s="67">
        <f t="shared" ref="F171:F200" si="34">(C171-D171)/(C$8-D$8)*F$8</f>
        <v>11972.274781261056</v>
      </c>
      <c r="G171" s="67">
        <f t="shared" si="33"/>
        <v>17621.76389919121</v>
      </c>
      <c r="I171" s="24" t="s">
        <v>204</v>
      </c>
      <c r="J171" s="23" t="s">
        <v>203</v>
      </c>
      <c r="K171" s="23" t="s">
        <v>27</v>
      </c>
      <c r="L171" s="23" t="s">
        <v>26</v>
      </c>
      <c r="M171" s="96">
        <v>190661</v>
      </c>
      <c r="N171" s="102">
        <f t="shared" si="29"/>
        <v>1</v>
      </c>
      <c r="O171" s="91">
        <f t="shared" si="26"/>
        <v>9636.2113574552386</v>
      </c>
    </row>
    <row r="172" spans="1:23" x14ac:dyDescent="0.25">
      <c r="A172" s="40" t="s">
        <v>152</v>
      </c>
      <c r="B172" s="20" t="s">
        <v>151</v>
      </c>
      <c r="C172" s="67">
        <v>723413</v>
      </c>
      <c r="D172" s="67">
        <f>INDEX('RNF element'!$P$8:$P$198,MATCH($A172,'RNF element'!$N$8:$N$198,0))</f>
        <v>9953.8224101297692</v>
      </c>
      <c r="E172" s="67">
        <f t="shared" si="32"/>
        <v>713459.17758987017</v>
      </c>
      <c r="F172" s="67">
        <f t="shared" si="34"/>
        <v>24188.042527513961</v>
      </c>
      <c r="G172" s="67">
        <f t="shared" si="33"/>
        <v>34141.864937643732</v>
      </c>
      <c r="I172" s="24" t="s">
        <v>202</v>
      </c>
      <c r="J172" s="23" t="s">
        <v>201</v>
      </c>
      <c r="K172" s="23" t="s">
        <v>184</v>
      </c>
      <c r="L172" s="23" t="s">
        <v>183</v>
      </c>
      <c r="M172" s="96">
        <v>504576</v>
      </c>
      <c r="N172" s="102">
        <f t="shared" si="29"/>
        <v>1</v>
      </c>
      <c r="O172" s="91">
        <f t="shared" si="26"/>
        <v>25242.042013075505</v>
      </c>
    </row>
    <row r="173" spans="1:23" x14ac:dyDescent="0.25">
      <c r="A173" s="40" t="s">
        <v>150</v>
      </c>
      <c r="B173" s="20" t="s">
        <v>149</v>
      </c>
      <c r="C173" s="67">
        <v>250033</v>
      </c>
      <c r="D173" s="67">
        <f>INDEX('RNF element'!$P$8:$P$198,MATCH($A173,'RNF element'!$N$8:$N$198,0))</f>
        <v>3716.2269585961412</v>
      </c>
      <c r="E173" s="67">
        <f t="shared" si="32"/>
        <v>246316.77304140385</v>
      </c>
      <c r="F173" s="67">
        <f t="shared" si="34"/>
        <v>8350.7518982261554</v>
      </c>
      <c r="G173" s="67">
        <f t="shared" si="33"/>
        <v>12066.978856822298</v>
      </c>
      <c r="I173" s="24" t="s">
        <v>200</v>
      </c>
      <c r="J173" s="23" t="s">
        <v>199</v>
      </c>
      <c r="K173" s="23" t="s">
        <v>184</v>
      </c>
      <c r="L173" s="23" t="s">
        <v>183</v>
      </c>
      <c r="M173" s="96">
        <v>111664</v>
      </c>
      <c r="N173" s="102">
        <f t="shared" si="29"/>
        <v>1</v>
      </c>
      <c r="O173" s="91">
        <f t="shared" si="26"/>
        <v>5893.7145716720734</v>
      </c>
    </row>
    <row r="174" spans="1:23" x14ac:dyDescent="0.25">
      <c r="A174" s="40" t="s">
        <v>146</v>
      </c>
      <c r="B174" s="20" t="s">
        <v>145</v>
      </c>
      <c r="C174" s="67">
        <v>1112117</v>
      </c>
      <c r="D174" s="67">
        <f>INDEX('RNF element'!$P$8:$P$198,MATCH($A174,'RNF element'!$N$8:$N$198,0))</f>
        <v>17602.801734389439</v>
      </c>
      <c r="E174" s="67">
        <f t="shared" si="32"/>
        <v>1094514.1982656105</v>
      </c>
      <c r="F174" s="67">
        <f t="shared" si="34"/>
        <v>37106.756498736941</v>
      </c>
      <c r="G174" s="67">
        <f t="shared" si="33"/>
        <v>54709.558233126379</v>
      </c>
      <c r="I174" s="24" t="s">
        <v>198</v>
      </c>
      <c r="J174" s="23" t="s">
        <v>197</v>
      </c>
      <c r="K174" s="23" t="s">
        <v>31</v>
      </c>
      <c r="L174" s="23" t="s">
        <v>30</v>
      </c>
      <c r="M174" s="96">
        <v>261974</v>
      </c>
      <c r="N174" s="102">
        <f t="shared" si="29"/>
        <v>1</v>
      </c>
      <c r="O174" s="91">
        <f t="shared" si="26"/>
        <v>11549.699531546785</v>
      </c>
    </row>
    <row r="175" spans="1:23" x14ac:dyDescent="0.25">
      <c r="A175" s="40" t="s">
        <v>143</v>
      </c>
      <c r="B175" s="20" t="s">
        <v>142</v>
      </c>
      <c r="C175" s="67">
        <v>809714</v>
      </c>
      <c r="D175" s="67">
        <f>INDEX('RNF element'!$P$8:$P$198,MATCH($A175,'RNF element'!$N$8:$N$198,0))</f>
        <v>12883.811078357714</v>
      </c>
      <c r="E175" s="67">
        <f t="shared" si="32"/>
        <v>796830.18892164226</v>
      </c>
      <c r="F175" s="67">
        <f t="shared" si="34"/>
        <v>27014.527393076904</v>
      </c>
      <c r="G175" s="67">
        <f t="shared" si="33"/>
        <v>39898.338471434618</v>
      </c>
      <c r="I175" s="24" t="s">
        <v>196</v>
      </c>
      <c r="J175" s="23" t="s">
        <v>195</v>
      </c>
      <c r="K175" s="23" t="s">
        <v>21</v>
      </c>
      <c r="L175" s="23" t="s">
        <v>20</v>
      </c>
      <c r="M175" s="96">
        <v>184734</v>
      </c>
      <c r="N175" s="102">
        <f t="shared" si="29"/>
        <v>1</v>
      </c>
      <c r="O175" s="91">
        <f t="shared" si="26"/>
        <v>8066.7786149257145</v>
      </c>
    </row>
    <row r="176" spans="1:23" x14ac:dyDescent="0.25">
      <c r="A176" s="40" t="s">
        <v>137</v>
      </c>
      <c r="B176" s="20" t="s">
        <v>136</v>
      </c>
      <c r="C176" s="67">
        <v>816914</v>
      </c>
      <c r="D176" s="67">
        <f>INDEX('RNF element'!$P$8:$P$198,MATCH($A176,'RNF element'!$N$8:$N$198,0))</f>
        <v>14289.635535957579</v>
      </c>
      <c r="E176" s="67">
        <f t="shared" si="32"/>
        <v>802624.36446404248</v>
      </c>
      <c r="F176" s="67">
        <f t="shared" si="34"/>
        <v>27210.964370599424</v>
      </c>
      <c r="G176" s="67">
        <f t="shared" si="33"/>
        <v>41500.599906557007</v>
      </c>
      <c r="I176" s="24" t="s">
        <v>194</v>
      </c>
      <c r="J176" s="23" t="s">
        <v>193</v>
      </c>
      <c r="K176" s="23" t="s">
        <v>21</v>
      </c>
      <c r="L176" s="23" t="s">
        <v>20</v>
      </c>
      <c r="M176" s="96">
        <v>208802</v>
      </c>
      <c r="N176" s="102">
        <f t="shared" si="29"/>
        <v>1</v>
      </c>
      <c r="O176" s="91">
        <f t="shared" si="26"/>
        <v>9025.945993219686</v>
      </c>
    </row>
    <row r="177" spans="1:15" x14ac:dyDescent="0.25">
      <c r="A177" s="40" t="s">
        <v>133</v>
      </c>
      <c r="B177" s="20" t="s">
        <v>132</v>
      </c>
      <c r="C177" s="67">
        <v>776940</v>
      </c>
      <c r="D177" s="67">
        <f>INDEX('RNF element'!$P$8:$P$198,MATCH($A177,'RNF element'!$N$8:$N$198,0))</f>
        <v>12718.728419732744</v>
      </c>
      <c r="E177" s="67">
        <f t="shared" si="32"/>
        <v>764221.27158026723</v>
      </c>
      <c r="F177" s="67">
        <f t="shared" si="34"/>
        <v>25909.003903851037</v>
      </c>
      <c r="G177" s="67">
        <f t="shared" si="33"/>
        <v>38627.732323583783</v>
      </c>
      <c r="I177" s="24" t="s">
        <v>192</v>
      </c>
      <c r="J177" s="23" t="s">
        <v>191</v>
      </c>
      <c r="K177" s="23" t="s">
        <v>27</v>
      </c>
      <c r="L177" s="23" t="s">
        <v>26</v>
      </c>
      <c r="M177" s="96">
        <v>187810</v>
      </c>
      <c r="N177" s="102">
        <f t="shared" si="29"/>
        <v>1</v>
      </c>
      <c r="O177" s="91">
        <f t="shared" si="26"/>
        <v>9846.4059554088235</v>
      </c>
    </row>
    <row r="178" spans="1:15" x14ac:dyDescent="0.25">
      <c r="A178" s="40" t="s">
        <v>127</v>
      </c>
      <c r="B178" s="20" t="s">
        <v>126</v>
      </c>
      <c r="C178" s="67">
        <v>292063</v>
      </c>
      <c r="D178" s="67">
        <f>INDEX('RNF element'!$P$8:$P$198,MATCH($A178,'RNF element'!$N$8:$N$198,0))</f>
        <v>4020.042868047572</v>
      </c>
      <c r="E178" s="67">
        <f t="shared" si="32"/>
        <v>288042.95713195245</v>
      </c>
      <c r="F178" s="67">
        <f t="shared" si="34"/>
        <v>9765.3734308869134</v>
      </c>
      <c r="G178" s="67">
        <f t="shared" si="33"/>
        <v>13785.416298934486</v>
      </c>
      <c r="I178" s="24" t="s">
        <v>190</v>
      </c>
      <c r="J178" s="23" t="s">
        <v>189</v>
      </c>
      <c r="K178" s="23" t="s">
        <v>188</v>
      </c>
      <c r="L178" s="23" t="s">
        <v>187</v>
      </c>
      <c r="M178" s="96">
        <v>277616</v>
      </c>
      <c r="N178" s="102">
        <f t="shared" si="29"/>
        <v>1</v>
      </c>
      <c r="O178" s="91">
        <f t="shared" si="26"/>
        <v>13219.814615185416</v>
      </c>
    </row>
    <row r="179" spans="1:15" x14ac:dyDescent="0.25">
      <c r="A179" s="40" t="s">
        <v>125</v>
      </c>
      <c r="B179" s="20" t="s">
        <v>124</v>
      </c>
      <c r="C179" s="67">
        <v>542017</v>
      </c>
      <c r="D179" s="67">
        <f>INDEX('RNF element'!$P$8:$P$198,MATCH($A179,'RNF element'!$N$8:$N$198,0))</f>
        <v>9168.288597678893</v>
      </c>
      <c r="E179" s="67">
        <f t="shared" si="32"/>
        <v>532848.71140232112</v>
      </c>
      <c r="F179" s="67">
        <f t="shared" si="34"/>
        <v>18064.898030563018</v>
      </c>
      <c r="G179" s="67">
        <f t="shared" si="33"/>
        <v>27233.186628241911</v>
      </c>
      <c r="I179" s="24" t="s">
        <v>186</v>
      </c>
      <c r="J179" s="23" t="s">
        <v>185</v>
      </c>
      <c r="K179" s="23" t="s">
        <v>184</v>
      </c>
      <c r="L179" s="23" t="s">
        <v>183</v>
      </c>
      <c r="M179" s="96">
        <v>236113</v>
      </c>
      <c r="N179" s="102">
        <f t="shared" si="29"/>
        <v>1</v>
      </c>
      <c r="O179" s="91">
        <f t="shared" si="26"/>
        <v>9648.9504684626554</v>
      </c>
    </row>
    <row r="180" spans="1:15" x14ac:dyDescent="0.25">
      <c r="A180" s="40" t="s">
        <v>119</v>
      </c>
      <c r="B180" s="20" t="s">
        <v>118</v>
      </c>
      <c r="C180" s="67">
        <v>773202</v>
      </c>
      <c r="D180" s="67">
        <f>INDEX('RNF element'!$P$8:$P$198,MATCH($A180,'RNF element'!$N$8:$N$198,0))</f>
        <v>13414.091812679117</v>
      </c>
      <c r="E180" s="67">
        <f t="shared" si="32"/>
        <v>759787.90818732092</v>
      </c>
      <c r="F180" s="67">
        <f t="shared" si="34"/>
        <v>25758.70184641482</v>
      </c>
      <c r="G180" s="67">
        <f t="shared" si="33"/>
        <v>39172.793659093935</v>
      </c>
      <c r="I180" s="24" t="s">
        <v>182</v>
      </c>
      <c r="J180" s="23" t="s">
        <v>181</v>
      </c>
      <c r="K180" s="23" t="s">
        <v>21</v>
      </c>
      <c r="L180" s="23" t="s">
        <v>20</v>
      </c>
      <c r="M180" s="96">
        <v>347747</v>
      </c>
      <c r="N180" s="102">
        <f t="shared" si="29"/>
        <v>1</v>
      </c>
      <c r="O180" s="91">
        <f t="shared" si="26"/>
        <v>15678.6460196137</v>
      </c>
    </row>
    <row r="181" spans="1:15" x14ac:dyDescent="0.25">
      <c r="A181" s="40" t="s">
        <v>115</v>
      </c>
      <c r="B181" s="20" t="s">
        <v>114</v>
      </c>
      <c r="C181" s="67">
        <v>866743</v>
      </c>
      <c r="D181" s="67">
        <f>INDEX('RNF element'!$P$8:$P$198,MATCH($A181,'RNF element'!$N$8:$N$198,0))</f>
        <v>13576.716990197161</v>
      </c>
      <c r="E181" s="67">
        <f t="shared" si="32"/>
        <v>853166.28300980281</v>
      </c>
      <c r="F181" s="67">
        <f t="shared" si="34"/>
        <v>28924.461251159213</v>
      </c>
      <c r="G181" s="67">
        <f t="shared" si="33"/>
        <v>42501.178241356378</v>
      </c>
      <c r="I181" s="24" t="s">
        <v>180</v>
      </c>
      <c r="J181" s="23" t="s">
        <v>179</v>
      </c>
      <c r="K181" s="23" t="s">
        <v>31</v>
      </c>
      <c r="L181" s="23" t="s">
        <v>30</v>
      </c>
      <c r="M181" s="96">
        <v>209301</v>
      </c>
      <c r="N181" s="102">
        <f t="shared" si="29"/>
        <v>1</v>
      </c>
      <c r="O181" s="91">
        <f t="shared" si="26"/>
        <v>10186.500810805523</v>
      </c>
    </row>
    <row r="182" spans="1:15" x14ac:dyDescent="0.25">
      <c r="A182" s="40" t="s">
        <v>109</v>
      </c>
      <c r="B182" s="20" t="s">
        <v>108</v>
      </c>
      <c r="C182" s="67">
        <v>648359</v>
      </c>
      <c r="D182" s="67">
        <f>INDEX('RNF element'!$P$8:$P$198,MATCH($A182,'RNF element'!$N$8:$N$198,0))</f>
        <v>8561.877287745072</v>
      </c>
      <c r="E182" s="67">
        <f t="shared" si="32"/>
        <v>639797.12271225487</v>
      </c>
      <c r="F182" s="67">
        <f t="shared" si="34"/>
        <v>21690.715459604187</v>
      </c>
      <c r="G182" s="67">
        <f t="shared" si="33"/>
        <v>30252.592747349259</v>
      </c>
      <c r="I182" s="24" t="s">
        <v>178</v>
      </c>
      <c r="J182" s="23" t="s">
        <v>177</v>
      </c>
      <c r="K182" s="23" t="s">
        <v>21</v>
      </c>
      <c r="L182" s="23" t="s">
        <v>20</v>
      </c>
      <c r="M182" s="96">
        <v>96627</v>
      </c>
      <c r="N182" s="102">
        <f t="shared" si="29"/>
        <v>1</v>
      </c>
      <c r="O182" s="91">
        <f t="shared" si="26"/>
        <v>4204.3049768122664</v>
      </c>
    </row>
    <row r="183" spans="1:15" x14ac:dyDescent="0.25">
      <c r="A183" s="40" t="s">
        <v>101</v>
      </c>
      <c r="B183" s="20" t="s">
        <v>100</v>
      </c>
      <c r="C183" s="67">
        <v>610356</v>
      </c>
      <c r="D183" s="67">
        <f>INDEX('RNF element'!$P$8:$P$198,MATCH($A183,'RNF element'!$N$8:$N$198,0))</f>
        <v>7496.0251306800437</v>
      </c>
      <c r="E183" s="67">
        <f t="shared" si="32"/>
        <v>602859.97486931994</v>
      </c>
      <c r="F183" s="67">
        <f t="shared" si="34"/>
        <v>20438.45417972537</v>
      </c>
      <c r="G183" s="67">
        <f t="shared" si="33"/>
        <v>27934.479310405412</v>
      </c>
      <c r="I183" s="24" t="s">
        <v>176</v>
      </c>
      <c r="J183" s="23" t="s">
        <v>175</v>
      </c>
      <c r="K183" s="23" t="s">
        <v>31</v>
      </c>
      <c r="L183" s="23" t="s">
        <v>30</v>
      </c>
      <c r="M183" s="96">
        <v>116255</v>
      </c>
      <c r="N183" s="102">
        <f t="shared" si="29"/>
        <v>1</v>
      </c>
      <c r="O183" s="91">
        <f t="shared" si="26"/>
        <v>5255.5475803035188</v>
      </c>
    </row>
    <row r="184" spans="1:15" x14ac:dyDescent="0.25">
      <c r="A184" s="40" t="s">
        <v>93</v>
      </c>
      <c r="B184" s="20" t="s">
        <v>92</v>
      </c>
      <c r="C184" s="67">
        <v>1247216</v>
      </c>
      <c r="D184" s="67">
        <f>INDEX('RNF element'!$P$8:$P$198,MATCH($A184,'RNF element'!$N$8:$N$198,0))</f>
        <v>19796.15932522509</v>
      </c>
      <c r="E184" s="67">
        <f t="shared" si="32"/>
        <v>1227419.840674775</v>
      </c>
      <c r="F184" s="67">
        <f t="shared" si="34"/>
        <v>41612.588691686047</v>
      </c>
      <c r="G184" s="67">
        <f t="shared" si="33"/>
        <v>61408.748016911137</v>
      </c>
      <c r="I184" s="24" t="s">
        <v>174</v>
      </c>
      <c r="J184" s="23" t="s">
        <v>173</v>
      </c>
      <c r="K184" s="23" t="s">
        <v>31</v>
      </c>
      <c r="L184" s="23" t="s">
        <v>30</v>
      </c>
      <c r="M184" s="96">
        <v>141337</v>
      </c>
      <c r="N184" s="102">
        <f t="shared" si="29"/>
        <v>1</v>
      </c>
      <c r="O184" s="91">
        <f t="shared" si="26"/>
        <v>7672.1350500986837</v>
      </c>
    </row>
    <row r="185" spans="1:15" x14ac:dyDescent="0.25">
      <c r="A185" s="40" t="s">
        <v>83</v>
      </c>
      <c r="B185" s="20" t="s">
        <v>82</v>
      </c>
      <c r="C185" s="67">
        <v>550091</v>
      </c>
      <c r="D185" s="67">
        <f>INDEX('RNF element'!$P$8:$P$198,MATCH($A185,'RNF element'!$N$8:$N$198,0))</f>
        <v>7101.8823421382594</v>
      </c>
      <c r="E185" s="67">
        <f t="shared" si="32"/>
        <v>542989.11765786179</v>
      </c>
      <c r="F185" s="67">
        <f t="shared" si="34"/>
        <v>18408.683050728927</v>
      </c>
      <c r="G185" s="67">
        <f t="shared" si="33"/>
        <v>25510.565392867185</v>
      </c>
      <c r="I185" s="24" t="s">
        <v>172</v>
      </c>
      <c r="J185" s="23" t="s">
        <v>171</v>
      </c>
      <c r="K185" s="23" t="s">
        <v>25</v>
      </c>
      <c r="L185" s="23" t="s">
        <v>24</v>
      </c>
      <c r="M185" s="96">
        <v>223243</v>
      </c>
      <c r="N185" s="102">
        <f t="shared" si="29"/>
        <v>1</v>
      </c>
      <c r="O185" s="91">
        <f t="shared" si="26"/>
        <v>9222.518718765632</v>
      </c>
    </row>
    <row r="186" spans="1:15" x14ac:dyDescent="0.25">
      <c r="A186" s="40" t="s">
        <v>79</v>
      </c>
      <c r="B186" s="20" t="s">
        <v>78</v>
      </c>
      <c r="C186" s="67">
        <v>1709004</v>
      </c>
      <c r="D186" s="67">
        <f>INDEX('RNF element'!$P$8:$P$198,MATCH($A186,'RNF element'!$N$8:$N$198,0))</f>
        <v>28542.359824168561</v>
      </c>
      <c r="E186" s="67">
        <f t="shared" si="32"/>
        <v>1680461.6401758315</v>
      </c>
      <c r="F186" s="67">
        <f t="shared" si="34"/>
        <v>56971.833701457719</v>
      </c>
      <c r="G186" s="67">
        <f t="shared" si="33"/>
        <v>85514.19352562628</v>
      </c>
      <c r="I186" s="24" t="s">
        <v>170</v>
      </c>
      <c r="J186" s="23" t="s">
        <v>169</v>
      </c>
      <c r="K186" s="23" t="s">
        <v>25</v>
      </c>
      <c r="L186" s="23" t="s">
        <v>24</v>
      </c>
      <c r="M186" s="96">
        <v>201728</v>
      </c>
      <c r="N186" s="102">
        <f t="shared" si="29"/>
        <v>1</v>
      </c>
      <c r="O186" s="91">
        <f t="shared" si="26"/>
        <v>8741.3756963425767</v>
      </c>
    </row>
    <row r="187" spans="1:15" x14ac:dyDescent="0.25">
      <c r="A187" s="40" t="s">
        <v>75</v>
      </c>
      <c r="B187" s="20" t="s">
        <v>74</v>
      </c>
      <c r="C187" s="67">
        <v>1148904</v>
      </c>
      <c r="D187" s="67">
        <f>INDEX('RNF element'!$P$8:$P$198,MATCH($A187,'RNF element'!$N$8:$N$198,0))</f>
        <v>16859.714058346581</v>
      </c>
      <c r="E187" s="67">
        <f t="shared" si="32"/>
        <v>1132044.2859416534</v>
      </c>
      <c r="F187" s="67">
        <f t="shared" si="34"/>
        <v>38379.119915290103</v>
      </c>
      <c r="G187" s="67">
        <f t="shared" si="33"/>
        <v>55238.833973636683</v>
      </c>
      <c r="I187" s="24" t="s">
        <v>168</v>
      </c>
      <c r="J187" s="23" t="s">
        <v>167</v>
      </c>
      <c r="K187" s="23" t="s">
        <v>166</v>
      </c>
      <c r="L187" s="23" t="s">
        <v>165</v>
      </c>
      <c r="M187" s="96">
        <v>140984</v>
      </c>
      <c r="N187" s="102">
        <f t="shared" si="29"/>
        <v>1</v>
      </c>
      <c r="O187" s="91">
        <f t="shared" si="26"/>
        <v>7418.0706049359324</v>
      </c>
    </row>
    <row r="188" spans="1:15" x14ac:dyDescent="0.25">
      <c r="A188" s="40" t="s">
        <v>69</v>
      </c>
      <c r="B188" s="20" t="s">
        <v>68</v>
      </c>
      <c r="C188" s="67">
        <v>1455566</v>
      </c>
      <c r="D188" s="67">
        <f>INDEX('RNF element'!$P$8:$P$198,MATCH($A188,'RNF element'!$N$8:$N$198,0))</f>
        <v>23543.405678403149</v>
      </c>
      <c r="E188" s="67">
        <f t="shared" si="32"/>
        <v>1432022.5943215969</v>
      </c>
      <c r="F188" s="67">
        <f t="shared" si="34"/>
        <v>48549.131470733002</v>
      </c>
      <c r="G188" s="67">
        <f t="shared" si="33"/>
        <v>72092.537149136158</v>
      </c>
      <c r="I188" s="24" t="s">
        <v>164</v>
      </c>
      <c r="J188" s="23" t="s">
        <v>163</v>
      </c>
      <c r="K188" s="23" t="s">
        <v>107</v>
      </c>
      <c r="L188" s="23" t="s">
        <v>106</v>
      </c>
      <c r="M188" s="96">
        <v>667613</v>
      </c>
      <c r="N188" s="102">
        <f t="shared" si="29"/>
        <v>1</v>
      </c>
      <c r="O188" s="91">
        <f t="shared" si="26"/>
        <v>27434.165548028835</v>
      </c>
    </row>
    <row r="189" spans="1:15" x14ac:dyDescent="0.25">
      <c r="A189" s="40" t="s">
        <v>61</v>
      </c>
      <c r="B189" s="20" t="s">
        <v>60</v>
      </c>
      <c r="C189" s="67">
        <f>SUM(C202:C203)</f>
        <v>1693138</v>
      </c>
      <c r="D189" s="67">
        <f>INDEX('RNF element'!$P$8:$P$198,MATCH($A189,'RNF element'!$N$8:$N$198,0))</f>
        <v>28966.941447067136</v>
      </c>
      <c r="E189" s="67">
        <f t="shared" si="32"/>
        <v>1664171.0585529329</v>
      </c>
      <c r="F189" s="67">
        <f t="shared" si="34"/>
        <v>56419.542423316612</v>
      </c>
      <c r="G189" s="67">
        <f t="shared" si="33"/>
        <v>85386.483870383745</v>
      </c>
      <c r="I189" s="24" t="s">
        <v>162</v>
      </c>
      <c r="J189" s="23" t="s">
        <v>161</v>
      </c>
      <c r="K189" s="23" t="s">
        <v>160</v>
      </c>
      <c r="L189" s="23" t="s">
        <v>159</v>
      </c>
      <c r="M189" s="96">
        <v>214718</v>
      </c>
      <c r="N189" s="102">
        <f t="shared" si="29"/>
        <v>1</v>
      </c>
      <c r="O189" s="91">
        <f t="shared" si="26"/>
        <v>9889.5799731253501</v>
      </c>
    </row>
    <row r="190" spans="1:15" x14ac:dyDescent="0.25">
      <c r="A190" s="40" t="s">
        <v>57</v>
      </c>
      <c r="B190" s="20" t="s">
        <v>56</v>
      </c>
      <c r="C190" s="67">
        <v>847479</v>
      </c>
      <c r="D190" s="67">
        <f>INDEX('RNF element'!$P$8:$P$198,MATCH($A190,'RNF element'!$N$8:$N$198,0))</f>
        <v>15058.914499531129</v>
      </c>
      <c r="E190" s="67">
        <f t="shared" si="32"/>
        <v>832420.08550046885</v>
      </c>
      <c r="F190" s="67">
        <f t="shared" si="34"/>
        <v>28221.113500647218</v>
      </c>
      <c r="G190" s="67">
        <f t="shared" si="33"/>
        <v>43280.028000178347</v>
      </c>
      <c r="I190" s="24" t="s">
        <v>158</v>
      </c>
      <c r="J190" s="23" t="s">
        <v>157</v>
      </c>
      <c r="K190" s="23" t="s">
        <v>25</v>
      </c>
      <c r="L190" s="23" t="s">
        <v>24</v>
      </c>
      <c r="M190" s="96">
        <v>214649</v>
      </c>
      <c r="N190" s="102">
        <f t="shared" si="29"/>
        <v>1</v>
      </c>
      <c r="O190" s="91">
        <f t="shared" si="26"/>
        <v>9519.4638867013964</v>
      </c>
    </row>
    <row r="191" spans="1:15" x14ac:dyDescent="0.25">
      <c r="A191" s="40" t="s">
        <v>53</v>
      </c>
      <c r="B191" s="20" t="s">
        <v>52</v>
      </c>
      <c r="C191" s="67">
        <v>340125</v>
      </c>
      <c r="D191" s="67">
        <f>INDEX('RNF element'!$P$8:$P$198,MATCH($A191,'RNF element'!$N$8:$N$198,0))</f>
        <v>5250.7043748919186</v>
      </c>
      <c r="E191" s="67">
        <f t="shared" si="32"/>
        <v>334874.29562510806</v>
      </c>
      <c r="F191" s="67">
        <f t="shared" si="34"/>
        <v>11353.072408871063</v>
      </c>
      <c r="G191" s="67">
        <f t="shared" si="33"/>
        <v>16603.77678376298</v>
      </c>
      <c r="I191" s="24" t="s">
        <v>156</v>
      </c>
      <c r="J191" s="23" t="s">
        <v>155</v>
      </c>
      <c r="K191" s="23" t="s">
        <v>154</v>
      </c>
      <c r="L191" s="23" t="s">
        <v>153</v>
      </c>
      <c r="M191" s="96">
        <v>252359</v>
      </c>
      <c r="N191" s="102">
        <f t="shared" si="29"/>
        <v>1</v>
      </c>
      <c r="O191" s="91">
        <f t="shared" si="26"/>
        <v>11972.274781261056</v>
      </c>
    </row>
    <row r="192" spans="1:15" x14ac:dyDescent="0.25">
      <c r="A192" s="40" t="s">
        <v>49</v>
      </c>
      <c r="B192" s="20" t="s">
        <v>48</v>
      </c>
      <c r="C192" s="67">
        <v>218528</v>
      </c>
      <c r="D192" s="67">
        <f>INDEX('RNF element'!$P$8:$P$198,MATCH($A192,'RNF element'!$N$8:$N$198,0))</f>
        <v>3420.8552687758593</v>
      </c>
      <c r="E192" s="67">
        <f t="shared" si="32"/>
        <v>215107.14473122414</v>
      </c>
      <c r="F192" s="67">
        <f t="shared" si="34"/>
        <v>7292.6677911793431</v>
      </c>
      <c r="G192" s="67">
        <f t="shared" si="33"/>
        <v>10713.523059955201</v>
      </c>
      <c r="I192" s="24" t="s">
        <v>152</v>
      </c>
      <c r="J192" s="23" t="s">
        <v>151</v>
      </c>
      <c r="K192" s="23" t="s">
        <v>25</v>
      </c>
      <c r="L192" s="23" t="s">
        <v>24</v>
      </c>
      <c r="M192" s="96">
        <v>563521</v>
      </c>
      <c r="N192" s="102">
        <f t="shared" si="29"/>
        <v>1</v>
      </c>
      <c r="O192" s="91">
        <f t="shared" si="26"/>
        <v>24188.042527513961</v>
      </c>
    </row>
    <row r="193" spans="1:15" x14ac:dyDescent="0.25">
      <c r="A193" s="40" t="s">
        <v>45</v>
      </c>
      <c r="B193" s="20" t="s">
        <v>44</v>
      </c>
      <c r="C193" s="67">
        <v>369651</v>
      </c>
      <c r="D193" s="67">
        <f>INDEX('RNF element'!$P$8:$P$198,MATCH($A193,'RNF element'!$N$8:$N$198,0))</f>
        <v>5359.9785802571623</v>
      </c>
      <c r="E193" s="67">
        <f t="shared" si="32"/>
        <v>364291.02141974284</v>
      </c>
      <c r="F193" s="67">
        <f t="shared" si="34"/>
        <v>12350.372656580352</v>
      </c>
      <c r="G193" s="67">
        <f t="shared" si="33"/>
        <v>17710.351236837516</v>
      </c>
      <c r="I193" s="24" t="s">
        <v>150</v>
      </c>
      <c r="J193" s="23" t="s">
        <v>149</v>
      </c>
      <c r="K193" s="23" t="s">
        <v>148</v>
      </c>
      <c r="L193" s="23" t="s">
        <v>147</v>
      </c>
      <c r="M193" s="96">
        <v>188678</v>
      </c>
      <c r="N193" s="102">
        <f t="shared" si="29"/>
        <v>1</v>
      </c>
      <c r="O193" s="91">
        <f t="shared" si="26"/>
        <v>8350.7518982261554</v>
      </c>
    </row>
    <row r="194" spans="1:15" x14ac:dyDescent="0.25">
      <c r="A194" s="40" t="s">
        <v>43</v>
      </c>
      <c r="B194" s="20" t="s">
        <v>42</v>
      </c>
      <c r="C194" s="67">
        <v>246569</v>
      </c>
      <c r="D194" s="67">
        <f>INDEX('RNF element'!$P$8:$P$198,MATCH($A194,'RNF element'!$N$8:$N$198,0))</f>
        <v>3614.1162733863744</v>
      </c>
      <c r="E194" s="67">
        <f t="shared" si="32"/>
        <v>242954.88372661363</v>
      </c>
      <c r="F194" s="67">
        <f t="shared" si="34"/>
        <v>8236.7754798504902</v>
      </c>
      <c r="G194" s="67">
        <f t="shared" si="33"/>
        <v>11850.891753236865</v>
      </c>
      <c r="I194" s="24" t="s">
        <v>146</v>
      </c>
      <c r="J194" s="23" t="s">
        <v>145</v>
      </c>
      <c r="K194" s="23" t="s">
        <v>723</v>
      </c>
      <c r="L194" s="23" t="s">
        <v>724</v>
      </c>
      <c r="M194" s="96">
        <v>395638</v>
      </c>
      <c r="N194" s="102">
        <f t="shared" si="29"/>
        <v>0.51335623059366364</v>
      </c>
      <c r="O194" s="91">
        <f t="shared" si="26"/>
        <v>19048.984645748529</v>
      </c>
    </row>
    <row r="195" spans="1:15" x14ac:dyDescent="0.25">
      <c r="A195" s="40" t="s">
        <v>39</v>
      </c>
      <c r="B195" s="20" t="s">
        <v>38</v>
      </c>
      <c r="C195" s="67">
        <v>260209</v>
      </c>
      <c r="D195" s="67">
        <f>INDEX('RNF element'!$P$8:$P$198,MATCH($A195,'RNF element'!$N$8:$N$198,0))</f>
        <v>4196.1784798477202</v>
      </c>
      <c r="E195" s="67">
        <f t="shared" si="32"/>
        <v>256012.82152015227</v>
      </c>
      <c r="F195" s="67">
        <f t="shared" si="34"/>
        <v>8679.4720833740448</v>
      </c>
      <c r="G195" s="67">
        <f t="shared" si="33"/>
        <v>12875.650563221765</v>
      </c>
      <c r="I195" s="24" t="s">
        <v>146</v>
      </c>
      <c r="J195" s="23" t="s">
        <v>145</v>
      </c>
      <c r="K195" s="23" t="s">
        <v>725</v>
      </c>
      <c r="L195" s="23" t="s">
        <v>144</v>
      </c>
      <c r="M195" s="96">
        <v>375051</v>
      </c>
      <c r="N195" s="102">
        <f t="shared" si="29"/>
        <v>0.48664376940633641</v>
      </c>
      <c r="O195" s="91">
        <f t="shared" si="26"/>
        <v>18057.771852988415</v>
      </c>
    </row>
    <row r="196" spans="1:15" x14ac:dyDescent="0.25">
      <c r="A196" s="40" t="s">
        <v>35</v>
      </c>
      <c r="B196" s="20" t="s">
        <v>34</v>
      </c>
      <c r="C196" s="67">
        <v>391337</v>
      </c>
      <c r="D196" s="67">
        <f>INDEX('RNF element'!$P$8:$P$198,MATCH($A196,'RNF element'!$N$8:$N$198,0))</f>
        <v>5003.4950748703122</v>
      </c>
      <c r="E196" s="67">
        <f t="shared" si="32"/>
        <v>386333.5049251297</v>
      </c>
      <c r="F196" s="67">
        <f t="shared" si="34"/>
        <v>13097.667729917835</v>
      </c>
      <c r="G196" s="67">
        <f t="shared" si="33"/>
        <v>18101.162804788146</v>
      </c>
      <c r="I196" s="24" t="s">
        <v>143</v>
      </c>
      <c r="J196" s="23" t="s">
        <v>142</v>
      </c>
      <c r="K196" s="23" t="s">
        <v>141</v>
      </c>
      <c r="L196" s="23" t="s">
        <v>140</v>
      </c>
      <c r="M196" s="96">
        <v>628139</v>
      </c>
      <c r="N196" s="102">
        <f t="shared" si="29"/>
        <v>1</v>
      </c>
      <c r="O196" s="91">
        <f t="shared" si="26"/>
        <v>27014.527393076904</v>
      </c>
    </row>
    <row r="197" spans="1:15" x14ac:dyDescent="0.25">
      <c r="A197" s="40" t="s">
        <v>33</v>
      </c>
      <c r="B197" s="20" t="s">
        <v>32</v>
      </c>
      <c r="C197" s="67">
        <v>607800</v>
      </c>
      <c r="D197" s="67">
        <f>INDEX('RNF element'!$P$8:$P$198,MATCH($A197,'RNF element'!$N$8:$N$198,0))</f>
        <v>9809.0104974279311</v>
      </c>
      <c r="E197" s="67">
        <f t="shared" si="32"/>
        <v>597990.98950257211</v>
      </c>
      <c r="F197" s="67">
        <f t="shared" si="34"/>
        <v>20273.383452743368</v>
      </c>
      <c r="G197" s="67">
        <f t="shared" si="33"/>
        <v>30082.393950171299</v>
      </c>
      <c r="I197" s="24" t="s">
        <v>137</v>
      </c>
      <c r="J197" s="23" t="s">
        <v>136</v>
      </c>
      <c r="K197" s="23" t="s">
        <v>139</v>
      </c>
      <c r="L197" s="23" t="s">
        <v>138</v>
      </c>
      <c r="M197" s="96">
        <v>561349</v>
      </c>
      <c r="N197" s="102">
        <f t="shared" si="29"/>
        <v>0.99599189507601027</v>
      </c>
      <c r="O197" s="91">
        <f t="shared" si="26"/>
        <v>27101.899970319115</v>
      </c>
    </row>
    <row r="198" spans="1:15" x14ac:dyDescent="0.25">
      <c r="A198" s="40" t="s">
        <v>29</v>
      </c>
      <c r="B198" s="20" t="s">
        <v>28</v>
      </c>
      <c r="C198" s="67">
        <v>222307</v>
      </c>
      <c r="D198" s="67">
        <f>INDEX('RNF element'!$P$8:$P$198,MATCH($A198,'RNF element'!$N$8:$N$198,0))</f>
        <v>4143.5575429328419</v>
      </c>
      <c r="E198" s="67">
        <f t="shared" si="32"/>
        <v>218163.44245706717</v>
      </c>
      <c r="F198" s="67">
        <f t="shared" si="34"/>
        <v>7396.2838938121013</v>
      </c>
      <c r="G198" s="67">
        <f t="shared" si="33"/>
        <v>11539.841436744944</v>
      </c>
      <c r="I198" s="24" t="s">
        <v>137</v>
      </c>
      <c r="J198" s="23" t="s">
        <v>136</v>
      </c>
      <c r="K198" s="23" t="s">
        <v>135</v>
      </c>
      <c r="L198" s="23" t="s">
        <v>134</v>
      </c>
      <c r="M198" s="96">
        <v>2259</v>
      </c>
      <c r="N198" s="102">
        <f t="shared" si="29"/>
        <v>4.0081049239897235E-3</v>
      </c>
      <c r="O198" s="91">
        <f t="shared" si="26"/>
        <v>109.06440028030848</v>
      </c>
    </row>
    <row r="199" spans="1:15" x14ac:dyDescent="0.25">
      <c r="A199" s="40" t="s">
        <v>23</v>
      </c>
      <c r="B199" s="20" t="s">
        <v>22</v>
      </c>
      <c r="C199" s="67">
        <v>287925</v>
      </c>
      <c r="D199" s="67">
        <f>INDEX('RNF element'!$P$8:$P$198,MATCH($A199,'RNF element'!$N$8:$N$198,0))</f>
        <v>3710.9623817104775</v>
      </c>
      <c r="E199" s="67">
        <f t="shared" si="32"/>
        <v>284214.03761828953</v>
      </c>
      <c r="F199" s="67">
        <f t="shared" si="34"/>
        <v>9635.5635259337432</v>
      </c>
      <c r="G199" s="67">
        <f t="shared" si="33"/>
        <v>13346.52590764422</v>
      </c>
      <c r="I199" s="24" t="s">
        <v>133</v>
      </c>
      <c r="J199" s="23" t="s">
        <v>132</v>
      </c>
      <c r="K199" s="23" t="s">
        <v>131</v>
      </c>
      <c r="L199" s="23" t="s">
        <v>130</v>
      </c>
      <c r="M199" s="96">
        <v>555195</v>
      </c>
      <c r="N199" s="102">
        <f t="shared" si="29"/>
        <v>1</v>
      </c>
      <c r="O199" s="91">
        <f t="shared" si="26"/>
        <v>25909.003903851037</v>
      </c>
    </row>
    <row r="200" spans="1:15" x14ac:dyDescent="0.25">
      <c r="A200" s="40" t="s">
        <v>19</v>
      </c>
      <c r="B200" s="20" t="s">
        <v>18</v>
      </c>
      <c r="C200" s="67">
        <v>638939</v>
      </c>
      <c r="D200" s="67">
        <f>INDEX('RNF element'!$P$8:$P$198,MATCH($A200,'RNF element'!$N$8:$N$198,0))</f>
        <v>9283.855742533884</v>
      </c>
      <c r="E200" s="67">
        <f t="shared" si="32"/>
        <v>629655.14425746608</v>
      </c>
      <c r="F200" s="67">
        <f t="shared" si="34"/>
        <v>21346.877137969226</v>
      </c>
      <c r="G200" s="67">
        <f t="shared" si="33"/>
        <v>30630.73288050311</v>
      </c>
      <c r="I200" s="24" t="s">
        <v>127</v>
      </c>
      <c r="J200" s="23" t="s">
        <v>126</v>
      </c>
      <c r="K200" s="23" t="s">
        <v>129</v>
      </c>
      <c r="L200" s="23" t="s">
        <v>128</v>
      </c>
      <c r="M200" s="96">
        <v>220363</v>
      </c>
      <c r="N200" s="102">
        <f t="shared" si="29"/>
        <v>0.97348099979678926</v>
      </c>
      <c r="O200" s="91">
        <f t="shared" si="26"/>
        <v>9506.4054908887938</v>
      </c>
    </row>
    <row r="201" spans="1:15" x14ac:dyDescent="0.25">
      <c r="C201" s="67"/>
      <c r="D201" s="67"/>
      <c r="E201" s="67"/>
      <c r="I201" s="24" t="s">
        <v>127</v>
      </c>
      <c r="J201" s="23" t="s">
        <v>126</v>
      </c>
      <c r="K201" s="23" t="s">
        <v>107</v>
      </c>
      <c r="L201" s="23" t="s">
        <v>106</v>
      </c>
      <c r="M201" s="96">
        <v>6003</v>
      </c>
      <c r="N201" s="102">
        <f t="shared" si="29"/>
        <v>2.651900020321073E-2</v>
      </c>
      <c r="O201" s="91">
        <f t="shared" si="26"/>
        <v>258.96793999811871</v>
      </c>
    </row>
    <row r="202" spans="1:15" x14ac:dyDescent="0.25">
      <c r="A202" s="40" t="s">
        <v>709</v>
      </c>
      <c r="B202" s="70" t="s">
        <v>708</v>
      </c>
      <c r="C202" s="69">
        <v>1259615</v>
      </c>
      <c r="D202" s="69"/>
      <c r="E202" s="69"/>
      <c r="I202" s="24" t="s">
        <v>125</v>
      </c>
      <c r="J202" s="23" t="s">
        <v>124</v>
      </c>
      <c r="K202" s="23" t="s">
        <v>123</v>
      </c>
      <c r="L202" s="23" t="s">
        <v>122</v>
      </c>
      <c r="M202" s="96">
        <v>322796</v>
      </c>
      <c r="N202" s="102">
        <f t="shared" si="29"/>
        <v>1</v>
      </c>
      <c r="O202" s="91">
        <f t="shared" ref="O202:O237" si="35">INDEX(F$10:F$200,MATCH($I202,$A$10:$A$200,0))*$N202</f>
        <v>18064.898030563018</v>
      </c>
    </row>
    <row r="203" spans="1:15" x14ac:dyDescent="0.25">
      <c r="A203" s="40" t="s">
        <v>707</v>
      </c>
      <c r="B203" s="70" t="s">
        <v>706</v>
      </c>
      <c r="C203" s="69">
        <v>433523</v>
      </c>
      <c r="D203" s="69"/>
      <c r="E203" s="69"/>
      <c r="I203" s="24" t="s">
        <v>119</v>
      </c>
      <c r="J203" s="23" t="s">
        <v>118</v>
      </c>
      <c r="K203" s="23" t="s">
        <v>117</v>
      </c>
      <c r="L203" s="23" t="s">
        <v>116</v>
      </c>
      <c r="M203" s="96">
        <v>295842</v>
      </c>
      <c r="N203" s="102">
        <f t="shared" ref="N203:N237" si="36">M203/SUMIF($I$10:$I$237,I203,$M$10:$M$237)</f>
        <v>0.59374905922799492</v>
      </c>
      <c r="O203" s="91">
        <f t="shared" si="35"/>
        <v>15294.204988243215</v>
      </c>
    </row>
    <row r="204" spans="1:15" x14ac:dyDescent="0.25">
      <c r="C204" s="67"/>
      <c r="D204" s="67"/>
      <c r="E204" s="67"/>
      <c r="I204" s="24" t="s">
        <v>119</v>
      </c>
      <c r="J204" s="23" t="s">
        <v>118</v>
      </c>
      <c r="K204" s="23" t="s">
        <v>121</v>
      </c>
      <c r="L204" s="23" t="s">
        <v>120</v>
      </c>
      <c r="M204" s="96">
        <v>202419</v>
      </c>
      <c r="N204" s="102">
        <f t="shared" si="36"/>
        <v>0.40625094077200502</v>
      </c>
      <c r="O204" s="91">
        <f t="shared" si="35"/>
        <v>10464.496858171604</v>
      </c>
    </row>
    <row r="205" spans="1:15" x14ac:dyDescent="0.25">
      <c r="C205" s="67"/>
      <c r="D205" s="68"/>
      <c r="E205" s="68"/>
      <c r="I205" s="24" t="s">
        <v>115</v>
      </c>
      <c r="J205" s="23" t="s">
        <v>114</v>
      </c>
      <c r="K205" s="23" t="s">
        <v>113</v>
      </c>
      <c r="L205" s="23" t="s">
        <v>112</v>
      </c>
      <c r="M205" s="96">
        <v>545501</v>
      </c>
      <c r="N205" s="102">
        <f t="shared" si="36"/>
        <v>1</v>
      </c>
      <c r="O205" s="91">
        <f t="shared" si="35"/>
        <v>28924.461251159213</v>
      </c>
    </row>
    <row r="206" spans="1:15" x14ac:dyDescent="0.25">
      <c r="C206" s="67"/>
      <c r="D206" s="68"/>
      <c r="E206" s="68"/>
      <c r="I206" s="24" t="s">
        <v>109</v>
      </c>
      <c r="J206" s="23" t="s">
        <v>108</v>
      </c>
      <c r="K206" s="23" t="s">
        <v>111</v>
      </c>
      <c r="L206" s="23" t="s">
        <v>110</v>
      </c>
      <c r="M206" s="96">
        <v>529610</v>
      </c>
      <c r="N206" s="102">
        <f t="shared" si="36"/>
        <v>0.98360442613634258</v>
      </c>
      <c r="O206" s="91">
        <f t="shared" si="35"/>
        <v>21335.083732130672</v>
      </c>
    </row>
    <row r="207" spans="1:15" x14ac:dyDescent="0.25">
      <c r="C207" s="67"/>
      <c r="D207" s="68"/>
      <c r="E207" s="68"/>
      <c r="I207" s="24" t="s">
        <v>109</v>
      </c>
      <c r="J207" s="23" t="s">
        <v>108</v>
      </c>
      <c r="K207" s="23" t="s">
        <v>107</v>
      </c>
      <c r="L207" s="23" t="s">
        <v>106</v>
      </c>
      <c r="M207" s="96">
        <v>8828</v>
      </c>
      <c r="N207" s="102">
        <f t="shared" si="36"/>
        <v>1.6395573863657469E-2</v>
      </c>
      <c r="O207" s="91">
        <f t="shared" si="35"/>
        <v>355.6317274735174</v>
      </c>
    </row>
    <row r="208" spans="1:15" x14ac:dyDescent="0.25">
      <c r="C208" s="67"/>
      <c r="D208" s="68"/>
      <c r="E208" s="68"/>
      <c r="I208" s="24" t="s">
        <v>101</v>
      </c>
      <c r="J208" s="23" t="s">
        <v>100</v>
      </c>
      <c r="K208" s="23" t="s">
        <v>105</v>
      </c>
      <c r="L208" s="23" t="s">
        <v>104</v>
      </c>
      <c r="M208" s="96">
        <v>158473</v>
      </c>
      <c r="N208" s="102">
        <f t="shared" si="36"/>
        <v>0.32572226058931858</v>
      </c>
      <c r="O208" s="91">
        <f t="shared" si="35"/>
        <v>6657.2594983713543</v>
      </c>
    </row>
    <row r="209" spans="3:15" x14ac:dyDescent="0.25">
      <c r="C209" s="67"/>
      <c r="D209" s="68"/>
      <c r="E209" s="68"/>
      <c r="I209" s="24" t="s">
        <v>101</v>
      </c>
      <c r="J209" s="23" t="s">
        <v>100</v>
      </c>
      <c r="K209" s="23" t="s">
        <v>103</v>
      </c>
      <c r="L209" s="23" t="s">
        <v>102</v>
      </c>
      <c r="M209" s="96">
        <v>163075</v>
      </c>
      <c r="N209" s="102">
        <f t="shared" si="36"/>
        <v>0.3351811200999737</v>
      </c>
      <c r="O209" s="91">
        <f t="shared" si="35"/>
        <v>6850.5839650723383</v>
      </c>
    </row>
    <row r="210" spans="3:15" x14ac:dyDescent="0.25">
      <c r="C210" s="67"/>
      <c r="D210" s="68"/>
      <c r="E210" s="68"/>
      <c r="I210" s="24" t="s">
        <v>101</v>
      </c>
      <c r="J210" s="23" t="s">
        <v>100</v>
      </c>
      <c r="K210" s="23" t="s">
        <v>99</v>
      </c>
      <c r="L210" s="23" t="s">
        <v>98</v>
      </c>
      <c r="M210" s="96">
        <v>164980</v>
      </c>
      <c r="N210" s="102">
        <f t="shared" si="36"/>
        <v>0.33909661931070773</v>
      </c>
      <c r="O210" s="91">
        <f t="shared" si="35"/>
        <v>6930.610716281677</v>
      </c>
    </row>
    <row r="211" spans="3:15" x14ac:dyDescent="0.25">
      <c r="C211" s="67"/>
      <c r="D211" s="68"/>
      <c r="E211" s="68"/>
      <c r="I211" s="24" t="s">
        <v>93</v>
      </c>
      <c r="J211" s="23" t="s">
        <v>92</v>
      </c>
      <c r="K211" s="23" t="s">
        <v>97</v>
      </c>
      <c r="L211" s="23" t="s">
        <v>96</v>
      </c>
      <c r="M211" s="96">
        <v>459252</v>
      </c>
      <c r="N211" s="102">
        <f t="shared" si="36"/>
        <v>0.48285745226907845</v>
      </c>
      <c r="O211" s="91">
        <f t="shared" si="35"/>
        <v>20092.948557988588</v>
      </c>
    </row>
    <row r="212" spans="3:15" x14ac:dyDescent="0.25">
      <c r="C212" s="67"/>
      <c r="D212" s="68"/>
      <c r="E212" s="68"/>
      <c r="I212" s="24" t="s">
        <v>93</v>
      </c>
      <c r="J212" s="23" t="s">
        <v>92</v>
      </c>
      <c r="K212" s="23" t="s">
        <v>95</v>
      </c>
      <c r="L212" s="23" t="s">
        <v>94</v>
      </c>
      <c r="M212" s="96">
        <v>212834</v>
      </c>
      <c r="N212" s="102">
        <f t="shared" si="36"/>
        <v>0.2237736210103321</v>
      </c>
      <c r="O212" s="91">
        <f t="shared" si="35"/>
        <v>9311.7996511521851</v>
      </c>
    </row>
    <row r="213" spans="3:15" x14ac:dyDescent="0.25">
      <c r="C213" s="67"/>
      <c r="D213" s="68"/>
      <c r="E213" s="68"/>
      <c r="I213" s="24" t="s">
        <v>93</v>
      </c>
      <c r="J213" s="23" t="s">
        <v>92</v>
      </c>
      <c r="K213" s="23" t="s">
        <v>91</v>
      </c>
      <c r="L213" s="23" t="s">
        <v>90</v>
      </c>
      <c r="M213" s="96">
        <v>279027</v>
      </c>
      <c r="N213" s="102">
        <f t="shared" si="36"/>
        <v>0.29336892672058945</v>
      </c>
      <c r="O213" s="91">
        <f t="shared" si="35"/>
        <v>12207.840482545273</v>
      </c>
    </row>
    <row r="214" spans="3:15" x14ac:dyDescent="0.25">
      <c r="C214" s="67"/>
      <c r="D214" s="68"/>
      <c r="E214" s="68"/>
      <c r="I214" s="24" t="s">
        <v>83</v>
      </c>
      <c r="J214" s="23" t="s">
        <v>82</v>
      </c>
      <c r="K214" s="23" t="s">
        <v>89</v>
      </c>
      <c r="L214" s="23" t="s">
        <v>88</v>
      </c>
      <c r="M214" s="96">
        <v>120377</v>
      </c>
      <c r="N214" s="102">
        <f t="shared" si="36"/>
        <v>0.27903478170164925</v>
      </c>
      <c r="O214" s="91">
        <f t="shared" si="35"/>
        <v>5136.6628564749963</v>
      </c>
    </row>
    <row r="215" spans="3:15" x14ac:dyDescent="0.25">
      <c r="C215" s="67"/>
      <c r="D215" s="68"/>
      <c r="E215" s="68"/>
      <c r="I215" s="24" t="s">
        <v>83</v>
      </c>
      <c r="J215" s="23" t="s">
        <v>82</v>
      </c>
      <c r="K215" s="23" t="s">
        <v>87</v>
      </c>
      <c r="L215" s="23" t="s">
        <v>86</v>
      </c>
      <c r="M215" s="96">
        <v>148768</v>
      </c>
      <c r="N215" s="102">
        <f t="shared" si="36"/>
        <v>0.34484533095351239</v>
      </c>
      <c r="O215" s="91">
        <f t="shared" si="35"/>
        <v>6348.1483990469305</v>
      </c>
    </row>
    <row r="216" spans="3:15" x14ac:dyDescent="0.25">
      <c r="C216" s="67"/>
      <c r="D216" s="68"/>
      <c r="E216" s="68"/>
      <c r="I216" s="24" t="s">
        <v>83</v>
      </c>
      <c r="J216" s="23" t="s">
        <v>82</v>
      </c>
      <c r="K216" s="23" t="s">
        <v>85</v>
      </c>
      <c r="L216" s="23" t="s">
        <v>84</v>
      </c>
      <c r="M216" s="96">
        <v>150140</v>
      </c>
      <c r="N216" s="102">
        <f t="shared" si="36"/>
        <v>0.34802563716229529</v>
      </c>
      <c r="O216" s="91">
        <f t="shared" si="35"/>
        <v>6406.6936480486802</v>
      </c>
    </row>
    <row r="217" spans="3:15" x14ac:dyDescent="0.25">
      <c r="C217" s="67"/>
      <c r="D217" s="68"/>
      <c r="E217" s="68"/>
      <c r="I217" s="24" t="s">
        <v>83</v>
      </c>
      <c r="J217" s="23" t="s">
        <v>82</v>
      </c>
      <c r="K217" s="23" t="s">
        <v>21</v>
      </c>
      <c r="L217" s="23" t="s">
        <v>20</v>
      </c>
      <c r="M217" s="96">
        <v>12120</v>
      </c>
      <c r="N217" s="102">
        <f t="shared" si="36"/>
        <v>2.8094250182543086E-2</v>
      </c>
      <c r="O217" s="91">
        <f t="shared" si="35"/>
        <v>517.17814715831901</v>
      </c>
    </row>
    <row r="218" spans="3:15" x14ac:dyDescent="0.25">
      <c r="C218" s="67"/>
      <c r="D218" s="68"/>
      <c r="E218" s="68"/>
      <c r="I218" s="24" t="s">
        <v>79</v>
      </c>
      <c r="J218" s="23" t="s">
        <v>78</v>
      </c>
      <c r="K218" s="23" t="s">
        <v>81</v>
      </c>
      <c r="L218" s="23" t="s">
        <v>80</v>
      </c>
      <c r="M218" s="96">
        <v>961323</v>
      </c>
      <c r="N218" s="102">
        <f t="shared" si="36"/>
        <v>0.81796902121750492</v>
      </c>
      <c r="O218" s="91">
        <f t="shared" si="35"/>
        <v>46601.195049747832</v>
      </c>
    </row>
    <row r="219" spans="3:15" x14ac:dyDescent="0.25">
      <c r="C219" s="67"/>
      <c r="D219" s="68"/>
      <c r="E219" s="68"/>
      <c r="I219" s="24" t="s">
        <v>79</v>
      </c>
      <c r="J219" s="23" t="s">
        <v>78</v>
      </c>
      <c r="K219" s="23" t="s">
        <v>77</v>
      </c>
      <c r="L219" s="23" t="s">
        <v>76</v>
      </c>
      <c r="M219" s="96">
        <v>213933</v>
      </c>
      <c r="N219" s="102">
        <f t="shared" si="36"/>
        <v>0.18203097878249505</v>
      </c>
      <c r="O219" s="91">
        <f t="shared" si="35"/>
        <v>10370.638651709887</v>
      </c>
    </row>
    <row r="220" spans="3:15" x14ac:dyDescent="0.25">
      <c r="C220" s="67"/>
      <c r="D220" s="68"/>
      <c r="E220" s="68"/>
      <c r="I220" s="24" t="s">
        <v>75</v>
      </c>
      <c r="J220" s="23" t="s">
        <v>74</v>
      </c>
      <c r="K220" s="23" t="s">
        <v>73</v>
      </c>
      <c r="L220" s="23" t="s">
        <v>72</v>
      </c>
      <c r="M220" s="96">
        <v>784846</v>
      </c>
      <c r="N220" s="102">
        <f t="shared" si="36"/>
        <v>1</v>
      </c>
      <c r="O220" s="91">
        <f t="shared" si="35"/>
        <v>38379.119915290103</v>
      </c>
    </row>
    <row r="221" spans="3:15" x14ac:dyDescent="0.25">
      <c r="C221" s="67"/>
      <c r="D221" s="68"/>
      <c r="E221" s="68"/>
      <c r="I221" s="24" t="s">
        <v>69</v>
      </c>
      <c r="J221" s="23" t="s">
        <v>68</v>
      </c>
      <c r="K221" s="23" t="s">
        <v>71</v>
      </c>
      <c r="L221" s="23" t="s">
        <v>70</v>
      </c>
      <c r="M221" s="96">
        <v>257034</v>
      </c>
      <c r="N221" s="102">
        <f t="shared" si="36"/>
        <v>0.25306941455163412</v>
      </c>
      <c r="O221" s="91">
        <f t="shared" si="35"/>
        <v>12286.300278288716</v>
      </c>
    </row>
    <row r="222" spans="3:15" x14ac:dyDescent="0.25">
      <c r="C222" s="67"/>
      <c r="D222" s="68"/>
      <c r="E222" s="68"/>
      <c r="I222" s="24" t="s">
        <v>69</v>
      </c>
      <c r="J222" s="23" t="s">
        <v>68</v>
      </c>
      <c r="K222" s="23" t="s">
        <v>67</v>
      </c>
      <c r="L222" s="23" t="s">
        <v>66</v>
      </c>
      <c r="M222" s="96">
        <v>758632</v>
      </c>
      <c r="N222" s="102">
        <f t="shared" si="36"/>
        <v>0.74693058544836588</v>
      </c>
      <c r="O222" s="91">
        <f t="shared" si="35"/>
        <v>36262.831192444282</v>
      </c>
    </row>
    <row r="223" spans="3:15" x14ac:dyDescent="0.25">
      <c r="C223" s="67"/>
      <c r="D223" s="68"/>
      <c r="E223" s="68"/>
      <c r="I223" s="24" t="s">
        <v>61</v>
      </c>
      <c r="J223" s="23" t="s">
        <v>60</v>
      </c>
      <c r="K223" s="23" t="s">
        <v>65</v>
      </c>
      <c r="L223" s="23" t="s">
        <v>64</v>
      </c>
      <c r="M223" s="96">
        <v>263070</v>
      </c>
      <c r="N223" s="102">
        <f t="shared" si="36"/>
        <v>0.22190861484890612</v>
      </c>
      <c r="O223" s="91">
        <f t="shared" si="35"/>
        <v>12519.982509567286</v>
      </c>
    </row>
    <row r="224" spans="3:15" x14ac:dyDescent="0.25">
      <c r="C224" s="67"/>
      <c r="D224" s="68"/>
      <c r="E224" s="68"/>
      <c r="I224" s="24" t="s">
        <v>61</v>
      </c>
      <c r="J224" s="23" t="s">
        <v>60</v>
      </c>
      <c r="K224" s="23" t="s">
        <v>63</v>
      </c>
      <c r="L224" s="23" t="s">
        <v>62</v>
      </c>
      <c r="M224" s="96">
        <v>135247</v>
      </c>
      <c r="N224" s="102">
        <f t="shared" si="36"/>
        <v>0.11408550740285857</v>
      </c>
      <c r="O224" s="91">
        <f t="shared" si="35"/>
        <v>6436.6521248011804</v>
      </c>
    </row>
    <row r="225" spans="3:15" x14ac:dyDescent="0.25">
      <c r="C225" s="67"/>
      <c r="D225" s="68"/>
      <c r="E225" s="68"/>
      <c r="I225" s="24" t="s">
        <v>61</v>
      </c>
      <c r="J225" s="23" t="s">
        <v>60</v>
      </c>
      <c r="K225" s="23" t="s">
        <v>59</v>
      </c>
      <c r="L225" s="23" t="s">
        <v>58</v>
      </c>
      <c r="M225" s="96">
        <v>787171</v>
      </c>
      <c r="N225" s="102">
        <f t="shared" si="36"/>
        <v>0.66400587774823527</v>
      </c>
      <c r="O225" s="91">
        <f t="shared" si="35"/>
        <v>37462.907788948141</v>
      </c>
    </row>
    <row r="226" spans="3:15" x14ac:dyDescent="0.25">
      <c r="C226" s="67"/>
      <c r="D226" s="68"/>
      <c r="E226" s="68"/>
      <c r="I226" s="24" t="s">
        <v>57</v>
      </c>
      <c r="J226" s="23" t="s">
        <v>56</v>
      </c>
      <c r="K226" s="23" t="s">
        <v>55</v>
      </c>
      <c r="L226" s="23" t="s">
        <v>54</v>
      </c>
      <c r="M226" s="96">
        <v>491549</v>
      </c>
      <c r="N226" s="102">
        <f t="shared" si="36"/>
        <v>1</v>
      </c>
      <c r="O226" s="91">
        <f t="shared" si="35"/>
        <v>28221.113500647218</v>
      </c>
    </row>
    <row r="227" spans="3:15" x14ac:dyDescent="0.25">
      <c r="C227" s="67"/>
      <c r="D227" s="68"/>
      <c r="E227" s="68"/>
      <c r="I227" s="24" t="s">
        <v>53</v>
      </c>
      <c r="J227" s="23" t="s">
        <v>52</v>
      </c>
      <c r="K227" s="23" t="s">
        <v>51</v>
      </c>
      <c r="L227" s="23" t="s">
        <v>50</v>
      </c>
      <c r="M227" s="96">
        <v>204473</v>
      </c>
      <c r="N227" s="102">
        <f t="shared" si="36"/>
        <v>1</v>
      </c>
      <c r="O227" s="91">
        <f t="shared" si="35"/>
        <v>11353.072408871063</v>
      </c>
    </row>
    <row r="228" spans="3:15" x14ac:dyDescent="0.25">
      <c r="C228" s="67"/>
      <c r="D228" s="68"/>
      <c r="E228" s="68"/>
      <c r="I228" s="24" t="s">
        <v>49</v>
      </c>
      <c r="J228" s="23" t="s">
        <v>48</v>
      </c>
      <c r="K228" s="23" t="s">
        <v>47</v>
      </c>
      <c r="L228" s="23" t="s">
        <v>46</v>
      </c>
      <c r="M228" s="96">
        <v>149824</v>
      </c>
      <c r="N228" s="102">
        <f t="shared" si="36"/>
        <v>1</v>
      </c>
      <c r="O228" s="91">
        <f t="shared" si="35"/>
        <v>7292.6677911793431</v>
      </c>
    </row>
    <row r="229" spans="3:15" x14ac:dyDescent="0.25">
      <c r="C229" s="67"/>
      <c r="D229" s="68"/>
      <c r="E229" s="68"/>
      <c r="I229" s="24" t="s">
        <v>45</v>
      </c>
      <c r="J229" s="23" t="s">
        <v>44</v>
      </c>
      <c r="K229" s="23" t="s">
        <v>41</v>
      </c>
      <c r="L229" s="23" t="s">
        <v>40</v>
      </c>
      <c r="M229" s="96">
        <v>261054</v>
      </c>
      <c r="N229" s="102">
        <f t="shared" si="36"/>
        <v>1</v>
      </c>
      <c r="O229" s="91">
        <f t="shared" si="35"/>
        <v>12350.372656580352</v>
      </c>
    </row>
    <row r="230" spans="3:15" x14ac:dyDescent="0.25">
      <c r="C230" s="67"/>
      <c r="D230" s="68"/>
      <c r="E230" s="68"/>
      <c r="I230" s="24" t="s">
        <v>43</v>
      </c>
      <c r="J230" s="23" t="s">
        <v>42</v>
      </c>
      <c r="K230" s="23" t="s">
        <v>41</v>
      </c>
      <c r="L230" s="23" t="s">
        <v>40</v>
      </c>
      <c r="M230" s="96">
        <v>176023</v>
      </c>
      <c r="N230" s="102">
        <f t="shared" si="36"/>
        <v>1</v>
      </c>
      <c r="O230" s="91">
        <f t="shared" si="35"/>
        <v>8236.7754798504902</v>
      </c>
    </row>
    <row r="231" spans="3:15" x14ac:dyDescent="0.25">
      <c r="C231" s="67"/>
      <c r="D231" s="68"/>
      <c r="E231" s="68"/>
      <c r="I231" s="24" t="s">
        <v>39</v>
      </c>
      <c r="J231" s="23" t="s">
        <v>38</v>
      </c>
      <c r="K231" s="23" t="s">
        <v>37</v>
      </c>
      <c r="L231" s="23" t="s">
        <v>36</v>
      </c>
      <c r="M231" s="96">
        <v>181808</v>
      </c>
      <c r="N231" s="102">
        <f t="shared" si="36"/>
        <v>1</v>
      </c>
      <c r="O231" s="91">
        <f t="shared" si="35"/>
        <v>8679.4720833740448</v>
      </c>
    </row>
    <row r="232" spans="3:15" x14ac:dyDescent="0.25">
      <c r="C232" s="67"/>
      <c r="D232" s="68"/>
      <c r="E232" s="68"/>
      <c r="I232" s="24" t="s">
        <v>35</v>
      </c>
      <c r="J232" s="23" t="s">
        <v>34</v>
      </c>
      <c r="K232" s="23" t="s">
        <v>21</v>
      </c>
      <c r="L232" s="23" t="s">
        <v>20</v>
      </c>
      <c r="M232" s="96">
        <v>291545</v>
      </c>
      <c r="N232" s="102">
        <f t="shared" si="36"/>
        <v>1</v>
      </c>
      <c r="O232" s="91">
        <f t="shared" si="35"/>
        <v>13097.667729917835</v>
      </c>
    </row>
    <row r="233" spans="3:15" x14ac:dyDescent="0.25">
      <c r="C233" s="67"/>
      <c r="D233" s="68"/>
      <c r="E233" s="68"/>
      <c r="I233" s="24" t="s">
        <v>33</v>
      </c>
      <c r="J233" s="23" t="s">
        <v>32</v>
      </c>
      <c r="K233" s="23" t="s">
        <v>31</v>
      </c>
      <c r="L233" s="23" t="s">
        <v>30</v>
      </c>
      <c r="M233" s="96">
        <v>485774</v>
      </c>
      <c r="N233" s="102">
        <f t="shared" si="36"/>
        <v>1</v>
      </c>
      <c r="O233" s="91">
        <f t="shared" si="35"/>
        <v>20273.383452743368</v>
      </c>
    </row>
    <row r="234" spans="3:15" x14ac:dyDescent="0.25">
      <c r="C234" s="67"/>
      <c r="D234" s="68"/>
      <c r="E234" s="68"/>
      <c r="I234" s="24" t="s">
        <v>29</v>
      </c>
      <c r="J234" s="23" t="s">
        <v>28</v>
      </c>
      <c r="K234" s="23" t="s">
        <v>27</v>
      </c>
      <c r="L234" s="23" t="s">
        <v>26</v>
      </c>
      <c r="M234" s="96">
        <v>173788</v>
      </c>
      <c r="N234" s="102">
        <f t="shared" si="36"/>
        <v>1</v>
      </c>
      <c r="O234" s="91">
        <f t="shared" si="35"/>
        <v>7396.2838938121013</v>
      </c>
    </row>
    <row r="235" spans="3:15" x14ac:dyDescent="0.25">
      <c r="C235" s="67"/>
      <c r="D235" s="68"/>
      <c r="E235" s="68"/>
      <c r="I235" s="24" t="s">
        <v>23</v>
      </c>
      <c r="J235" s="23" t="s">
        <v>22</v>
      </c>
      <c r="K235" s="23" t="s">
        <v>25</v>
      </c>
      <c r="L235" s="23" t="s">
        <v>24</v>
      </c>
      <c r="M235" s="96">
        <v>167587</v>
      </c>
      <c r="N235" s="102">
        <f t="shared" si="36"/>
        <v>0.79299967350106226</v>
      </c>
      <c r="O235" s="91">
        <f t="shared" si="35"/>
        <v>7640.9987300642024</v>
      </c>
    </row>
    <row r="236" spans="3:15" x14ac:dyDescent="0.25">
      <c r="C236" s="67"/>
      <c r="D236" s="68"/>
      <c r="E236" s="68"/>
      <c r="I236" s="24" t="s">
        <v>23</v>
      </c>
      <c r="J236" s="23" t="s">
        <v>22</v>
      </c>
      <c r="K236" s="23" t="s">
        <v>21</v>
      </c>
      <c r="L236" s="23" t="s">
        <v>20</v>
      </c>
      <c r="M236" s="96">
        <v>43746</v>
      </c>
      <c r="N236" s="102">
        <f t="shared" si="36"/>
        <v>0.20700032649893771</v>
      </c>
      <c r="O236" s="91">
        <f t="shared" si="35"/>
        <v>1994.5647958695404</v>
      </c>
    </row>
    <row r="237" spans="3:15" x14ac:dyDescent="0.25">
      <c r="C237" s="67"/>
      <c r="D237" s="68"/>
      <c r="E237" s="68"/>
      <c r="I237" s="24" t="s">
        <v>19</v>
      </c>
      <c r="J237" s="23" t="s">
        <v>18</v>
      </c>
      <c r="K237" s="23" t="s">
        <v>17</v>
      </c>
      <c r="L237" s="23" t="s">
        <v>16</v>
      </c>
      <c r="M237" s="96">
        <v>496043</v>
      </c>
      <c r="N237" s="102">
        <f t="shared" si="36"/>
        <v>1</v>
      </c>
      <c r="O237" s="91">
        <f t="shared" si="35"/>
        <v>21346.877137969226</v>
      </c>
    </row>
    <row r="238" spans="3:15" x14ac:dyDescent="0.25">
      <c r="C238" s="67"/>
      <c r="D238" s="68"/>
      <c r="E238" s="68"/>
      <c r="I238" s="24"/>
      <c r="K238" s="23"/>
      <c r="L238" s="23"/>
      <c r="M238" s="96"/>
      <c r="N238" s="102"/>
      <c r="O238" s="91"/>
    </row>
    <row r="239" spans="3:15" x14ac:dyDescent="0.25">
      <c r="C239" s="67"/>
      <c r="D239" s="68"/>
      <c r="E239" s="68"/>
      <c r="I239" s="18"/>
      <c r="J239" s="18"/>
    </row>
    <row r="240" spans="3:15" x14ac:dyDescent="0.25">
      <c r="C240" s="67"/>
      <c r="D240" s="68"/>
      <c r="E240" s="68"/>
      <c r="I240" s="18"/>
      <c r="J240" s="18"/>
    </row>
    <row r="241" spans="3:10" x14ac:dyDescent="0.25">
      <c r="C241" s="67"/>
      <c r="D241" s="68"/>
      <c r="E241" s="68"/>
      <c r="I241" s="18"/>
      <c r="J241" s="18"/>
    </row>
    <row r="242" spans="3:10" x14ac:dyDescent="0.25">
      <c r="C242" s="67"/>
      <c r="D242" s="68"/>
      <c r="E242" s="68"/>
      <c r="I242" s="18"/>
      <c r="J242" s="18"/>
    </row>
    <row r="243" spans="3:10" x14ac:dyDescent="0.25">
      <c r="C243" s="67"/>
      <c r="D243" s="68"/>
      <c r="E243" s="68"/>
      <c r="I243" s="18"/>
      <c r="J243" s="18"/>
    </row>
    <row r="244" spans="3:10" x14ac:dyDescent="0.25">
      <c r="C244" s="67"/>
      <c r="D244" s="68"/>
      <c r="E244" s="68"/>
      <c r="I244" s="18"/>
      <c r="J244" s="18"/>
    </row>
    <row r="245" spans="3:10" x14ac:dyDescent="0.25">
      <c r="C245" s="67"/>
      <c r="D245" s="68"/>
      <c r="E245" s="68"/>
      <c r="I245" s="18"/>
      <c r="J245" s="18"/>
    </row>
    <row r="246" spans="3:10" x14ac:dyDescent="0.25">
      <c r="C246" s="67"/>
      <c r="D246" s="68"/>
      <c r="E246" s="68"/>
      <c r="I246" s="18"/>
      <c r="J246" s="18"/>
    </row>
    <row r="247" spans="3:10" x14ac:dyDescent="0.25">
      <c r="C247" s="67"/>
      <c r="D247" s="68"/>
      <c r="E247" s="68"/>
      <c r="I247" s="18"/>
      <c r="J247" s="18"/>
    </row>
    <row r="248" spans="3:10" x14ac:dyDescent="0.25">
      <c r="C248" s="67"/>
      <c r="D248" s="68"/>
      <c r="E248" s="68"/>
      <c r="I248" s="18"/>
      <c r="J248" s="18"/>
    </row>
    <row r="249" spans="3:10" x14ac:dyDescent="0.25">
      <c r="C249" s="67"/>
      <c r="D249" s="68"/>
      <c r="E249" s="68"/>
      <c r="I249" s="18"/>
      <c r="J249" s="18"/>
    </row>
    <row r="250" spans="3:10" x14ac:dyDescent="0.25">
      <c r="C250" s="67"/>
      <c r="D250" s="68"/>
      <c r="E250" s="68"/>
      <c r="I250" s="18"/>
      <c r="J250" s="18"/>
    </row>
    <row r="251" spans="3:10" x14ac:dyDescent="0.25">
      <c r="C251" s="67"/>
      <c r="D251" s="68"/>
      <c r="E251" s="68"/>
      <c r="I251" s="18"/>
      <c r="J251" s="18"/>
    </row>
    <row r="252" spans="3:10" x14ac:dyDescent="0.25">
      <c r="C252" s="67"/>
      <c r="D252" s="68"/>
      <c r="E252" s="68"/>
      <c r="I252" s="18"/>
      <c r="J252" s="18"/>
    </row>
    <row r="253" spans="3:10" x14ac:dyDescent="0.25">
      <c r="C253" s="67"/>
      <c r="D253" s="68"/>
      <c r="E253" s="68"/>
      <c r="I253" s="18"/>
      <c r="J253" s="18"/>
    </row>
    <row r="254" spans="3:10" x14ac:dyDescent="0.25">
      <c r="C254" s="67"/>
      <c r="D254" s="68"/>
      <c r="E254" s="68"/>
      <c r="I254" s="18"/>
      <c r="J254" s="18"/>
    </row>
    <row r="255" spans="3:10" x14ac:dyDescent="0.25">
      <c r="C255" s="67"/>
      <c r="D255" s="68"/>
      <c r="E255" s="68"/>
      <c r="I255" s="18"/>
      <c r="J255" s="18"/>
    </row>
    <row r="256" spans="3:10" x14ac:dyDescent="0.25">
      <c r="C256" s="67"/>
      <c r="D256" s="66"/>
      <c r="E256" s="66"/>
      <c r="I256" s="18"/>
      <c r="J256" s="18"/>
    </row>
    <row r="257" spans="9:10" x14ac:dyDescent="0.25">
      <c r="I257" s="18"/>
      <c r="J257" s="18"/>
    </row>
    <row r="258" spans="9:10" x14ac:dyDescent="0.25">
      <c r="I258" s="18"/>
      <c r="J258" s="18"/>
    </row>
    <row r="259" spans="9:10" x14ac:dyDescent="0.25">
      <c r="I259" s="18"/>
      <c r="J259" s="18"/>
    </row>
    <row r="260" spans="9:10" x14ac:dyDescent="0.25">
      <c r="I260" s="18"/>
      <c r="J260" s="18"/>
    </row>
    <row r="261" spans="9:10" x14ac:dyDescent="0.25">
      <c r="I261" s="18"/>
      <c r="J261" s="18"/>
    </row>
    <row r="262" spans="9:10" x14ac:dyDescent="0.25">
      <c r="I262" s="18"/>
      <c r="J262" s="18"/>
    </row>
    <row r="263" spans="9:10" x14ac:dyDescent="0.25">
      <c r="I263" s="18"/>
      <c r="J263" s="18"/>
    </row>
    <row r="264" spans="9:10" x14ac:dyDescent="0.25">
      <c r="I264" s="18"/>
      <c r="J264" s="18"/>
    </row>
    <row r="265" spans="9:10" x14ac:dyDescent="0.25">
      <c r="I265" s="18"/>
      <c r="J265" s="18"/>
    </row>
    <row r="266" spans="9:10" x14ac:dyDescent="0.25">
      <c r="I266" s="18"/>
      <c r="J266" s="18"/>
    </row>
    <row r="267" spans="9:10" x14ac:dyDescent="0.25">
      <c r="I267" s="18"/>
      <c r="J267" s="18"/>
    </row>
    <row r="268" spans="9:10" x14ac:dyDescent="0.25">
      <c r="I268" s="18"/>
      <c r="J268" s="18"/>
    </row>
    <row r="269" spans="9:10" x14ac:dyDescent="0.25">
      <c r="I269" s="18"/>
      <c r="J269" s="18"/>
    </row>
    <row r="270" spans="9:10" x14ac:dyDescent="0.25">
      <c r="I270" s="18"/>
      <c r="J270" s="18"/>
    </row>
    <row r="271" spans="9:10" x14ac:dyDescent="0.25">
      <c r="I271" s="18"/>
      <c r="J271" s="18"/>
    </row>
    <row r="272" spans="9:10" x14ac:dyDescent="0.25">
      <c r="I272" s="18"/>
      <c r="J272" s="18"/>
    </row>
    <row r="273" spans="9:10" x14ac:dyDescent="0.25">
      <c r="I273" s="18"/>
      <c r="J273" s="18"/>
    </row>
    <row r="274" spans="9:10" x14ac:dyDescent="0.25">
      <c r="I274" s="18"/>
      <c r="J274" s="18"/>
    </row>
    <row r="275" spans="9:10" x14ac:dyDescent="0.25">
      <c r="I275" s="18"/>
      <c r="J275" s="18"/>
    </row>
    <row r="276" spans="9:10" x14ac:dyDescent="0.25">
      <c r="I276" s="18"/>
      <c r="J276" s="18"/>
    </row>
    <row r="277" spans="9:10" x14ac:dyDescent="0.25">
      <c r="I277" s="18"/>
      <c r="J277" s="18"/>
    </row>
    <row r="278" spans="9:10" x14ac:dyDescent="0.25">
      <c r="I278" s="18"/>
      <c r="J278" s="18"/>
    </row>
    <row r="279" spans="9:10" x14ac:dyDescent="0.25">
      <c r="I279" s="18"/>
      <c r="J279" s="18"/>
    </row>
    <row r="280" spans="9:10" x14ac:dyDescent="0.25">
      <c r="I280" s="18"/>
      <c r="J280" s="18"/>
    </row>
    <row r="281" spans="9:10" x14ac:dyDescent="0.25">
      <c r="I281" s="18"/>
      <c r="J281" s="18"/>
    </row>
    <row r="282" spans="9:10" x14ac:dyDescent="0.25">
      <c r="I282" s="18"/>
      <c r="J282" s="18"/>
    </row>
    <row r="283" spans="9:10" x14ac:dyDescent="0.25">
      <c r="I283" s="18"/>
      <c r="J283" s="18"/>
    </row>
    <row r="284" spans="9:10" x14ac:dyDescent="0.25">
      <c r="I284" s="18"/>
      <c r="J284" s="18"/>
    </row>
    <row r="285" spans="9:10" x14ac:dyDescent="0.25">
      <c r="I285" s="18"/>
      <c r="J285" s="18"/>
    </row>
    <row r="286" spans="9:10" x14ac:dyDescent="0.25">
      <c r="I286" s="18"/>
      <c r="J286" s="18"/>
    </row>
    <row r="287" spans="9:10" x14ac:dyDescent="0.25">
      <c r="I287" s="18"/>
      <c r="J287" s="18"/>
    </row>
    <row r="288" spans="9:10" x14ac:dyDescent="0.25">
      <c r="I288" s="18"/>
      <c r="J288" s="18"/>
    </row>
    <row r="289" spans="9:10" x14ac:dyDescent="0.25">
      <c r="I289" s="18"/>
      <c r="J289" s="18"/>
    </row>
    <row r="290" spans="9:10" x14ac:dyDescent="0.25">
      <c r="I290" s="18"/>
      <c r="J290" s="18"/>
    </row>
    <row r="291" spans="9:10" x14ac:dyDescent="0.25">
      <c r="I291" s="18"/>
      <c r="J291" s="18"/>
    </row>
    <row r="292" spans="9:10" x14ac:dyDescent="0.25">
      <c r="I292" s="18"/>
      <c r="J292" s="18"/>
    </row>
    <row r="293" spans="9:10" x14ac:dyDescent="0.25">
      <c r="I293" s="18"/>
      <c r="J293" s="18"/>
    </row>
    <row r="294" spans="9:10" x14ac:dyDescent="0.25">
      <c r="I294" s="18"/>
      <c r="J294" s="18"/>
    </row>
    <row r="295" spans="9:10" x14ac:dyDescent="0.25">
      <c r="I295" s="18"/>
      <c r="J295" s="18"/>
    </row>
    <row r="296" spans="9:10" x14ac:dyDescent="0.25">
      <c r="I296" s="18"/>
      <c r="J296" s="18"/>
    </row>
    <row r="297" spans="9:10" x14ac:dyDescent="0.25">
      <c r="I297" s="18"/>
      <c r="J297" s="18"/>
    </row>
    <row r="298" spans="9:10" x14ac:dyDescent="0.25">
      <c r="I298" s="18"/>
      <c r="J298" s="18"/>
    </row>
    <row r="299" spans="9:10" x14ac:dyDescent="0.25">
      <c r="I299" s="18"/>
      <c r="J299" s="18"/>
    </row>
    <row r="300" spans="9:10" x14ac:dyDescent="0.25">
      <c r="I300" s="18"/>
      <c r="J300" s="18"/>
    </row>
    <row r="301" spans="9:10" x14ac:dyDescent="0.25">
      <c r="I301" s="18"/>
      <c r="J301" s="18"/>
    </row>
    <row r="302" spans="9:10" x14ac:dyDescent="0.25">
      <c r="I302" s="18"/>
      <c r="J302" s="18"/>
    </row>
    <row r="303" spans="9:10" x14ac:dyDescent="0.25">
      <c r="I303" s="18"/>
      <c r="J303" s="18"/>
    </row>
    <row r="304" spans="9:10" x14ac:dyDescent="0.25">
      <c r="I304" s="18"/>
      <c r="J304" s="18"/>
    </row>
    <row r="305" spans="9:10" x14ac:dyDescent="0.25">
      <c r="I305" s="18"/>
      <c r="J305" s="18"/>
    </row>
    <row r="306" spans="9:10" x14ac:dyDescent="0.25">
      <c r="I306" s="18"/>
      <c r="J306" s="18"/>
    </row>
    <row r="307" spans="9:10" x14ac:dyDescent="0.25">
      <c r="I307" s="18"/>
      <c r="J307" s="18"/>
    </row>
    <row r="308" spans="9:10" x14ac:dyDescent="0.25">
      <c r="I308" s="18"/>
      <c r="J308" s="18"/>
    </row>
    <row r="309" spans="9:10" x14ac:dyDescent="0.25">
      <c r="I309" s="18"/>
      <c r="J309" s="18"/>
    </row>
    <row r="310" spans="9:10" x14ac:dyDescent="0.25">
      <c r="I310" s="18"/>
      <c r="J310" s="18"/>
    </row>
    <row r="311" spans="9:10" x14ac:dyDescent="0.25">
      <c r="I311" s="18"/>
      <c r="J311" s="18"/>
    </row>
    <row r="312" spans="9:10" x14ac:dyDescent="0.25">
      <c r="I312" s="18"/>
      <c r="J312" s="18"/>
    </row>
    <row r="313" spans="9:10" x14ac:dyDescent="0.25">
      <c r="I313" s="18"/>
      <c r="J313" s="18"/>
    </row>
    <row r="314" spans="9:10" x14ac:dyDescent="0.25">
      <c r="I314" s="18"/>
      <c r="J314" s="18"/>
    </row>
    <row r="315" spans="9:10" x14ac:dyDescent="0.25">
      <c r="I315" s="18"/>
      <c r="J315" s="18"/>
    </row>
    <row r="316" spans="9:10" x14ac:dyDescent="0.25">
      <c r="I316" s="18"/>
      <c r="J316" s="18"/>
    </row>
    <row r="317" spans="9:10" x14ac:dyDescent="0.25">
      <c r="I317" s="18"/>
      <c r="J317" s="18"/>
    </row>
    <row r="318" spans="9:10" x14ac:dyDescent="0.25">
      <c r="I318" s="18"/>
      <c r="J318" s="18"/>
    </row>
    <row r="319" spans="9:10" x14ac:dyDescent="0.25">
      <c r="I319" s="18"/>
      <c r="J319" s="18"/>
    </row>
    <row r="320" spans="9:10" x14ac:dyDescent="0.25">
      <c r="I320" s="18"/>
      <c r="J320" s="18"/>
    </row>
    <row r="321" spans="9:10" x14ac:dyDescent="0.25">
      <c r="I321" s="18"/>
      <c r="J321" s="18"/>
    </row>
    <row r="322" spans="9:10" x14ac:dyDescent="0.25">
      <c r="I322" s="18"/>
      <c r="J322" s="18"/>
    </row>
    <row r="323" spans="9:10" x14ac:dyDescent="0.25">
      <c r="I323" s="18"/>
      <c r="J323" s="18"/>
    </row>
    <row r="324" spans="9:10" x14ac:dyDescent="0.25">
      <c r="I324" s="18"/>
      <c r="J324" s="18"/>
    </row>
    <row r="325" spans="9:10" x14ac:dyDescent="0.25">
      <c r="I325" s="18"/>
      <c r="J325" s="18"/>
    </row>
    <row r="326" spans="9:10" x14ac:dyDescent="0.25">
      <c r="I326" s="18"/>
      <c r="J326" s="18"/>
    </row>
    <row r="327" spans="9:10" x14ac:dyDescent="0.25">
      <c r="I327" s="18"/>
      <c r="J327" s="18"/>
    </row>
    <row r="328" spans="9:10" x14ac:dyDescent="0.25">
      <c r="I328" s="18"/>
      <c r="J328" s="18"/>
    </row>
    <row r="329" spans="9:10" x14ac:dyDescent="0.25">
      <c r="I329" s="18"/>
      <c r="J329" s="18"/>
    </row>
    <row r="330" spans="9:10" x14ac:dyDescent="0.25">
      <c r="I330" s="18"/>
      <c r="J330" s="18"/>
    </row>
    <row r="331" spans="9:10" x14ac:dyDescent="0.25">
      <c r="I331" s="18"/>
      <c r="J331" s="18"/>
    </row>
    <row r="332" spans="9:10" x14ac:dyDescent="0.25">
      <c r="I332" s="18"/>
      <c r="J332" s="18"/>
    </row>
    <row r="333" spans="9:10" x14ac:dyDescent="0.25">
      <c r="I333" s="18"/>
      <c r="J333" s="18"/>
    </row>
    <row r="334" spans="9:10" x14ac:dyDescent="0.25">
      <c r="I334" s="18"/>
      <c r="J334" s="18"/>
    </row>
    <row r="335" spans="9:10" x14ac:dyDescent="0.25">
      <c r="I335" s="18"/>
      <c r="J335" s="18"/>
    </row>
    <row r="336" spans="9:10" x14ac:dyDescent="0.25">
      <c r="I336" s="18"/>
      <c r="J336" s="18"/>
    </row>
    <row r="337" spans="9:10" x14ac:dyDescent="0.25">
      <c r="I337" s="18"/>
      <c r="J337" s="18"/>
    </row>
    <row r="338" spans="9:10" x14ac:dyDescent="0.25">
      <c r="I338" s="18"/>
      <c r="J338" s="18"/>
    </row>
    <row r="339" spans="9:10" x14ac:dyDescent="0.25">
      <c r="I339" s="18"/>
      <c r="J339" s="18"/>
    </row>
    <row r="340" spans="9:10" x14ac:dyDescent="0.25">
      <c r="I340" s="18"/>
      <c r="J340" s="18"/>
    </row>
    <row r="341" spans="9:10" x14ac:dyDescent="0.25">
      <c r="I341" s="18"/>
      <c r="J341" s="18"/>
    </row>
    <row r="342" spans="9:10" x14ac:dyDescent="0.25">
      <c r="I342" s="18"/>
      <c r="J342" s="18"/>
    </row>
    <row r="343" spans="9:10" x14ac:dyDescent="0.25">
      <c r="I343" s="18"/>
      <c r="J343" s="18"/>
    </row>
    <row r="344" spans="9:10" x14ac:dyDescent="0.25">
      <c r="I344" s="18"/>
      <c r="J344" s="18"/>
    </row>
    <row r="345" spans="9:10" x14ac:dyDescent="0.25">
      <c r="I345" s="18"/>
      <c r="J345" s="18"/>
    </row>
    <row r="346" spans="9:10" x14ac:dyDescent="0.25">
      <c r="I346" s="18"/>
      <c r="J346" s="18"/>
    </row>
    <row r="347" spans="9:10" x14ac:dyDescent="0.25">
      <c r="I347" s="18"/>
      <c r="J347" s="18"/>
    </row>
    <row r="348" spans="9:10" x14ac:dyDescent="0.25">
      <c r="I348" s="18"/>
      <c r="J348" s="18"/>
    </row>
    <row r="349" spans="9:10" x14ac:dyDescent="0.25">
      <c r="I349" s="18"/>
      <c r="J349" s="18"/>
    </row>
    <row r="350" spans="9:10" x14ac:dyDescent="0.25">
      <c r="I350" s="18"/>
      <c r="J350" s="18"/>
    </row>
    <row r="351" spans="9:10" x14ac:dyDescent="0.25">
      <c r="I351" s="18"/>
      <c r="J351" s="18"/>
    </row>
    <row r="352" spans="9:10" x14ac:dyDescent="0.25">
      <c r="I352" s="18"/>
      <c r="J352" s="18"/>
    </row>
    <row r="353" spans="9:10" x14ac:dyDescent="0.25">
      <c r="I353" s="18"/>
      <c r="J353" s="18"/>
    </row>
    <row r="354" spans="9:10" x14ac:dyDescent="0.25">
      <c r="I354" s="18"/>
      <c r="J354" s="18"/>
    </row>
    <row r="355" spans="9:10" x14ac:dyDescent="0.25">
      <c r="I355" s="18"/>
      <c r="J355" s="18"/>
    </row>
    <row r="356" spans="9:10" x14ac:dyDescent="0.25">
      <c r="I356" s="18"/>
      <c r="J356" s="18"/>
    </row>
    <row r="357" spans="9:10" x14ac:dyDescent="0.25">
      <c r="I357" s="18"/>
      <c r="J357" s="18"/>
    </row>
    <row r="358" spans="9:10" x14ac:dyDescent="0.25">
      <c r="I358" s="18"/>
      <c r="J358" s="18"/>
    </row>
    <row r="359" spans="9:10" x14ac:dyDescent="0.25">
      <c r="I359" s="18"/>
      <c r="J359" s="18"/>
    </row>
    <row r="360" spans="9:10" x14ac:dyDescent="0.25">
      <c r="I360" s="18"/>
      <c r="J360" s="18"/>
    </row>
    <row r="361" spans="9:10" x14ac:dyDescent="0.25">
      <c r="I361" s="18"/>
      <c r="J361" s="18"/>
    </row>
    <row r="362" spans="9:10" x14ac:dyDescent="0.25">
      <c r="I362" s="18"/>
      <c r="J362" s="18"/>
    </row>
    <row r="363" spans="9:10" x14ac:dyDescent="0.25">
      <c r="I363" s="18"/>
      <c r="J363" s="18"/>
    </row>
    <row r="364" spans="9:10" x14ac:dyDescent="0.25">
      <c r="I364" s="18"/>
      <c r="J364" s="18"/>
    </row>
    <row r="365" spans="9:10" x14ac:dyDescent="0.25">
      <c r="I365" s="18"/>
      <c r="J365" s="18"/>
    </row>
    <row r="366" spans="9:10" x14ac:dyDescent="0.25">
      <c r="I366" s="18"/>
      <c r="J366" s="18"/>
    </row>
    <row r="367" spans="9:10" x14ac:dyDescent="0.25">
      <c r="I367" s="18"/>
      <c r="J367" s="18"/>
    </row>
    <row r="368" spans="9:10" x14ac:dyDescent="0.25">
      <c r="I368" s="18"/>
      <c r="J368" s="18"/>
    </row>
    <row r="369" spans="9:10" x14ac:dyDescent="0.25">
      <c r="I369" s="18"/>
      <c r="J369" s="18"/>
    </row>
    <row r="370" spans="9:10" x14ac:dyDescent="0.25">
      <c r="I370" s="18"/>
      <c r="J370" s="18"/>
    </row>
    <row r="371" spans="9:10" x14ac:dyDescent="0.25">
      <c r="I371" s="18"/>
      <c r="J371" s="18"/>
    </row>
    <row r="372" spans="9:10" x14ac:dyDescent="0.25">
      <c r="I372" s="18"/>
      <c r="J372" s="18"/>
    </row>
    <row r="373" spans="9:10" x14ac:dyDescent="0.25">
      <c r="I373" s="18"/>
      <c r="J373" s="18"/>
    </row>
    <row r="374" spans="9:10" x14ac:dyDescent="0.25">
      <c r="I374" s="18"/>
      <c r="J374" s="18"/>
    </row>
    <row r="375" spans="9:10" x14ac:dyDescent="0.25">
      <c r="I375" s="18"/>
      <c r="J375" s="18"/>
    </row>
    <row r="376" spans="9:10" x14ac:dyDescent="0.25">
      <c r="I376" s="18"/>
      <c r="J376" s="18"/>
    </row>
    <row r="377" spans="9:10" x14ac:dyDescent="0.25">
      <c r="I377" s="18"/>
      <c r="J377" s="18"/>
    </row>
    <row r="378" spans="9:10" x14ac:dyDescent="0.25">
      <c r="I378" s="18"/>
      <c r="J378" s="18"/>
    </row>
    <row r="379" spans="9:10" x14ac:dyDescent="0.25">
      <c r="I379" s="18"/>
      <c r="J379" s="18"/>
    </row>
    <row r="380" spans="9:10" x14ac:dyDescent="0.25">
      <c r="I380" s="18"/>
      <c r="J380" s="18"/>
    </row>
    <row r="381" spans="9:10" x14ac:dyDescent="0.25">
      <c r="I381" s="18"/>
      <c r="J381" s="18"/>
    </row>
    <row r="382" spans="9:10" x14ac:dyDescent="0.25">
      <c r="I382" s="18"/>
      <c r="J382" s="18"/>
    </row>
    <row r="383" spans="9:10" x14ac:dyDescent="0.25">
      <c r="I383" s="18"/>
      <c r="J383" s="18"/>
    </row>
    <row r="384" spans="9:10" x14ac:dyDescent="0.25">
      <c r="I384" s="18"/>
      <c r="J384" s="18"/>
    </row>
    <row r="385" spans="9:10" x14ac:dyDescent="0.25">
      <c r="I385" s="18"/>
      <c r="J385" s="18"/>
    </row>
    <row r="386" spans="9:10" x14ac:dyDescent="0.25">
      <c r="I386" s="18"/>
      <c r="J386" s="18"/>
    </row>
    <row r="387" spans="9:10" x14ac:dyDescent="0.25">
      <c r="I387" s="18"/>
      <c r="J387" s="18"/>
    </row>
    <row r="388" spans="9:10" x14ac:dyDescent="0.25">
      <c r="I388" s="18"/>
      <c r="J388" s="18"/>
    </row>
    <row r="389" spans="9:10" x14ac:dyDescent="0.25">
      <c r="I389" s="18"/>
      <c r="J389" s="18"/>
    </row>
    <row r="390" spans="9:10" x14ac:dyDescent="0.25">
      <c r="I390" s="18"/>
      <c r="J390" s="18"/>
    </row>
    <row r="391" spans="9:10" x14ac:dyDescent="0.25">
      <c r="I391" s="18"/>
      <c r="J391" s="18"/>
    </row>
    <row r="392" spans="9:10" x14ac:dyDescent="0.25">
      <c r="I392" s="18"/>
      <c r="J392" s="18"/>
    </row>
    <row r="393" spans="9:10" x14ac:dyDescent="0.25">
      <c r="I393" s="18"/>
      <c r="J393" s="18"/>
    </row>
    <row r="394" spans="9:10" x14ac:dyDescent="0.25">
      <c r="I394" s="18"/>
      <c r="J394" s="18"/>
    </row>
    <row r="395" spans="9:10" x14ac:dyDescent="0.25">
      <c r="I395" s="18"/>
      <c r="J395" s="18"/>
    </row>
    <row r="396" spans="9:10" x14ac:dyDescent="0.25">
      <c r="I396" s="18"/>
      <c r="J396" s="18"/>
    </row>
    <row r="397" spans="9:10" x14ac:dyDescent="0.25">
      <c r="I397" s="18"/>
      <c r="J397" s="18"/>
    </row>
    <row r="398" spans="9:10" x14ac:dyDescent="0.25">
      <c r="I398" s="18"/>
      <c r="J398" s="18"/>
    </row>
    <row r="399" spans="9:10" x14ac:dyDescent="0.25">
      <c r="I399" s="18"/>
      <c r="J399" s="18"/>
    </row>
    <row r="400" spans="9:10" x14ac:dyDescent="0.25">
      <c r="I400" s="18"/>
      <c r="J400" s="18"/>
    </row>
    <row r="401" spans="9:10" x14ac:dyDescent="0.25">
      <c r="I401" s="18"/>
      <c r="J401" s="18"/>
    </row>
    <row r="402" spans="9:10" x14ac:dyDescent="0.25">
      <c r="I402" s="18"/>
      <c r="J402" s="18"/>
    </row>
    <row r="403" spans="9:10" x14ac:dyDescent="0.25">
      <c r="I403" s="18"/>
      <c r="J403" s="18"/>
    </row>
    <row r="404" spans="9:10" x14ac:dyDescent="0.25">
      <c r="I404" s="18"/>
      <c r="J404" s="18"/>
    </row>
    <row r="405" spans="9:10" x14ac:dyDescent="0.25">
      <c r="I405" s="18"/>
      <c r="J405" s="18"/>
    </row>
    <row r="406" spans="9:10" x14ac:dyDescent="0.25">
      <c r="I406" s="18"/>
      <c r="J406" s="18"/>
    </row>
    <row r="407" spans="9:10" x14ac:dyDescent="0.25">
      <c r="I407" s="18"/>
      <c r="J407" s="18"/>
    </row>
    <row r="408" spans="9:10" x14ac:dyDescent="0.25">
      <c r="I408" s="18"/>
      <c r="J408" s="18"/>
    </row>
    <row r="409" spans="9:10" x14ac:dyDescent="0.25">
      <c r="I409" s="18"/>
      <c r="J409" s="18"/>
    </row>
    <row r="410" spans="9:10" x14ac:dyDescent="0.25">
      <c r="I410" s="18"/>
      <c r="J410" s="18"/>
    </row>
    <row r="411" spans="9:10" x14ac:dyDescent="0.25">
      <c r="I411" s="18"/>
      <c r="J411" s="18"/>
    </row>
    <row r="412" spans="9:10" x14ac:dyDescent="0.25">
      <c r="I412" s="18"/>
      <c r="J412" s="18"/>
    </row>
    <row r="413" spans="9:10" x14ac:dyDescent="0.25">
      <c r="I413" s="18"/>
      <c r="J413" s="18"/>
    </row>
    <row r="414" spans="9:10" x14ac:dyDescent="0.25">
      <c r="I414" s="18"/>
      <c r="J414" s="18"/>
    </row>
    <row r="415" spans="9:10" x14ac:dyDescent="0.25">
      <c r="I415" s="18"/>
      <c r="J415" s="18"/>
    </row>
    <row r="416" spans="9:10" x14ac:dyDescent="0.25">
      <c r="I416" s="18"/>
      <c r="J416" s="18"/>
    </row>
    <row r="417" spans="9:10" x14ac:dyDescent="0.25">
      <c r="I417" s="18"/>
      <c r="J417" s="18"/>
    </row>
    <row r="418" spans="9:10" x14ac:dyDescent="0.25">
      <c r="I418" s="18"/>
      <c r="J418" s="18"/>
    </row>
    <row r="419" spans="9:10" x14ac:dyDescent="0.25">
      <c r="I419" s="18"/>
      <c r="J419" s="18"/>
    </row>
    <row r="420" spans="9:10" x14ac:dyDescent="0.25">
      <c r="I420" s="18"/>
      <c r="J420" s="18"/>
    </row>
    <row r="421" spans="9:10" x14ac:dyDescent="0.25">
      <c r="I421" s="18"/>
      <c r="J421" s="18"/>
    </row>
    <row r="422" spans="9:10" x14ac:dyDescent="0.25">
      <c r="I422" s="18"/>
      <c r="J422" s="18"/>
    </row>
    <row r="423" spans="9:10" x14ac:dyDescent="0.25">
      <c r="I423" s="18"/>
      <c r="J423" s="18"/>
    </row>
    <row r="424" spans="9:10" x14ac:dyDescent="0.25">
      <c r="I424" s="18"/>
      <c r="J424" s="18"/>
    </row>
    <row r="425" spans="9:10" x14ac:dyDescent="0.25">
      <c r="I425" s="18"/>
      <c r="J425" s="18"/>
    </row>
    <row r="426" spans="9:10" x14ac:dyDescent="0.25">
      <c r="I426" s="18"/>
      <c r="J426" s="18"/>
    </row>
    <row r="427" spans="9:10" x14ac:dyDescent="0.25">
      <c r="I427" s="18"/>
      <c r="J427" s="18"/>
    </row>
    <row r="428" spans="9:10" x14ac:dyDescent="0.25">
      <c r="I428" s="18"/>
      <c r="J428" s="18"/>
    </row>
    <row r="429" spans="9:10" x14ac:dyDescent="0.25">
      <c r="I429" s="18"/>
      <c r="J429" s="18"/>
    </row>
    <row r="430" spans="9:10" x14ac:dyDescent="0.25">
      <c r="I430" s="18"/>
      <c r="J430" s="18"/>
    </row>
    <row r="431" spans="9:10" x14ac:dyDescent="0.25">
      <c r="I431" s="18"/>
      <c r="J431" s="18"/>
    </row>
    <row r="432" spans="9:10" x14ac:dyDescent="0.25">
      <c r="I432" s="18"/>
      <c r="J432" s="18"/>
    </row>
    <row r="433" spans="9:10" x14ac:dyDescent="0.25">
      <c r="I433" s="18"/>
      <c r="J433" s="18"/>
    </row>
    <row r="434" spans="9:10" x14ac:dyDescent="0.25">
      <c r="I434" s="18"/>
      <c r="J434" s="18"/>
    </row>
    <row r="435" spans="9:10" x14ac:dyDescent="0.25">
      <c r="I435" s="18"/>
      <c r="J435" s="18"/>
    </row>
    <row r="436" spans="9:10" x14ac:dyDescent="0.25">
      <c r="I436" s="18"/>
      <c r="J436" s="18"/>
    </row>
    <row r="437" spans="9:10" x14ac:dyDescent="0.25">
      <c r="I437" s="18"/>
      <c r="J437" s="18"/>
    </row>
    <row r="438" spans="9:10" x14ac:dyDescent="0.25">
      <c r="I438" s="18"/>
      <c r="J438" s="18"/>
    </row>
    <row r="439" spans="9:10" x14ac:dyDescent="0.25">
      <c r="I439" s="18"/>
      <c r="J439" s="18"/>
    </row>
    <row r="440" spans="9:10" x14ac:dyDescent="0.25">
      <c r="I440" s="18"/>
      <c r="J440" s="18"/>
    </row>
    <row r="441" spans="9:10" x14ac:dyDescent="0.25">
      <c r="I441" s="18"/>
      <c r="J441" s="18"/>
    </row>
    <row r="442" spans="9:10" x14ac:dyDescent="0.25">
      <c r="I442" s="18"/>
      <c r="J442" s="18"/>
    </row>
    <row r="443" spans="9:10" x14ac:dyDescent="0.25">
      <c r="I443" s="18"/>
      <c r="J443" s="18"/>
    </row>
    <row r="444" spans="9:10" x14ac:dyDescent="0.25">
      <c r="I444" s="18"/>
      <c r="J444" s="18"/>
    </row>
    <row r="445" spans="9:10" x14ac:dyDescent="0.25">
      <c r="I445" s="18"/>
      <c r="J445" s="18"/>
    </row>
    <row r="446" spans="9:10" x14ac:dyDescent="0.25">
      <c r="I446" s="18"/>
      <c r="J446" s="18"/>
    </row>
    <row r="447" spans="9:10" x14ac:dyDescent="0.25">
      <c r="I447" s="18"/>
      <c r="J447" s="18"/>
    </row>
    <row r="448" spans="9:10" x14ac:dyDescent="0.25">
      <c r="I448" s="18"/>
      <c r="J448" s="18"/>
    </row>
    <row r="449" spans="9:10" x14ac:dyDescent="0.25">
      <c r="I449" s="18"/>
      <c r="J449" s="18"/>
    </row>
    <row r="450" spans="9:10" x14ac:dyDescent="0.25">
      <c r="I450" s="18"/>
      <c r="J450" s="18"/>
    </row>
    <row r="451" spans="9:10" x14ac:dyDescent="0.25">
      <c r="I451" s="18"/>
      <c r="J451" s="18"/>
    </row>
    <row r="452" spans="9:10" x14ac:dyDescent="0.25">
      <c r="I452" s="18"/>
      <c r="J452" s="18"/>
    </row>
    <row r="453" spans="9:10" x14ac:dyDescent="0.25">
      <c r="I453" s="18"/>
      <c r="J453" s="18"/>
    </row>
    <row r="454" spans="9:10" x14ac:dyDescent="0.25">
      <c r="I454" s="18"/>
      <c r="J454" s="18"/>
    </row>
    <row r="455" spans="9:10" x14ac:dyDescent="0.25">
      <c r="I455" s="18"/>
      <c r="J455" s="18"/>
    </row>
    <row r="456" spans="9:10" x14ac:dyDescent="0.25">
      <c r="I456" s="18"/>
      <c r="J456" s="18"/>
    </row>
    <row r="457" spans="9:10" x14ac:dyDescent="0.25">
      <c r="I457" s="18"/>
      <c r="J457" s="18"/>
    </row>
    <row r="458" spans="9:10" x14ac:dyDescent="0.25">
      <c r="I458" s="18"/>
      <c r="J458" s="18"/>
    </row>
    <row r="459" spans="9:10" x14ac:dyDescent="0.25">
      <c r="I459" s="18"/>
      <c r="J459" s="18"/>
    </row>
    <row r="460" spans="9:10" x14ac:dyDescent="0.25">
      <c r="I460" s="18"/>
      <c r="J460" s="18"/>
    </row>
    <row r="461" spans="9:10" x14ac:dyDescent="0.25">
      <c r="I461" s="18"/>
      <c r="J461" s="18"/>
    </row>
    <row r="462" spans="9:10" x14ac:dyDescent="0.25">
      <c r="I462" s="18"/>
      <c r="J462" s="18"/>
    </row>
    <row r="463" spans="9:10" x14ac:dyDescent="0.25">
      <c r="I463" s="18"/>
      <c r="J463" s="18"/>
    </row>
    <row r="464" spans="9:10" x14ac:dyDescent="0.25">
      <c r="I464" s="18"/>
      <c r="J464" s="18"/>
    </row>
    <row r="465" spans="9:10" x14ac:dyDescent="0.25">
      <c r="I465" s="18"/>
      <c r="J465" s="18"/>
    </row>
    <row r="466" spans="9:10" x14ac:dyDescent="0.25">
      <c r="I466" s="18"/>
      <c r="J466" s="18"/>
    </row>
    <row r="467" spans="9:10" x14ac:dyDescent="0.25">
      <c r="I467" s="18"/>
      <c r="J467" s="18"/>
    </row>
    <row r="468" spans="9:10" x14ac:dyDescent="0.25">
      <c r="I468" s="18"/>
      <c r="J468" s="18"/>
    </row>
    <row r="469" spans="9:10" x14ac:dyDescent="0.25">
      <c r="I469" s="18"/>
      <c r="J469" s="18"/>
    </row>
    <row r="470" spans="9:10" x14ac:dyDescent="0.25">
      <c r="I470" s="18"/>
      <c r="J470" s="18"/>
    </row>
    <row r="471" spans="9:10" x14ac:dyDescent="0.25">
      <c r="I471" s="18"/>
      <c r="J471" s="18"/>
    </row>
    <row r="472" spans="9:10" x14ac:dyDescent="0.25">
      <c r="I472" s="18"/>
      <c r="J472" s="18"/>
    </row>
    <row r="473" spans="9:10" x14ac:dyDescent="0.25">
      <c r="I473" s="18"/>
      <c r="J473" s="18"/>
    </row>
    <row r="474" spans="9:10" x14ac:dyDescent="0.25">
      <c r="I474" s="18"/>
      <c r="J474" s="18"/>
    </row>
    <row r="475" spans="9:10" x14ac:dyDescent="0.25">
      <c r="I475" s="18"/>
      <c r="J475" s="18"/>
    </row>
    <row r="476" spans="9:10" x14ac:dyDescent="0.25">
      <c r="I476" s="18"/>
      <c r="J476" s="18"/>
    </row>
    <row r="477" spans="9:10" x14ac:dyDescent="0.25">
      <c r="I477" s="18"/>
      <c r="J477" s="18"/>
    </row>
    <row r="478" spans="9:10" x14ac:dyDescent="0.25">
      <c r="I478" s="18"/>
      <c r="J478" s="18"/>
    </row>
    <row r="479" spans="9:10" x14ac:dyDescent="0.25">
      <c r="I479" s="18"/>
      <c r="J479" s="18"/>
    </row>
    <row r="480" spans="9:10" x14ac:dyDescent="0.25">
      <c r="I480" s="18"/>
      <c r="J480" s="18"/>
    </row>
    <row r="481" spans="9:10" x14ac:dyDescent="0.25">
      <c r="I481" s="18"/>
      <c r="J481" s="18"/>
    </row>
    <row r="482" spans="9:10" x14ac:dyDescent="0.25">
      <c r="I482" s="18"/>
      <c r="J482" s="18"/>
    </row>
    <row r="483" spans="9:10" x14ac:dyDescent="0.25">
      <c r="I483" s="18"/>
      <c r="J483" s="18"/>
    </row>
    <row r="484" spans="9:10" x14ac:dyDescent="0.25">
      <c r="I484" s="18"/>
      <c r="J484" s="18"/>
    </row>
    <row r="485" spans="9:10" x14ac:dyDescent="0.25">
      <c r="I485" s="18"/>
      <c r="J485" s="18"/>
    </row>
    <row r="486" spans="9:10" x14ac:dyDescent="0.25">
      <c r="I486" s="18"/>
      <c r="J486" s="18"/>
    </row>
    <row r="487" spans="9:10" x14ac:dyDescent="0.25">
      <c r="I487" s="18"/>
      <c r="J487" s="18"/>
    </row>
    <row r="488" spans="9:10" x14ac:dyDescent="0.25">
      <c r="I488" s="18"/>
      <c r="J488" s="18"/>
    </row>
    <row r="489" spans="9:10" x14ac:dyDescent="0.25">
      <c r="I489" s="18"/>
      <c r="J489" s="18"/>
    </row>
    <row r="490" spans="9:10" x14ac:dyDescent="0.25">
      <c r="I490" s="18"/>
      <c r="J490" s="18"/>
    </row>
    <row r="491" spans="9:10" x14ac:dyDescent="0.25">
      <c r="I491" s="18"/>
      <c r="J491" s="18"/>
    </row>
    <row r="492" spans="9:10" x14ac:dyDescent="0.25">
      <c r="I492" s="18"/>
      <c r="J492" s="18"/>
    </row>
    <row r="493" spans="9:10" x14ac:dyDescent="0.25">
      <c r="I493" s="18"/>
      <c r="J493" s="18"/>
    </row>
    <row r="494" spans="9:10" x14ac:dyDescent="0.25">
      <c r="I494" s="18"/>
      <c r="J494" s="18"/>
    </row>
    <row r="495" spans="9:10" x14ac:dyDescent="0.25">
      <c r="I495" s="18"/>
      <c r="J495" s="18"/>
    </row>
    <row r="496" spans="9:10" x14ac:dyDescent="0.25">
      <c r="I496" s="18"/>
      <c r="J496" s="18"/>
    </row>
    <row r="497" spans="9:10" x14ac:dyDescent="0.25">
      <c r="I497" s="18"/>
      <c r="J497" s="18"/>
    </row>
    <row r="498" spans="9:10" x14ac:dyDescent="0.25">
      <c r="I498" s="18"/>
      <c r="J498" s="18"/>
    </row>
    <row r="499" spans="9:10" x14ac:dyDescent="0.25">
      <c r="I499" s="18"/>
      <c r="J499" s="18"/>
    </row>
    <row r="500" spans="9:10" x14ac:dyDescent="0.25">
      <c r="I500" s="18"/>
      <c r="J500" s="18"/>
    </row>
    <row r="501" spans="9:10" x14ac:dyDescent="0.25">
      <c r="I501" s="18"/>
      <c r="J501" s="18"/>
    </row>
    <row r="502" spans="9:10" x14ac:dyDescent="0.25">
      <c r="I502" s="18"/>
      <c r="J502" s="18"/>
    </row>
    <row r="503" spans="9:10" x14ac:dyDescent="0.25">
      <c r="I503" s="18"/>
      <c r="J503" s="18"/>
    </row>
    <row r="504" spans="9:10" x14ac:dyDescent="0.25">
      <c r="I504" s="18"/>
      <c r="J504" s="18"/>
    </row>
    <row r="505" spans="9:10" x14ac:dyDescent="0.25">
      <c r="I505" s="18"/>
      <c r="J505" s="18"/>
    </row>
    <row r="506" spans="9:10" x14ac:dyDescent="0.25">
      <c r="I506" s="18"/>
      <c r="J506" s="18"/>
    </row>
    <row r="507" spans="9:10" x14ac:dyDescent="0.25">
      <c r="I507" s="18"/>
      <c r="J507" s="18"/>
    </row>
    <row r="508" spans="9:10" x14ac:dyDescent="0.25">
      <c r="I508" s="18"/>
      <c r="J508" s="18"/>
    </row>
    <row r="509" spans="9:10" x14ac:dyDescent="0.25">
      <c r="I509" s="18"/>
      <c r="J509" s="18"/>
    </row>
    <row r="510" spans="9:10" x14ac:dyDescent="0.25">
      <c r="I510" s="18"/>
      <c r="J510" s="18"/>
    </row>
    <row r="511" spans="9:10" x14ac:dyDescent="0.25">
      <c r="I511" s="18"/>
      <c r="J511" s="18"/>
    </row>
    <row r="512" spans="9:10" x14ac:dyDescent="0.25">
      <c r="I512" s="18"/>
      <c r="J512" s="18"/>
    </row>
    <row r="513" spans="9:10" x14ac:dyDescent="0.25">
      <c r="I513" s="18"/>
      <c r="J513" s="18"/>
    </row>
    <row r="514" spans="9:10" x14ac:dyDescent="0.25">
      <c r="I514" s="18"/>
      <c r="J514" s="18"/>
    </row>
    <row r="515" spans="9:10" x14ac:dyDescent="0.25">
      <c r="I515" s="18"/>
      <c r="J515" s="18"/>
    </row>
    <row r="516" spans="9:10" x14ac:dyDescent="0.25">
      <c r="I516" s="18"/>
      <c r="J516" s="18"/>
    </row>
    <row r="517" spans="9:10" x14ac:dyDescent="0.25">
      <c r="I517" s="18"/>
      <c r="J517" s="18"/>
    </row>
    <row r="518" spans="9:10" x14ac:dyDescent="0.25">
      <c r="I518" s="18"/>
      <c r="J518" s="18"/>
    </row>
    <row r="519" spans="9:10" x14ac:dyDescent="0.25">
      <c r="I519" s="18"/>
      <c r="J519" s="18"/>
    </row>
    <row r="520" spans="9:10" x14ac:dyDescent="0.25">
      <c r="I520" s="18"/>
      <c r="J520" s="18"/>
    </row>
    <row r="521" spans="9:10" x14ac:dyDescent="0.25">
      <c r="I521" s="18"/>
      <c r="J521" s="18"/>
    </row>
    <row r="522" spans="9:10" x14ac:dyDescent="0.25">
      <c r="I522" s="18"/>
      <c r="J522" s="18"/>
    </row>
    <row r="523" spans="9:10" x14ac:dyDescent="0.25">
      <c r="I523" s="18"/>
      <c r="J523" s="18"/>
    </row>
    <row r="524" spans="9:10" x14ac:dyDescent="0.25">
      <c r="I524" s="18"/>
      <c r="J524" s="18"/>
    </row>
    <row r="525" spans="9:10" x14ac:dyDescent="0.25">
      <c r="I525" s="18"/>
      <c r="J525" s="18"/>
    </row>
    <row r="526" spans="9:10" x14ac:dyDescent="0.25">
      <c r="I526" s="18"/>
      <c r="J526" s="18"/>
    </row>
    <row r="527" spans="9:10" x14ac:dyDescent="0.25">
      <c r="I527" s="18"/>
      <c r="J527" s="18"/>
    </row>
    <row r="528" spans="9:10" x14ac:dyDescent="0.25">
      <c r="I528" s="18"/>
      <c r="J528" s="18"/>
    </row>
    <row r="529" spans="9:10" x14ac:dyDescent="0.25">
      <c r="I529" s="18"/>
      <c r="J529" s="18"/>
    </row>
    <row r="530" spans="9:10" x14ac:dyDescent="0.25">
      <c r="I530" s="18"/>
      <c r="J530" s="18"/>
    </row>
    <row r="531" spans="9:10" x14ac:dyDescent="0.25">
      <c r="I531" s="18"/>
      <c r="J531" s="18"/>
    </row>
    <row r="532" spans="9:10" x14ac:dyDescent="0.25">
      <c r="I532" s="18"/>
      <c r="J532" s="18"/>
    </row>
    <row r="533" spans="9:10" x14ac:dyDescent="0.25">
      <c r="I533" s="18"/>
      <c r="J533" s="18"/>
    </row>
    <row r="534" spans="9:10" x14ac:dyDescent="0.25">
      <c r="I534" s="18"/>
      <c r="J534" s="18"/>
    </row>
    <row r="535" spans="9:10" x14ac:dyDescent="0.25">
      <c r="I535" s="18"/>
      <c r="J535" s="18"/>
    </row>
    <row r="536" spans="9:10" x14ac:dyDescent="0.25">
      <c r="I536" s="18"/>
      <c r="J536" s="18"/>
    </row>
    <row r="537" spans="9:10" x14ac:dyDescent="0.25">
      <c r="I537" s="18"/>
      <c r="J537" s="18"/>
    </row>
    <row r="538" spans="9:10" x14ac:dyDescent="0.25">
      <c r="I538" s="18"/>
      <c r="J538" s="18"/>
    </row>
    <row r="539" spans="9:10" x14ac:dyDescent="0.25">
      <c r="I539" s="18"/>
      <c r="J539" s="18"/>
    </row>
    <row r="540" spans="9:10" x14ac:dyDescent="0.25">
      <c r="I540" s="18"/>
      <c r="J540" s="18"/>
    </row>
    <row r="541" spans="9:10" x14ac:dyDescent="0.25">
      <c r="I541" s="18"/>
      <c r="J541" s="18"/>
    </row>
    <row r="542" spans="9:10" x14ac:dyDescent="0.25">
      <c r="I542" s="18"/>
      <c r="J542" s="18"/>
    </row>
    <row r="543" spans="9:10" x14ac:dyDescent="0.25">
      <c r="I543" s="18"/>
      <c r="J543" s="18"/>
    </row>
    <row r="544" spans="9:10" x14ac:dyDescent="0.25">
      <c r="I544" s="18"/>
      <c r="J544" s="18"/>
    </row>
    <row r="545" spans="9:10" x14ac:dyDescent="0.25">
      <c r="I545" s="18"/>
      <c r="J545" s="18"/>
    </row>
    <row r="546" spans="9:10" x14ac:dyDescent="0.25">
      <c r="I546" s="18"/>
      <c r="J546" s="18"/>
    </row>
    <row r="547" spans="9:10" x14ac:dyDescent="0.25">
      <c r="I547" s="18"/>
      <c r="J547" s="18"/>
    </row>
    <row r="548" spans="9:10" x14ac:dyDescent="0.25">
      <c r="I548" s="18"/>
      <c r="J548" s="18"/>
    </row>
    <row r="549" spans="9:10" x14ac:dyDescent="0.25">
      <c r="I549" s="18"/>
      <c r="J549" s="18"/>
    </row>
    <row r="550" spans="9:10" x14ac:dyDescent="0.25">
      <c r="I550" s="18"/>
      <c r="J550" s="18"/>
    </row>
    <row r="551" spans="9:10" x14ac:dyDescent="0.25">
      <c r="I551" s="18"/>
      <c r="J551" s="18"/>
    </row>
    <row r="552" spans="9:10" x14ac:dyDescent="0.25">
      <c r="I552" s="18"/>
      <c r="J552" s="18"/>
    </row>
    <row r="553" spans="9:10" x14ac:dyDescent="0.25">
      <c r="I553" s="18"/>
      <c r="J553" s="18"/>
    </row>
    <row r="554" spans="9:10" x14ac:dyDescent="0.25">
      <c r="I554" s="18"/>
      <c r="J554" s="18"/>
    </row>
    <row r="555" spans="9:10" x14ac:dyDescent="0.25">
      <c r="I555" s="18"/>
      <c r="J555" s="18"/>
    </row>
    <row r="556" spans="9:10" x14ac:dyDescent="0.25">
      <c r="I556" s="18"/>
      <c r="J556" s="18"/>
    </row>
    <row r="557" spans="9:10" x14ac:dyDescent="0.25">
      <c r="I557" s="18"/>
      <c r="J557" s="18"/>
    </row>
    <row r="558" spans="9:10" x14ac:dyDescent="0.25">
      <c r="I558" s="18"/>
      <c r="J558" s="18"/>
    </row>
    <row r="559" spans="9:10" x14ac:dyDescent="0.25">
      <c r="I559" s="18"/>
      <c r="J559" s="18"/>
    </row>
    <row r="560" spans="9:10" x14ac:dyDescent="0.25">
      <c r="I560" s="18"/>
      <c r="J560" s="18"/>
    </row>
    <row r="561" spans="9:10" x14ac:dyDescent="0.25">
      <c r="I561" s="18"/>
      <c r="J561" s="18"/>
    </row>
    <row r="562" spans="9:10" x14ac:dyDescent="0.25">
      <c r="I562" s="18"/>
      <c r="J562" s="18"/>
    </row>
    <row r="563" spans="9:10" x14ac:dyDescent="0.25">
      <c r="I563" s="18"/>
      <c r="J563" s="18"/>
    </row>
    <row r="564" spans="9:10" x14ac:dyDescent="0.25">
      <c r="I564" s="18"/>
      <c r="J564" s="18"/>
    </row>
    <row r="565" spans="9:10" x14ac:dyDescent="0.25">
      <c r="I565" s="18"/>
      <c r="J565" s="18"/>
    </row>
    <row r="566" spans="9:10" x14ac:dyDescent="0.25">
      <c r="I566" s="18"/>
      <c r="J566" s="18"/>
    </row>
    <row r="567" spans="9:10" x14ac:dyDescent="0.25">
      <c r="I567" s="18"/>
      <c r="J567" s="18"/>
    </row>
    <row r="568" spans="9:10" x14ac:dyDescent="0.25">
      <c r="I568" s="18"/>
      <c r="J568" s="18"/>
    </row>
    <row r="569" spans="9:10" x14ac:dyDescent="0.25">
      <c r="I569" s="18"/>
      <c r="J569" s="18"/>
    </row>
    <row r="570" spans="9:10" x14ac:dyDescent="0.25">
      <c r="I570" s="18"/>
      <c r="J570" s="18"/>
    </row>
    <row r="571" spans="9:10" x14ac:dyDescent="0.25">
      <c r="I571" s="18"/>
      <c r="J571" s="18"/>
    </row>
    <row r="572" spans="9:10" x14ac:dyDescent="0.25">
      <c r="I572" s="18"/>
      <c r="J572" s="18"/>
    </row>
    <row r="573" spans="9:10" x14ac:dyDescent="0.25">
      <c r="I573" s="18"/>
      <c r="J573" s="18"/>
    </row>
    <row r="574" spans="9:10" x14ac:dyDescent="0.25">
      <c r="I574" s="18"/>
      <c r="J574" s="18"/>
    </row>
    <row r="575" spans="9:10" x14ac:dyDescent="0.25">
      <c r="I575" s="18"/>
      <c r="J575" s="18"/>
    </row>
    <row r="576" spans="9:10" x14ac:dyDescent="0.25">
      <c r="I576" s="18"/>
      <c r="J576" s="18"/>
    </row>
    <row r="577" spans="9:10" x14ac:dyDescent="0.25">
      <c r="I577" s="18"/>
      <c r="J577" s="18"/>
    </row>
    <row r="578" spans="9:10" x14ac:dyDescent="0.25">
      <c r="I578" s="18"/>
      <c r="J578" s="18"/>
    </row>
    <row r="579" spans="9:10" x14ac:dyDescent="0.25">
      <c r="I579" s="18"/>
      <c r="J579" s="18"/>
    </row>
    <row r="580" spans="9:10" x14ac:dyDescent="0.25">
      <c r="I580" s="18"/>
      <c r="J580" s="18"/>
    </row>
    <row r="581" spans="9:10" x14ac:dyDescent="0.25">
      <c r="I581" s="18"/>
      <c r="J581" s="18"/>
    </row>
    <row r="582" spans="9:10" x14ac:dyDescent="0.25">
      <c r="I582" s="18"/>
      <c r="J582" s="18"/>
    </row>
    <row r="583" spans="9:10" x14ac:dyDescent="0.25">
      <c r="I583" s="18"/>
      <c r="J583" s="18"/>
    </row>
    <row r="584" spans="9:10" x14ac:dyDescent="0.25">
      <c r="I584" s="18"/>
      <c r="J584" s="18"/>
    </row>
    <row r="585" spans="9:10" x14ac:dyDescent="0.25">
      <c r="I585" s="18"/>
      <c r="J585" s="18"/>
    </row>
    <row r="586" spans="9:10" x14ac:dyDescent="0.25">
      <c r="I586" s="18"/>
      <c r="J586" s="18"/>
    </row>
    <row r="587" spans="9:10" x14ac:dyDescent="0.25">
      <c r="I587" s="18"/>
      <c r="J587" s="18"/>
    </row>
    <row r="588" spans="9:10" x14ac:dyDescent="0.25">
      <c r="I588" s="18"/>
      <c r="J588" s="18"/>
    </row>
    <row r="589" spans="9:10" x14ac:dyDescent="0.25">
      <c r="I589" s="18"/>
      <c r="J589" s="18"/>
    </row>
  </sheetData>
  <mergeCells count="1">
    <mergeCell ref="U2:W2"/>
  </mergeCells>
  <conditionalFormatting sqref="I11:J238">
    <cfRule type="cellIs" dxfId="0" priority="1" operator="equal">
      <formula>I10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5EB8"/>
  </sheetPr>
  <dimension ref="A1:R197"/>
  <sheetViews>
    <sheetView workbookViewId="0">
      <pane ySplit="5" topLeftCell="A6" activePane="bottomLeft" state="frozen"/>
      <selection activeCell="A21" sqref="A21"/>
      <selection pane="bottomLeft"/>
    </sheetView>
  </sheetViews>
  <sheetFormatPr defaultColWidth="9.109375" defaultRowHeight="13.2" x14ac:dyDescent="0.25"/>
  <cols>
    <col min="1" max="1" width="6.109375" style="40" customWidth="1"/>
    <col min="2" max="2" width="51.88671875" style="20" customWidth="1"/>
    <col min="3" max="3" width="12.21875" style="20" customWidth="1"/>
    <col min="4" max="4" width="10.88671875" style="20" customWidth="1"/>
    <col min="5" max="7" width="12" style="20" customWidth="1"/>
    <col min="8" max="8" width="2.6640625" style="21" customWidth="1"/>
    <col min="9" max="9" width="10.33203125" style="20" bestFit="1" customWidth="1"/>
    <col min="10" max="10" width="32.5546875" style="20" bestFit="1" customWidth="1"/>
    <col min="11" max="11" width="12.33203125" style="20" customWidth="1"/>
    <col min="12" max="15" width="12" style="20" customWidth="1"/>
    <col min="16" max="16" width="2.44140625" style="65" customWidth="1"/>
    <col min="17" max="16384" width="9.109375" style="18"/>
  </cols>
  <sheetData>
    <row r="1" spans="1:18" x14ac:dyDescent="0.25">
      <c r="A1" s="47" t="s">
        <v>721</v>
      </c>
      <c r="B1" s="90"/>
      <c r="C1" s="90"/>
      <c r="I1" s="47" t="s">
        <v>720</v>
      </c>
    </row>
    <row r="2" spans="1:18" x14ac:dyDescent="0.25">
      <c r="A2" s="47"/>
      <c r="B2" s="90"/>
      <c r="C2" s="104" t="s">
        <v>737</v>
      </c>
      <c r="D2" s="104" t="s">
        <v>737</v>
      </c>
      <c r="E2" s="104" t="s">
        <v>737</v>
      </c>
      <c r="F2" s="104" t="s">
        <v>737</v>
      </c>
      <c r="I2" s="47"/>
      <c r="K2" s="104" t="s">
        <v>737</v>
      </c>
      <c r="L2" s="104" t="s">
        <v>737</v>
      </c>
      <c r="M2" s="104" t="s">
        <v>737</v>
      </c>
      <c r="N2" s="104" t="s">
        <v>737</v>
      </c>
    </row>
    <row r="3" spans="1:18" x14ac:dyDescent="0.25">
      <c r="A3" s="93"/>
      <c r="B3" s="87" t="s">
        <v>738</v>
      </c>
      <c r="C3" s="67">
        <f>SUM(C6:C196)</f>
        <v>3650047.9119000002</v>
      </c>
      <c r="D3" s="67">
        <f>SUM(D6:D196)</f>
        <v>1222187.270510701</v>
      </c>
      <c r="E3" s="67">
        <f>SUM(E6:E196)</f>
        <v>2621313.1807200001</v>
      </c>
      <c r="F3" s="67">
        <f>SUM(F6:F196)</f>
        <v>3843500.4512307015</v>
      </c>
      <c r="G3" s="103">
        <f>F3/C3-1</f>
        <v>5.300000000000038E-2</v>
      </c>
      <c r="K3" s="67">
        <f>SUM(K6:K196)</f>
        <v>3650047.9119000011</v>
      </c>
      <c r="L3" s="67">
        <f t="shared" ref="L3:N3" si="0">SUM(L6:L196)</f>
        <v>1222187.2705107001</v>
      </c>
      <c r="M3" s="67">
        <f t="shared" si="0"/>
        <v>2621313.1807199991</v>
      </c>
      <c r="N3" s="67">
        <f t="shared" si="0"/>
        <v>3843500.4512307011</v>
      </c>
      <c r="O3" s="103">
        <f>N3/K3-1</f>
        <v>5.2999999999999936E-2</v>
      </c>
    </row>
    <row r="4" spans="1:18" x14ac:dyDescent="0.25">
      <c r="A4" s="93"/>
      <c r="B4" s="80"/>
      <c r="C4" s="38" t="s">
        <v>727</v>
      </c>
      <c r="D4" s="38" t="s">
        <v>697</v>
      </c>
      <c r="E4" s="38" t="s">
        <v>697</v>
      </c>
      <c r="F4" s="38" t="s">
        <v>697</v>
      </c>
      <c r="G4" s="38"/>
      <c r="K4" s="38" t="s">
        <v>727</v>
      </c>
      <c r="L4" s="38" t="s">
        <v>697</v>
      </c>
      <c r="M4" s="38" t="s">
        <v>697</v>
      </c>
      <c r="N4" s="38" t="s">
        <v>697</v>
      </c>
      <c r="O4" s="38"/>
    </row>
    <row r="5" spans="1:18" ht="39.6" x14ac:dyDescent="0.25">
      <c r="A5" s="77" t="s">
        <v>699</v>
      </c>
      <c r="B5" s="77" t="s">
        <v>713</v>
      </c>
      <c r="C5" s="72" t="s">
        <v>751</v>
      </c>
      <c r="D5" s="76" t="s">
        <v>752</v>
      </c>
      <c r="E5" s="72" t="s">
        <v>753</v>
      </c>
      <c r="F5" s="72" t="s">
        <v>754</v>
      </c>
      <c r="G5" s="72" t="s">
        <v>736</v>
      </c>
      <c r="H5" s="92"/>
      <c r="I5" s="42" t="s">
        <v>729</v>
      </c>
      <c r="J5" s="42" t="s">
        <v>701</v>
      </c>
      <c r="K5" s="72" t="s">
        <v>751</v>
      </c>
      <c r="L5" s="76" t="s">
        <v>752</v>
      </c>
      <c r="M5" s="72" t="s">
        <v>753</v>
      </c>
      <c r="N5" s="72" t="s">
        <v>754</v>
      </c>
      <c r="O5" s="72" t="s">
        <v>736</v>
      </c>
    </row>
    <row r="6" spans="1:18" x14ac:dyDescent="0.25">
      <c r="A6" s="40" t="s">
        <v>696</v>
      </c>
      <c r="B6" s="20" t="s">
        <v>695</v>
      </c>
      <c r="C6" s="81">
        <v>7545.1172464353431</v>
      </c>
      <c r="D6" s="67">
        <f>INDEX('CCG contribution'!$C$10:$G$200,MATCH('BCF summary'!$A6,'CCG contribution'!$A$10:$A$200,0),2)</f>
        <v>2552.1913365720638</v>
      </c>
      <c r="E6" s="67">
        <f>INDEX('CCG contribution'!$C$10:$G$200,MATCH('BCF summary'!$A6,'CCG contribution'!$A$10:$A$200,0),4)</f>
        <v>5304.1736603995641</v>
      </c>
      <c r="F6" s="67">
        <f>D6+E6</f>
        <v>7856.364996971628</v>
      </c>
      <c r="G6" s="103">
        <f>F6/C6-1</f>
        <v>4.1251545916444421E-2</v>
      </c>
      <c r="I6" s="28" t="s">
        <v>576</v>
      </c>
      <c r="J6" s="28" t="s">
        <v>575</v>
      </c>
      <c r="K6" s="91">
        <v>6948.8538773355813</v>
      </c>
      <c r="L6" s="91">
        <f>INDEX('RNF element'!$D$8:$D$159,MATCH('BCF summary'!I6,'RNF element'!$A$8:$A$159,0))</f>
        <v>2551.9444962475459</v>
      </c>
      <c r="M6" s="67">
        <f>INDEX('CCG contribution'!$V$10:$V$161,MATCH('BCF summary'!$I6,'CCG contribution'!$Q$10:$Q$161,0),1)</f>
        <v>4676.8107703381711</v>
      </c>
      <c r="N6" s="67">
        <f>L6+M6</f>
        <v>7228.7552665857165</v>
      </c>
      <c r="O6" s="103">
        <f>N6/K6-1</f>
        <v>4.0280223788136116E-2</v>
      </c>
      <c r="R6" s="22"/>
    </row>
    <row r="7" spans="1:18" x14ac:dyDescent="0.25">
      <c r="A7" s="40" t="s">
        <v>694</v>
      </c>
      <c r="B7" s="20" t="s">
        <v>693</v>
      </c>
      <c r="C7" s="81">
        <v>22751.635674323599</v>
      </c>
      <c r="D7" s="67">
        <f>INDEX('CCG contribution'!$C$10:$G$200,MATCH('BCF summary'!$A7,'CCG contribution'!$A$10:$A$200,0),2)</f>
        <v>7535.7954820072555</v>
      </c>
      <c r="E7" s="67">
        <f>INDEX('CCG contribution'!$C$10:$G$200,MATCH('BCF summary'!$A7,'CCG contribution'!$A$10:$A$200,0),4)</f>
        <v>16197.396094956564</v>
      </c>
      <c r="F7" s="67">
        <f t="shared" ref="F7:F70" si="1">D7+E7</f>
        <v>23733.191576963822</v>
      </c>
      <c r="G7" s="103">
        <f t="shared" ref="G7:G70" si="2">F7/C7-1</f>
        <v>4.3142212572784722E-2</v>
      </c>
      <c r="I7" s="28" t="s">
        <v>516</v>
      </c>
      <c r="J7" s="28" t="s">
        <v>515</v>
      </c>
      <c r="K7" s="91">
        <v>11061.16743935243</v>
      </c>
      <c r="L7" s="91">
        <f>INDEX('RNF element'!$D$8:$D$159,MATCH('BCF summary'!I7,'RNF element'!$A$8:$A$159,0))</f>
        <v>3859.7558695926396</v>
      </c>
      <c r="M7" s="67">
        <f>INDEX('CCG contribution'!$V$10:$V$161,MATCH('BCF summary'!$I7,'CCG contribution'!$Q$10:$Q$161,0),1)</f>
        <v>7688.6970410762342</v>
      </c>
      <c r="N7" s="67">
        <f t="shared" ref="N7:N70" si="3">L7+M7</f>
        <v>11548.452910668873</v>
      </c>
      <c r="O7" s="103">
        <f t="shared" ref="O7:O70" si="4">N7/K7-1</f>
        <v>4.405371078488729E-2</v>
      </c>
    </row>
    <row r="8" spans="1:18" x14ac:dyDescent="0.25">
      <c r="A8" s="40" t="s">
        <v>692</v>
      </c>
      <c r="B8" s="20" t="s">
        <v>691</v>
      </c>
      <c r="C8" s="81">
        <v>18414.851487146636</v>
      </c>
      <c r="D8" s="67">
        <f>INDEX('CCG contribution'!$C$10:$G$200,MATCH('BCF summary'!$A8,'CCG contribution'!$A$10:$A$200,0),2)</f>
        <v>6837.00230682249</v>
      </c>
      <c r="E8" s="67">
        <f>INDEX('CCG contribution'!$C$10:$G$200,MATCH('BCF summary'!$A8,'CCG contribution'!$A$10:$A$200,0),4)</f>
        <v>12461.741531352032</v>
      </c>
      <c r="F8" s="67">
        <f t="shared" si="1"/>
        <v>19298.743838174523</v>
      </c>
      <c r="G8" s="103">
        <f t="shared" si="2"/>
        <v>4.7998885662739799E-2</v>
      </c>
      <c r="I8" s="28" t="s">
        <v>452</v>
      </c>
      <c r="J8" s="28" t="s">
        <v>451</v>
      </c>
      <c r="K8" s="91">
        <v>10662.048637008273</v>
      </c>
      <c r="L8" s="91">
        <f>INDEX('RNF element'!$D$8:$D$159,MATCH('BCF summary'!I8,'RNF element'!$A$8:$A$159,0))</f>
        <v>3667.7075438348393</v>
      </c>
      <c r="M8" s="67">
        <f>INDEX('CCG contribution'!$V$10:$V$161,MATCH('BCF summary'!$I8,'CCG contribution'!$Q$10:$Q$161,0),1)</f>
        <v>7435.3574831417545</v>
      </c>
      <c r="N8" s="67">
        <f t="shared" si="3"/>
        <v>11103.065026976594</v>
      </c>
      <c r="O8" s="103">
        <f t="shared" si="4"/>
        <v>4.1363194352494359E-2</v>
      </c>
    </row>
    <row r="9" spans="1:18" x14ac:dyDescent="0.25">
      <c r="A9" s="40" t="s">
        <v>690</v>
      </c>
      <c r="B9" s="20" t="s">
        <v>689</v>
      </c>
      <c r="C9" s="81">
        <v>20524.144398402088</v>
      </c>
      <c r="D9" s="67">
        <f>INDEX('CCG contribution'!$C$10:$G$200,MATCH('BCF summary'!$A9,'CCG contribution'!$A$10:$A$200,0),2)</f>
        <v>6856.2772657179485</v>
      </c>
      <c r="E9" s="67">
        <f>INDEX('CCG contribution'!$C$10:$G$200,MATCH('BCF summary'!$A9,'CCG contribution'!$A$10:$A$200,0),4)</f>
        <v>14555.787300202353</v>
      </c>
      <c r="F9" s="67">
        <f t="shared" si="1"/>
        <v>21412.0645659203</v>
      </c>
      <c r="G9" s="103">
        <f t="shared" si="2"/>
        <v>4.3262225712431768E-2</v>
      </c>
      <c r="I9" s="28" t="s">
        <v>380</v>
      </c>
      <c r="J9" s="28" t="s">
        <v>379</v>
      </c>
      <c r="K9" s="91">
        <v>13575.290521066505</v>
      </c>
      <c r="L9" s="91">
        <f>INDEX('RNF element'!$D$8:$D$159,MATCH('BCF summary'!I9,'RNF element'!$A$8:$A$159,0))</f>
        <v>4304.3327694704021</v>
      </c>
      <c r="M9" s="67">
        <f>INDEX('CCG contribution'!$V$10:$V$161,MATCH('BCF summary'!$I9,'CCG contribution'!$Q$10:$Q$161,0),1)</f>
        <v>9878.9765298641814</v>
      </c>
      <c r="N9" s="67">
        <f t="shared" si="3"/>
        <v>14183.309299334584</v>
      </c>
      <c r="O9" s="103">
        <f t="shared" si="4"/>
        <v>4.4788638395954594E-2</v>
      </c>
    </row>
    <row r="10" spans="1:18" x14ac:dyDescent="0.25">
      <c r="A10" s="40" t="s">
        <v>688</v>
      </c>
      <c r="B10" s="20" t="s">
        <v>687</v>
      </c>
      <c r="C10" s="81">
        <v>23181.096374250563</v>
      </c>
      <c r="D10" s="67">
        <f>INDEX('CCG contribution'!$C$10:$G$200,MATCH('BCF summary'!$A10,'CCG contribution'!$A$10:$A$200,0),2)</f>
        <v>7747.9147597122046</v>
      </c>
      <c r="E10" s="67">
        <f>INDEX('CCG contribution'!$C$10:$G$200,MATCH('BCF summary'!$A10,'CCG contribution'!$A$10:$A$200,0),4)</f>
        <v>16467.798310198865</v>
      </c>
      <c r="F10" s="67">
        <f t="shared" si="1"/>
        <v>24215.713069911071</v>
      </c>
      <c r="G10" s="103">
        <f t="shared" si="2"/>
        <v>4.4631913821373548E-2</v>
      </c>
      <c r="I10" s="28" t="s">
        <v>628</v>
      </c>
      <c r="J10" s="28" t="s">
        <v>627</v>
      </c>
      <c r="K10" s="91">
        <v>7545.1172464353431</v>
      </c>
      <c r="L10" s="91">
        <f>INDEX('RNF element'!$D$8:$D$159,MATCH('BCF summary'!I10,'RNF element'!$A$8:$A$159,0))</f>
        <v>2552.1913365720638</v>
      </c>
      <c r="M10" s="67">
        <f>INDEX('CCG contribution'!$V$10:$V$161,MATCH('BCF summary'!$I10,'CCG contribution'!$Q$10:$Q$161,0),1)</f>
        <v>5304.1736603995641</v>
      </c>
      <c r="N10" s="67">
        <f t="shared" si="3"/>
        <v>7856.364996971628</v>
      </c>
      <c r="O10" s="103">
        <f t="shared" si="4"/>
        <v>4.1251545916444421E-2</v>
      </c>
    </row>
    <row r="11" spans="1:18" x14ac:dyDescent="0.25">
      <c r="A11" s="40" t="s">
        <v>686</v>
      </c>
      <c r="B11" s="20" t="s">
        <v>685</v>
      </c>
      <c r="C11" s="81">
        <v>21723.216076360703</v>
      </c>
      <c r="D11" s="67">
        <f>INDEX('CCG contribution'!$C$10:$G$200,MATCH('BCF summary'!$A11,'CCG contribution'!$A$10:$A$200,0),2)</f>
        <v>7527.4634134274784</v>
      </c>
      <c r="E11" s="67">
        <f>INDEX('CCG contribution'!$C$10:$G$200,MATCH('BCF summary'!$A11,'CCG contribution'!$A$10:$A$200,0),4)</f>
        <v>15124.054524217989</v>
      </c>
      <c r="F11" s="67">
        <f t="shared" si="1"/>
        <v>22651.517937645469</v>
      </c>
      <c r="G11" s="103">
        <f t="shared" si="2"/>
        <v>4.2733168883540618E-2</v>
      </c>
      <c r="I11" s="28" t="s">
        <v>592</v>
      </c>
      <c r="J11" s="28" t="s">
        <v>591</v>
      </c>
      <c r="K11" s="91">
        <v>9844.398669597198</v>
      </c>
      <c r="L11" s="91">
        <f>INDEX('RNF element'!$D$8:$D$159,MATCH('BCF summary'!I11,'RNF element'!$A$8:$A$159,0))</f>
        <v>3254.7458653442104</v>
      </c>
      <c r="M11" s="67">
        <f>INDEX('CCG contribution'!$V$10:$V$161,MATCH('BCF summary'!$I11,'CCG contribution'!$Q$10:$Q$161,0),1)</f>
        <v>7121.8368538676805</v>
      </c>
      <c r="N11" s="67">
        <f t="shared" si="3"/>
        <v>10376.58271921189</v>
      </c>
      <c r="O11" s="103">
        <f t="shared" si="4"/>
        <v>5.4059579206016339E-2</v>
      </c>
    </row>
    <row r="12" spans="1:18" x14ac:dyDescent="0.25">
      <c r="A12" s="40" t="s">
        <v>684</v>
      </c>
      <c r="B12" s="20" t="s">
        <v>683</v>
      </c>
      <c r="C12" s="81">
        <v>12969.865275753782</v>
      </c>
      <c r="D12" s="67">
        <f>INDEX('CCG contribution'!$C$10:$G$200,MATCH('BCF summary'!$A12,'CCG contribution'!$A$10:$A$200,0),2)</f>
        <v>4660.9154625128704</v>
      </c>
      <c r="E12" s="67">
        <f>INDEX('CCG contribution'!$C$10:$G$200,MATCH('BCF summary'!$A12,'CCG contribution'!$A$10:$A$200,0),4)</f>
        <v>8813.4636402086671</v>
      </c>
      <c r="F12" s="67">
        <f t="shared" si="1"/>
        <v>13474.379102721537</v>
      </c>
      <c r="G12" s="103">
        <f t="shared" si="2"/>
        <v>3.8898925797703265E-2</v>
      </c>
      <c r="I12" s="28" t="s">
        <v>296</v>
      </c>
      <c r="J12" s="28" t="s">
        <v>295</v>
      </c>
      <c r="K12" s="91">
        <v>13447.866612786358</v>
      </c>
      <c r="L12" s="91">
        <f>INDEX('RNF element'!$D$8:$D$159,MATCH('BCF summary'!I12,'RNF element'!$A$8:$A$159,0))</f>
        <v>4194.8383334840773</v>
      </c>
      <c r="M12" s="67">
        <f>INDEX('CCG contribution'!$V$10:$V$161,MATCH('BCF summary'!$I12,'CCG contribution'!$Q$10:$Q$161,0),1)</f>
        <v>10024.090265172681</v>
      </c>
      <c r="N12" s="67">
        <f t="shared" si="3"/>
        <v>14218.928598656759</v>
      </c>
      <c r="O12" s="103">
        <f t="shared" si="4"/>
        <v>5.7337123282980018E-2</v>
      </c>
    </row>
    <row r="13" spans="1:18" x14ac:dyDescent="0.25">
      <c r="A13" s="40" t="s">
        <v>682</v>
      </c>
      <c r="B13" s="20" t="s">
        <v>681</v>
      </c>
      <c r="C13" s="81">
        <v>23352.061739708966</v>
      </c>
      <c r="D13" s="67">
        <f>INDEX('CCG contribution'!$C$10:$G$200,MATCH('BCF summary'!$A13,'CCG contribution'!$A$10:$A$200,0),2)</f>
        <v>7983.8242082664037</v>
      </c>
      <c r="E13" s="67">
        <f>INDEX('CCG contribution'!$C$10:$G$200,MATCH('BCF summary'!$A13,'CCG contribution'!$A$10:$A$200,0),4)</f>
        <v>15721.844895921524</v>
      </c>
      <c r="F13" s="67">
        <f t="shared" si="1"/>
        <v>23705.669104187928</v>
      </c>
      <c r="G13" s="103">
        <f t="shared" si="2"/>
        <v>1.5142447310237728E-2</v>
      </c>
      <c r="I13" s="28" t="s">
        <v>678</v>
      </c>
      <c r="J13" s="28" t="s">
        <v>677</v>
      </c>
      <c r="K13" s="91">
        <v>11380.920066194643</v>
      </c>
      <c r="L13" s="91">
        <f>INDEX('RNF element'!$D$8:$D$159,MATCH('BCF summary'!I13,'RNF element'!$A$8:$A$159,0))</f>
        <v>3892.7505570411276</v>
      </c>
      <c r="M13" s="67">
        <f>INDEX('CCG contribution'!$V$10:$V$161,MATCH('BCF summary'!$I13,'CCG contribution'!$Q$10:$Q$161,0),1)</f>
        <v>8099.4488921578049</v>
      </c>
      <c r="N13" s="67">
        <f t="shared" si="3"/>
        <v>11992.199449198932</v>
      </c>
      <c r="O13" s="103">
        <f t="shared" si="4"/>
        <v>5.3710893271274651E-2</v>
      </c>
    </row>
    <row r="14" spans="1:18" x14ac:dyDescent="0.25">
      <c r="A14" s="40" t="s">
        <v>680</v>
      </c>
      <c r="B14" s="20" t="s">
        <v>679</v>
      </c>
      <c r="C14" s="81">
        <v>11380.920066194642</v>
      </c>
      <c r="D14" s="67">
        <f>INDEX('CCG contribution'!$C$10:$G$200,MATCH('BCF summary'!$A14,'CCG contribution'!$A$10:$A$200,0),2)</f>
        <v>3892.7505570411276</v>
      </c>
      <c r="E14" s="67">
        <f>INDEX('CCG contribution'!$C$10:$G$200,MATCH('BCF summary'!$A14,'CCG contribution'!$A$10:$A$200,0),4)</f>
        <v>8099.4488921578049</v>
      </c>
      <c r="F14" s="67">
        <f t="shared" si="1"/>
        <v>11992.199449198932</v>
      </c>
      <c r="G14" s="103">
        <f t="shared" si="2"/>
        <v>5.3710893271274873E-2</v>
      </c>
      <c r="I14" s="28" t="s">
        <v>674</v>
      </c>
      <c r="J14" s="28" t="s">
        <v>673</v>
      </c>
      <c r="K14" s="91">
        <v>13211.25635771413</v>
      </c>
      <c r="L14" s="91">
        <f>INDEX('RNF element'!$D$8:$D$159,MATCH('BCF summary'!I14,'RNF element'!$A$8:$A$159,0))</f>
        <v>4601.9664979337786</v>
      </c>
      <c r="M14" s="67">
        <f>INDEX('CCG contribution'!$V$10:$V$161,MATCH('BCF summary'!$I14,'CCG contribution'!$Q$10:$Q$161,0),1)</f>
        <v>9918.0050293341974</v>
      </c>
      <c r="N14" s="67">
        <f t="shared" si="3"/>
        <v>14519.971527267975</v>
      </c>
      <c r="O14" s="103">
        <f t="shared" si="4"/>
        <v>9.9060614230657817E-2</v>
      </c>
    </row>
    <row r="15" spans="1:18" x14ac:dyDescent="0.25">
      <c r="A15" s="40" t="s">
        <v>676</v>
      </c>
      <c r="B15" s="20" t="s">
        <v>675</v>
      </c>
      <c r="C15" s="81">
        <v>13211.256357714126</v>
      </c>
      <c r="D15" s="67">
        <f>INDEX('CCG contribution'!$C$10:$G$200,MATCH('BCF summary'!$A15,'CCG contribution'!$A$10:$A$200,0),2)</f>
        <v>4601.9664979337786</v>
      </c>
      <c r="E15" s="67">
        <f>INDEX('CCG contribution'!$C$10:$G$200,MATCH('BCF summary'!$A15,'CCG contribution'!$A$10:$A$200,0),4)</f>
        <v>9918.0050293341974</v>
      </c>
      <c r="F15" s="67">
        <f t="shared" si="1"/>
        <v>14519.971527267975</v>
      </c>
      <c r="G15" s="103">
        <f t="shared" si="2"/>
        <v>9.906061423065804E-2</v>
      </c>
      <c r="I15" s="28" t="s">
        <v>554</v>
      </c>
      <c r="J15" s="28" t="s">
        <v>553</v>
      </c>
      <c r="K15" s="91">
        <v>20480.30261264064</v>
      </c>
      <c r="L15" s="91">
        <f>INDEX('RNF element'!$D$8:$D$159,MATCH('BCF summary'!I15,'RNF element'!$A$8:$A$159,0))</f>
        <v>7399.0354507795782</v>
      </c>
      <c r="M15" s="67">
        <f>INDEX('CCG contribution'!$V$10:$V$161,MATCH('BCF summary'!$I15,'CCG contribution'!$Q$10:$Q$161,0),1)</f>
        <v>14056.411822822096</v>
      </c>
      <c r="N15" s="67">
        <f t="shared" si="3"/>
        <v>21455.447273601676</v>
      </c>
      <c r="O15" s="103">
        <f t="shared" si="4"/>
        <v>4.7613781856873816E-2</v>
      </c>
    </row>
    <row r="16" spans="1:18" x14ac:dyDescent="0.25">
      <c r="A16" s="40" t="s">
        <v>672</v>
      </c>
      <c r="B16" s="20" t="s">
        <v>671</v>
      </c>
      <c r="C16" s="81">
        <v>20385.487811191295</v>
      </c>
      <c r="D16" s="67">
        <f>INDEX('CCG contribution'!$C$10:$G$200,MATCH('BCF summary'!$A16,'CCG contribution'!$A$10:$A$200,0),2)</f>
        <v>7079.0233532496313</v>
      </c>
      <c r="E16" s="67">
        <f>INDEX('CCG contribution'!$C$10:$G$200,MATCH('BCF summary'!$A16,'CCG contribution'!$A$10:$A$200,0),4)</f>
        <v>14509.824132228952</v>
      </c>
      <c r="F16" s="67">
        <f t="shared" si="1"/>
        <v>21588.847485478582</v>
      </c>
      <c r="G16" s="103">
        <f t="shared" si="2"/>
        <v>5.9030212346778521E-2</v>
      </c>
      <c r="I16" s="28" t="s">
        <v>558</v>
      </c>
      <c r="J16" s="28" t="s">
        <v>557</v>
      </c>
      <c r="K16" s="91">
        <v>21112.348491436911</v>
      </c>
      <c r="L16" s="91">
        <f>INDEX('RNF element'!$D$8:$D$159,MATCH('BCF summary'!I16,'RNF element'!$A$8:$A$159,0))</f>
        <v>7363.5166571808222</v>
      </c>
      <c r="M16" s="67">
        <f>INDEX('CCG contribution'!$V$10:$V$161,MATCH('BCF summary'!$I16,'CCG contribution'!$Q$10:$Q$161,0),1)</f>
        <v>14631.850081377706</v>
      </c>
      <c r="N16" s="67">
        <f t="shared" si="3"/>
        <v>21995.366738558529</v>
      </c>
      <c r="O16" s="103">
        <f t="shared" si="4"/>
        <v>4.1824728664353383E-2</v>
      </c>
    </row>
    <row r="17" spans="1:15" x14ac:dyDescent="0.25">
      <c r="A17" s="40" t="s">
        <v>668</v>
      </c>
      <c r="B17" s="20" t="s">
        <v>667</v>
      </c>
      <c r="C17" s="81">
        <v>12641.487312435975</v>
      </c>
      <c r="D17" s="67">
        <f>INDEX('CCG contribution'!$C$10:$G$200,MATCH('BCF summary'!$A17,'CCG contribution'!$A$10:$A$200,0),2)</f>
        <v>4159.0574085672488</v>
      </c>
      <c r="E17" s="67">
        <f>INDEX('CCG contribution'!$C$10:$G$200,MATCH('BCF summary'!$A17,'CCG contribution'!$A$10:$A$200,0),4)</f>
        <v>9248.3599676956965</v>
      </c>
      <c r="F17" s="67">
        <f t="shared" si="1"/>
        <v>13407.417376262945</v>
      </c>
      <c r="G17" s="103">
        <f t="shared" si="2"/>
        <v>6.0588603611023917E-2</v>
      </c>
      <c r="I17" s="28" t="s">
        <v>500</v>
      </c>
      <c r="J17" s="28" t="s">
        <v>499</v>
      </c>
      <c r="K17" s="91">
        <v>11572.915505587765</v>
      </c>
      <c r="L17" s="91">
        <f>INDEX('RNF element'!$D$8:$D$159,MATCH('BCF summary'!I17,'RNF element'!$A$8:$A$159,0))</f>
        <v>3970.6308638541432</v>
      </c>
      <c r="M17" s="67">
        <f>INDEX('CCG contribution'!$V$10:$V$161,MATCH('BCF summary'!$I17,'CCG contribution'!$Q$10:$Q$161,0),1)</f>
        <v>8062.3297236677545</v>
      </c>
      <c r="N17" s="67">
        <f t="shared" si="3"/>
        <v>12032.960587521899</v>
      </c>
      <c r="O17" s="103">
        <f t="shared" si="4"/>
        <v>3.9751874254331909E-2</v>
      </c>
    </row>
    <row r="18" spans="1:15" x14ac:dyDescent="0.25">
      <c r="A18" s="40" t="s">
        <v>666</v>
      </c>
      <c r="B18" s="20" t="s">
        <v>665</v>
      </c>
      <c r="C18" s="81">
        <v>12046.394229135907</v>
      </c>
      <c r="D18" s="67">
        <f>INDEX('CCG contribution'!$C$10:$G$200,MATCH('BCF summary'!$A18,'CCG contribution'!$A$10:$A$200,0),2)</f>
        <v>4107.6448012250403</v>
      </c>
      <c r="E18" s="67">
        <f>INDEX('CCG contribution'!$C$10:$G$200,MATCH('BCF summary'!$A18,'CCG contribution'!$A$10:$A$200,0),4)</f>
        <v>8546.6263186811284</v>
      </c>
      <c r="F18" s="67">
        <f t="shared" si="1"/>
        <v>12654.271119906169</v>
      </c>
      <c r="G18" s="103">
        <f t="shared" si="2"/>
        <v>5.0461314747613395E-2</v>
      </c>
      <c r="I18" s="28" t="s">
        <v>494</v>
      </c>
      <c r="J18" s="28" t="s">
        <v>493</v>
      </c>
      <c r="K18" s="91">
        <v>11336.549238546979</v>
      </c>
      <c r="L18" s="91">
        <f>INDEX('RNF element'!$D$8:$D$159,MATCH('BCF summary'!I18,'RNF element'!$A$8:$A$159,0))</f>
        <v>3874.9398261919596</v>
      </c>
      <c r="M18" s="67">
        <f>INDEX('CCG contribution'!$V$10:$V$161,MATCH('BCF summary'!$I18,'CCG contribution'!$Q$10:$Q$161,0),1)</f>
        <v>8101.8156497519258</v>
      </c>
      <c r="N18" s="67">
        <f t="shared" si="3"/>
        <v>11976.755475943886</v>
      </c>
      <c r="O18" s="103">
        <f t="shared" si="4"/>
        <v>5.6472761148520734E-2</v>
      </c>
    </row>
    <row r="19" spans="1:15" x14ac:dyDescent="0.25">
      <c r="A19" s="40" t="s">
        <v>664</v>
      </c>
      <c r="B19" s="20" t="s">
        <v>663</v>
      </c>
      <c r="C19" s="81">
        <v>16783.073581749537</v>
      </c>
      <c r="D19" s="67">
        <f>INDEX('CCG contribution'!$C$10:$G$200,MATCH('BCF summary'!$A19,'CCG contribution'!$A$10:$A$200,0),2)</f>
        <v>5715.5298268769166</v>
      </c>
      <c r="E19" s="67">
        <f>INDEX('CCG contribution'!$C$10:$G$200,MATCH('BCF summary'!$A19,'CCG contribution'!$A$10:$A$200,0),4)</f>
        <v>12046.621561370168</v>
      </c>
      <c r="F19" s="67">
        <f t="shared" si="1"/>
        <v>17762.151388247083</v>
      </c>
      <c r="G19" s="103">
        <f t="shared" si="2"/>
        <v>5.8337217061493751E-2</v>
      </c>
      <c r="I19" s="28" t="s">
        <v>238</v>
      </c>
      <c r="J19" s="28" t="s">
        <v>237</v>
      </c>
      <c r="K19" s="91">
        <v>11616.579004117817</v>
      </c>
      <c r="L19" s="91">
        <f>INDEX('RNF element'!$D$8:$D$159,MATCH('BCF summary'!I19,'RNF element'!$A$8:$A$159,0))</f>
        <v>3726.6554162001053</v>
      </c>
      <c r="M19" s="67">
        <f>INDEX('CCG contribution'!$V$10:$V$161,MATCH('BCF summary'!$I19,'CCG contribution'!$Q$10:$Q$161,0),1)</f>
        <v>8396.9998425065405</v>
      </c>
      <c r="N19" s="67">
        <f t="shared" si="3"/>
        <v>12123.655258706645</v>
      </c>
      <c r="O19" s="103">
        <f t="shared" si="4"/>
        <v>4.36510830261716E-2</v>
      </c>
    </row>
    <row r="20" spans="1:15" x14ac:dyDescent="0.25">
      <c r="A20" s="40" t="s">
        <v>662</v>
      </c>
      <c r="B20" s="20" t="s">
        <v>661</v>
      </c>
      <c r="C20" s="81">
        <v>27019.318361986931</v>
      </c>
      <c r="D20" s="67">
        <f>INDEX('CCG contribution'!$C$10:$G$200,MATCH('BCF summary'!$A20,'CCG contribution'!$A$10:$A$200,0),2)</f>
        <v>8817.3339099548375</v>
      </c>
      <c r="E20" s="67">
        <f>INDEX('CCG contribution'!$C$10:$G$200,MATCH('BCF summary'!$A20,'CCG contribution'!$A$10:$A$200,0),4)</f>
        <v>19352.00452156633</v>
      </c>
      <c r="F20" s="67">
        <f t="shared" si="1"/>
        <v>28169.338431521166</v>
      </c>
      <c r="G20" s="103">
        <f t="shared" si="2"/>
        <v>4.2562882383893941E-2</v>
      </c>
      <c r="I20" s="28" t="s">
        <v>71</v>
      </c>
      <c r="J20" s="28" t="s">
        <v>70</v>
      </c>
      <c r="K20" s="91">
        <v>16902.233483141728</v>
      </c>
      <c r="L20" s="91">
        <f>INDEX('RNF element'!$D$8:$D$159,MATCH('BCF summary'!I20,'RNF element'!$A$8:$A$159,0))</f>
        <v>5849.0267538880362</v>
      </c>
      <c r="M20" s="67">
        <f>INDEX('CCG contribution'!$V$10:$V$161,MATCH('BCF summary'!$I20,'CCG contribution'!$Q$10:$Q$161,0),1)</f>
        <v>11797.662629810919</v>
      </c>
      <c r="N20" s="67">
        <f t="shared" si="3"/>
        <v>17646.689383698955</v>
      </c>
      <c r="O20" s="103">
        <f t="shared" si="4"/>
        <v>4.4044824093794732E-2</v>
      </c>
    </row>
    <row r="21" spans="1:15" x14ac:dyDescent="0.25">
      <c r="A21" s="40" t="s">
        <v>660</v>
      </c>
      <c r="B21" s="20" t="s">
        <v>659</v>
      </c>
      <c r="C21" s="81">
        <v>12336.514298417685</v>
      </c>
      <c r="D21" s="67">
        <f>INDEX('CCG contribution'!$C$10:$G$200,MATCH('BCF summary'!$A21,'CCG contribution'!$A$10:$A$200,0),2)</f>
        <v>3845.0024885082066</v>
      </c>
      <c r="E21" s="67">
        <f>INDEX('CCG contribution'!$C$10:$G$200,MATCH('BCF summary'!$A21,'CCG contribution'!$A$10:$A$200,0),4)</f>
        <v>9035.6576082957672</v>
      </c>
      <c r="F21" s="67">
        <f t="shared" si="1"/>
        <v>12880.660096803975</v>
      </c>
      <c r="G21" s="103">
        <f t="shared" si="2"/>
        <v>4.4108553293379149E-2</v>
      </c>
      <c r="I21" s="28" t="s">
        <v>534</v>
      </c>
      <c r="J21" s="28" t="s">
        <v>533</v>
      </c>
      <c r="K21" s="91">
        <v>22675.596599986689</v>
      </c>
      <c r="L21" s="91">
        <f>INDEX('RNF element'!$D$8:$D$159,MATCH('BCF summary'!I21,'RNF element'!$A$8:$A$159,0))</f>
        <v>8014.1790148991404</v>
      </c>
      <c r="M21" s="67">
        <f>INDEX('CCG contribution'!$V$10:$V$161,MATCH('BCF summary'!$I21,'CCG contribution'!$Q$10:$Q$161,0),1)</f>
        <v>15922.366094563336</v>
      </c>
      <c r="N21" s="67">
        <f t="shared" si="3"/>
        <v>23936.545109462477</v>
      </c>
      <c r="O21" s="103">
        <f t="shared" si="4"/>
        <v>5.560817347917224E-2</v>
      </c>
    </row>
    <row r="22" spans="1:15" x14ac:dyDescent="0.25">
      <c r="A22" s="40" t="s">
        <v>656</v>
      </c>
      <c r="B22" s="20" t="s">
        <v>655</v>
      </c>
      <c r="C22" s="81">
        <v>16139.653575207369</v>
      </c>
      <c r="D22" s="67">
        <f>INDEX('CCG contribution'!$C$10:$G$200,MATCH('BCF summary'!$A22,'CCG contribution'!$A$10:$A$200,0),2)</f>
        <v>5644.2563214931397</v>
      </c>
      <c r="E22" s="67">
        <f>INDEX('CCG contribution'!$C$10:$G$200,MATCH('BCF summary'!$A22,'CCG contribution'!$A$10:$A$200,0),4)</f>
        <v>11400.245962379944</v>
      </c>
      <c r="F22" s="67">
        <f t="shared" si="1"/>
        <v>17044.502283873084</v>
      </c>
      <c r="G22" s="103">
        <f t="shared" si="2"/>
        <v>5.6063700775813574E-2</v>
      </c>
      <c r="I22" s="28" t="s">
        <v>436</v>
      </c>
      <c r="J22" s="28" t="s">
        <v>435</v>
      </c>
      <c r="K22" s="91">
        <v>2138.0542175579935</v>
      </c>
      <c r="L22" s="91">
        <f>INDEX('RNF element'!$D$8:$D$159,MATCH('BCF summary'!I22,'RNF element'!$A$8:$A$159,0))</f>
        <v>691.14853979453881</v>
      </c>
      <c r="M22" s="67">
        <f>INDEX('CCG contribution'!$V$10:$V$161,MATCH('BCF summary'!$I22,'CCG contribution'!$Q$10:$Q$161,0),1)</f>
        <v>1562.2717368428091</v>
      </c>
      <c r="N22" s="67">
        <f t="shared" si="3"/>
        <v>2253.4202766373478</v>
      </c>
      <c r="O22" s="103">
        <f t="shared" si="4"/>
        <v>5.3958434791761878E-2</v>
      </c>
    </row>
    <row r="23" spans="1:15" x14ac:dyDescent="0.25">
      <c r="A23" s="40" t="s">
        <v>654</v>
      </c>
      <c r="B23" s="20" t="s">
        <v>653</v>
      </c>
      <c r="C23" s="81">
        <v>13946.022325173744</v>
      </c>
      <c r="D23" s="67">
        <f>INDEX('CCG contribution'!$C$10:$G$200,MATCH('BCF summary'!$A23,'CCG contribution'!$A$10:$A$200,0),2)</f>
        <v>4722.642332014495</v>
      </c>
      <c r="E23" s="67">
        <f>INDEX('CCG contribution'!$C$10:$G$200,MATCH('BCF summary'!$A23,'CCG contribution'!$A$10:$A$200,0),4)</f>
        <v>9316.0095070775333</v>
      </c>
      <c r="F23" s="67">
        <f t="shared" si="1"/>
        <v>14038.651839092028</v>
      </c>
      <c r="G23" s="103">
        <f t="shared" si="2"/>
        <v>6.642002411761494E-3</v>
      </c>
      <c r="I23" s="28" t="s">
        <v>476</v>
      </c>
      <c r="J23" s="28" t="s">
        <v>475</v>
      </c>
      <c r="K23" s="91">
        <v>22305.528788984444</v>
      </c>
      <c r="L23" s="91">
        <f>INDEX('RNF element'!$D$8:$D$159,MATCH('BCF summary'!I23,'RNF element'!$A$8:$A$159,0))</f>
        <v>7893.4336842984003</v>
      </c>
      <c r="M23" s="67">
        <f>INDEX('CCG contribution'!$V$10:$V$161,MATCH('BCF summary'!$I23,'CCG contribution'!$Q$10:$Q$161,0),1)</f>
        <v>15568.618881528786</v>
      </c>
      <c r="N23" s="67">
        <f t="shared" si="3"/>
        <v>23462.052565827187</v>
      </c>
      <c r="O23" s="103">
        <f t="shared" si="4"/>
        <v>5.1849197917867462E-2</v>
      </c>
    </row>
    <row r="24" spans="1:15" x14ac:dyDescent="0.25">
      <c r="A24" s="40" t="s">
        <v>652</v>
      </c>
      <c r="B24" s="20" t="s">
        <v>651</v>
      </c>
      <c r="C24" s="81">
        <v>9844.398669597198</v>
      </c>
      <c r="D24" s="67">
        <f>INDEX('CCG contribution'!$C$10:$G$200,MATCH('BCF summary'!$A24,'CCG contribution'!$A$10:$A$200,0),2)</f>
        <v>3254.7458653442104</v>
      </c>
      <c r="E24" s="67">
        <f>INDEX('CCG contribution'!$C$10:$G$200,MATCH('BCF summary'!$A24,'CCG contribution'!$A$10:$A$200,0),4)</f>
        <v>7121.8368538676805</v>
      </c>
      <c r="F24" s="67">
        <f t="shared" si="1"/>
        <v>10376.58271921189</v>
      </c>
      <c r="G24" s="103">
        <f t="shared" si="2"/>
        <v>5.4059579206016339E-2</v>
      </c>
      <c r="I24" s="28" t="s">
        <v>488</v>
      </c>
      <c r="J24" s="28" t="s">
        <v>487</v>
      </c>
      <c r="K24" s="91">
        <v>12187.032971072213</v>
      </c>
      <c r="L24" s="91">
        <f>INDEX('RNF element'!$D$8:$D$159,MATCH('BCF summary'!I24,'RNF element'!$A$8:$A$159,0))</f>
        <v>4484.4781489600837</v>
      </c>
      <c r="M24" s="67">
        <f>INDEX('CCG contribution'!$V$10:$V$161,MATCH('BCF summary'!$I24,'CCG contribution'!$Q$10:$Q$161,0),1)</f>
        <v>8458.3837875250756</v>
      </c>
      <c r="N24" s="67">
        <f t="shared" si="3"/>
        <v>12942.861936485158</v>
      </c>
      <c r="O24" s="103">
        <f t="shared" si="4"/>
        <v>6.2019112215993877E-2</v>
      </c>
    </row>
    <row r="25" spans="1:15" x14ac:dyDescent="0.25">
      <c r="A25" s="40" t="s">
        <v>650</v>
      </c>
      <c r="B25" s="20" t="s">
        <v>649</v>
      </c>
      <c r="C25" s="81">
        <v>19272.394388130775</v>
      </c>
      <c r="D25" s="67">
        <f>INDEX('CCG contribution'!$C$10:$G$200,MATCH('BCF summary'!$A25,'CCG contribution'!$A$10:$A$200,0),2)</f>
        <v>6710.1543468863629</v>
      </c>
      <c r="E25" s="67">
        <f>INDEX('CCG contribution'!$C$10:$G$200,MATCH('BCF summary'!$A25,'CCG contribution'!$A$10:$A$200,0),4)</f>
        <v>13981.042557008735</v>
      </c>
      <c r="F25" s="67">
        <f t="shared" si="1"/>
        <v>20691.196903895099</v>
      </c>
      <c r="G25" s="103">
        <f t="shared" si="2"/>
        <v>7.3618383226845774E-2</v>
      </c>
      <c r="I25" s="28" t="s">
        <v>340</v>
      </c>
      <c r="J25" s="28" t="s">
        <v>339</v>
      </c>
      <c r="K25" s="91">
        <v>10979.329103405105</v>
      </c>
      <c r="L25" s="91">
        <f>INDEX('RNF element'!$D$8:$D$159,MATCH('BCF summary'!I25,'RNF element'!$A$8:$A$159,0))</f>
        <v>3943.0338971302886</v>
      </c>
      <c r="M25" s="67">
        <f>INDEX('CCG contribution'!$V$10:$V$161,MATCH('BCF summary'!$I25,'CCG contribution'!$Q$10:$Q$161,0),1)</f>
        <v>7671.2847418920092</v>
      </c>
      <c r="N25" s="67">
        <f t="shared" si="3"/>
        <v>11614.318639022298</v>
      </c>
      <c r="O25" s="103">
        <f t="shared" si="4"/>
        <v>5.7835003362842974E-2</v>
      </c>
    </row>
    <row r="26" spans="1:15" x14ac:dyDescent="0.25">
      <c r="A26" s="40" t="s">
        <v>648</v>
      </c>
      <c r="B26" s="20" t="s">
        <v>647</v>
      </c>
      <c r="C26" s="81">
        <v>23274.161949198911</v>
      </c>
      <c r="D26" s="67">
        <f>INDEX('CCG contribution'!$C$10:$G$200,MATCH('BCF summary'!$A26,'CCG contribution'!$A$10:$A$200,0),2)</f>
        <v>8154.3132870884392</v>
      </c>
      <c r="E26" s="67">
        <f>INDEX('CCG contribution'!$C$10:$G$200,MATCH('BCF summary'!$A26,'CCG contribution'!$A$10:$A$200,0),4)</f>
        <v>16030.679997476513</v>
      </c>
      <c r="F26" s="67">
        <f t="shared" si="1"/>
        <v>24184.993284564953</v>
      </c>
      <c r="G26" s="103">
        <f t="shared" si="2"/>
        <v>3.9134871423260442E-2</v>
      </c>
      <c r="I26" s="28" t="s">
        <v>374</v>
      </c>
      <c r="J26" s="28" t="s">
        <v>373</v>
      </c>
      <c r="K26" s="91">
        <v>19386.148525551307</v>
      </c>
      <c r="L26" s="91">
        <f>INDEX('RNF element'!$D$8:$D$159,MATCH('BCF summary'!I26,'RNF element'!$A$8:$A$159,0))</f>
        <v>6782.6085354152892</v>
      </c>
      <c r="M26" s="67">
        <f>INDEX('CCG contribution'!$V$10:$V$161,MATCH('BCF summary'!$I26,'CCG contribution'!$Q$10:$Q$161,0),1)</f>
        <v>13539.55981166279</v>
      </c>
      <c r="N26" s="67">
        <f t="shared" si="3"/>
        <v>20322.168347078077</v>
      </c>
      <c r="O26" s="103">
        <f t="shared" si="4"/>
        <v>4.8282918099646244E-2</v>
      </c>
    </row>
    <row r="27" spans="1:15" x14ac:dyDescent="0.25">
      <c r="A27" s="40" t="s">
        <v>646</v>
      </c>
      <c r="B27" s="20" t="s">
        <v>645</v>
      </c>
      <c r="C27" s="81">
        <v>13942.957761407459</v>
      </c>
      <c r="D27" s="67">
        <f>INDEX('CCG contribution'!$C$10:$G$200,MATCH('BCF summary'!$A27,'CCG contribution'!$A$10:$A$200,0),2)</f>
        <v>4975.6052020721318</v>
      </c>
      <c r="E27" s="67">
        <f>INDEX('CCG contribution'!$C$10:$G$200,MATCH('BCF summary'!$A27,'CCG contribution'!$A$10:$A$200,0),4)</f>
        <v>9655.0356643874184</v>
      </c>
      <c r="F27" s="67">
        <f t="shared" si="1"/>
        <v>14630.640866459551</v>
      </c>
      <c r="G27" s="103">
        <f t="shared" si="2"/>
        <v>4.9321178247812014E-2</v>
      </c>
      <c r="I27" s="28" t="s">
        <v>148</v>
      </c>
      <c r="J27" s="28" t="s">
        <v>147</v>
      </c>
      <c r="K27" s="91">
        <v>11417.55320418104</v>
      </c>
      <c r="L27" s="91">
        <f>INDEX('RNF element'!$D$8:$D$159,MATCH('BCF summary'!I27,'RNF element'!$A$8:$A$159,0))</f>
        <v>3716.2269585961412</v>
      </c>
      <c r="M27" s="67">
        <f>INDEX('CCG contribution'!$V$10:$V$161,MATCH('BCF summary'!$I27,'CCG contribution'!$Q$10:$Q$161,0),1)</f>
        <v>8350.7518982261554</v>
      </c>
      <c r="N27" s="67">
        <f t="shared" si="3"/>
        <v>12066.978856822298</v>
      </c>
      <c r="O27" s="103">
        <f t="shared" si="4"/>
        <v>5.6879581905818544E-2</v>
      </c>
    </row>
    <row r="28" spans="1:15" x14ac:dyDescent="0.25">
      <c r="A28" s="40" t="s">
        <v>644</v>
      </c>
      <c r="B28" s="20" t="s">
        <v>643</v>
      </c>
      <c r="C28" s="81">
        <v>23953.605976807165</v>
      </c>
      <c r="D28" s="67">
        <f>INDEX('CCG contribution'!$C$10:$G$200,MATCH('BCF summary'!$A28,'CCG contribution'!$A$10:$A$200,0),2)</f>
        <v>8068.1991479102026</v>
      </c>
      <c r="E28" s="67">
        <f>INDEX('CCG contribution'!$C$10:$G$200,MATCH('BCF summary'!$A28,'CCG contribution'!$A$10:$A$200,0),4)</f>
        <v>17218.220281588045</v>
      </c>
      <c r="F28" s="67">
        <f t="shared" si="1"/>
        <v>25286.419429498248</v>
      </c>
      <c r="G28" s="103">
        <f t="shared" si="2"/>
        <v>5.5641453482267567E-2</v>
      </c>
      <c r="I28" s="28" t="s">
        <v>97</v>
      </c>
      <c r="J28" s="28" t="s">
        <v>96</v>
      </c>
      <c r="K28" s="91">
        <v>29555.672577065681</v>
      </c>
      <c r="L28" s="91">
        <f>INDEX('RNF element'!$D$8:$D$159,MATCH('BCF summary'!I28,'RNF element'!$A$8:$A$159,0))</f>
        <v>10329.345752601375</v>
      </c>
      <c r="M28" s="67">
        <f>INDEX('CCG contribution'!$V$10:$V$161,MATCH('BCF summary'!$I28,'CCG contribution'!$Q$10:$Q$161,0),1)</f>
        <v>20986.198973843821</v>
      </c>
      <c r="N28" s="67">
        <f t="shared" si="3"/>
        <v>31315.544726445194</v>
      </c>
      <c r="O28" s="103">
        <f t="shared" si="4"/>
        <v>5.9544310649358057E-2</v>
      </c>
    </row>
    <row r="29" spans="1:15" x14ac:dyDescent="0.25">
      <c r="A29" s="40" t="s">
        <v>640</v>
      </c>
      <c r="B29" s="20" t="s">
        <v>639</v>
      </c>
      <c r="C29" s="81">
        <v>11103.573148660264</v>
      </c>
      <c r="D29" s="67">
        <f>INDEX('CCG contribution'!$C$10:$G$200,MATCH('BCF summary'!$A29,'CCG contribution'!$A$10:$A$200,0),2)</f>
        <v>3542.2927558632218</v>
      </c>
      <c r="E29" s="67">
        <f>INDEX('CCG contribution'!$C$10:$G$200,MATCH('BCF summary'!$A29,'CCG contribution'!$A$10:$A$200,0),4)</f>
        <v>8154.1491288876405</v>
      </c>
      <c r="F29" s="67">
        <f t="shared" si="1"/>
        <v>11696.441884750862</v>
      </c>
      <c r="G29" s="103">
        <f t="shared" si="2"/>
        <v>5.3394409903278151E-2</v>
      </c>
      <c r="I29" s="28" t="s">
        <v>95</v>
      </c>
      <c r="J29" s="28" t="s">
        <v>94</v>
      </c>
      <c r="K29" s="91">
        <v>14024.169065354905</v>
      </c>
      <c r="L29" s="91">
        <f>INDEX('RNF element'!$D$8:$D$159,MATCH('BCF summary'!I29,'RNF element'!$A$8:$A$159,0))</f>
        <v>4705.1435691545676</v>
      </c>
      <c r="M29" s="67">
        <f>INDEX('CCG contribution'!$V$10:$V$161,MATCH('BCF summary'!$I29,'CCG contribution'!$Q$10:$Q$161,0),1)</f>
        <v>10155.909460839139</v>
      </c>
      <c r="N29" s="67">
        <f t="shared" si="3"/>
        <v>14861.053029993705</v>
      </c>
      <c r="O29" s="103">
        <f t="shared" si="4"/>
        <v>5.9674406429271132E-2</v>
      </c>
    </row>
    <row r="30" spans="1:15" x14ac:dyDescent="0.25">
      <c r="A30" s="40" t="s">
        <v>636</v>
      </c>
      <c r="B30" s="20" t="s">
        <v>635</v>
      </c>
      <c r="C30" s="81">
        <v>12636.354807776257</v>
      </c>
      <c r="D30" s="67">
        <f>INDEX('CCG contribution'!$C$10:$G$200,MATCH('BCF summary'!$A30,'CCG contribution'!$A$10:$A$200,0),2)</f>
        <v>4487.7363709160118</v>
      </c>
      <c r="E30" s="67">
        <f>INDEX('CCG contribution'!$C$10:$G$200,MATCH('BCF summary'!$A30,'CCG contribution'!$A$10:$A$200,0),4)</f>
        <v>8524.3153759184952</v>
      </c>
      <c r="F30" s="67">
        <f t="shared" si="1"/>
        <v>13012.051746834506</v>
      </c>
      <c r="G30" s="103">
        <f t="shared" si="2"/>
        <v>2.9731433215775871E-2</v>
      </c>
      <c r="I30" s="28" t="s">
        <v>91</v>
      </c>
      <c r="J30" s="28" t="s">
        <v>90</v>
      </c>
      <c r="K30" s="91">
        <v>14373.834740340333</v>
      </c>
      <c r="L30" s="91">
        <f>INDEX('RNF element'!$D$8:$D$159,MATCH('BCF summary'!I30,'RNF element'!$A$8:$A$159,0))</f>
        <v>4761.6700034691439</v>
      </c>
      <c r="M30" s="67">
        <f>INDEX('CCG contribution'!$V$10:$V$161,MATCH('BCF summary'!$I30,'CCG contribution'!$Q$10:$Q$161,0),1)</f>
        <v>10470.480257003061</v>
      </c>
      <c r="N30" s="67">
        <f t="shared" si="3"/>
        <v>15232.150260472205</v>
      </c>
      <c r="O30" s="103">
        <f t="shared" si="4"/>
        <v>5.9713746236625287E-2</v>
      </c>
    </row>
    <row r="31" spans="1:15" x14ac:dyDescent="0.25">
      <c r="A31" s="40" t="s">
        <v>634</v>
      </c>
      <c r="B31" s="20" t="s">
        <v>633</v>
      </c>
      <c r="C31" s="81">
        <v>9363.5282245473409</v>
      </c>
      <c r="D31" s="67">
        <f>INDEX('CCG contribution'!$C$10:$G$200,MATCH('BCF summary'!$A31,'CCG contribution'!$A$10:$A$200,0),2)</f>
        <v>3277.6603632839442</v>
      </c>
      <c r="E31" s="67">
        <f>INDEX('CCG contribution'!$C$10:$G$200,MATCH('BCF summary'!$A31,'CCG contribution'!$A$10:$A$200,0),4)</f>
        <v>6444.9426402305717</v>
      </c>
      <c r="F31" s="67">
        <f t="shared" si="1"/>
        <v>9722.6030035145159</v>
      </c>
      <c r="G31" s="103">
        <f t="shared" si="2"/>
        <v>3.8348234805960058E-2</v>
      </c>
      <c r="I31" s="28" t="s">
        <v>65</v>
      </c>
      <c r="J31" s="28" t="s">
        <v>64</v>
      </c>
      <c r="K31" s="91">
        <v>18044.4026005165</v>
      </c>
      <c r="L31" s="91">
        <f>INDEX('RNF element'!$D$8:$D$159,MATCH('BCF summary'!I31,'RNF element'!$A$8:$A$159,0))</f>
        <v>6539.2338053651656</v>
      </c>
      <c r="M31" s="67">
        <f>INDEX('CCG contribution'!$V$10:$V$161,MATCH('BCF summary'!$I31,'CCG contribution'!$Q$10:$Q$161,0),1)</f>
        <v>12395.836020234154</v>
      </c>
      <c r="N31" s="67">
        <f t="shared" si="3"/>
        <v>18935.069825599319</v>
      </c>
      <c r="O31" s="103">
        <f t="shared" si="4"/>
        <v>4.935975132018644E-2</v>
      </c>
    </row>
    <row r="32" spans="1:15" x14ac:dyDescent="0.25">
      <c r="A32" s="40" t="s">
        <v>630</v>
      </c>
      <c r="B32" s="20" t="s">
        <v>629</v>
      </c>
      <c r="C32" s="81">
        <v>20013.914983193528</v>
      </c>
      <c r="D32" s="67">
        <f>INDEX('CCG contribution'!$C$10:$G$200,MATCH('BCF summary'!$A32,'CCG contribution'!$A$10:$A$200,0),2)</f>
        <v>6534.706579059296</v>
      </c>
      <c r="E32" s="67">
        <f>INDEX('CCG contribution'!$C$10:$G$200,MATCH('BCF summary'!$A32,'CCG contribution'!$A$10:$A$200,0),4)</f>
        <v>14547.907367765667</v>
      </c>
      <c r="F32" s="67">
        <f t="shared" si="1"/>
        <v>21082.613946824964</v>
      </c>
      <c r="G32" s="103">
        <f t="shared" si="2"/>
        <v>5.3397796709382606E-2</v>
      </c>
      <c r="I32" s="28" t="s">
        <v>63</v>
      </c>
      <c r="J32" s="28" t="s">
        <v>62</v>
      </c>
      <c r="K32" s="91">
        <v>10688.788613132423</v>
      </c>
      <c r="L32" s="91">
        <f>INDEX('RNF element'!$D$8:$D$159,MATCH('BCF summary'!I32,'RNF element'!$A$8:$A$159,0))</f>
        <v>4219.4983372317001</v>
      </c>
      <c r="M32" s="67">
        <f>INDEX('CCG contribution'!$V$10:$V$161,MATCH('BCF summary'!$I32,'CCG contribution'!$Q$10:$Q$161,0),1)</f>
        <v>6998.7095841549799</v>
      </c>
      <c r="N32" s="67">
        <f t="shared" si="3"/>
        <v>11218.20792138668</v>
      </c>
      <c r="O32" s="103">
        <f t="shared" si="4"/>
        <v>4.9530337572941008E-2</v>
      </c>
    </row>
    <row r="33" spans="1:15" x14ac:dyDescent="0.25">
      <c r="A33" s="40" t="s">
        <v>626</v>
      </c>
      <c r="B33" s="20" t="s">
        <v>625</v>
      </c>
      <c r="C33" s="81">
        <v>14714.202769433516</v>
      </c>
      <c r="D33" s="67">
        <f>INDEX('CCG contribution'!$C$10:$G$200,MATCH('BCF summary'!$A33,'CCG contribution'!$A$10:$A$200,0),2)</f>
        <v>4903.2908169128441</v>
      </c>
      <c r="E33" s="67">
        <f>INDEX('CCG contribution'!$C$10:$G$200,MATCH('BCF summary'!$A33,'CCG contribution'!$A$10:$A$200,0),4)</f>
        <v>10603.977013763273</v>
      </c>
      <c r="F33" s="67">
        <f t="shared" si="1"/>
        <v>15507.267830676117</v>
      </c>
      <c r="G33" s="103">
        <f t="shared" si="2"/>
        <v>5.3897929345521289E-2</v>
      </c>
      <c r="I33" s="28" t="s">
        <v>129</v>
      </c>
      <c r="J33" s="28" t="s">
        <v>128</v>
      </c>
      <c r="K33" s="91">
        <v>12601.596873748495</v>
      </c>
      <c r="L33" s="91">
        <f>INDEX('RNF element'!$D$8:$D$159,MATCH('BCF summary'!I33,'RNF element'!$A$8:$A$159,0))</f>
        <v>3917.3930853675456</v>
      </c>
      <c r="M33" s="67">
        <f>INDEX('CCG contribution'!$V$10:$V$161,MATCH('BCF summary'!$I33,'CCG contribution'!$Q$10:$Q$161,0),1)</f>
        <v>9506.4054908887938</v>
      </c>
      <c r="N33" s="67">
        <f t="shared" si="3"/>
        <v>13423.79857625634</v>
      </c>
      <c r="O33" s="103">
        <f t="shared" si="4"/>
        <v>6.524583437680409E-2</v>
      </c>
    </row>
    <row r="34" spans="1:15" x14ac:dyDescent="0.25">
      <c r="A34" s="40" t="s">
        <v>624</v>
      </c>
      <c r="B34" s="20" t="s">
        <v>623</v>
      </c>
      <c r="C34" s="81">
        <v>18188.246866384852</v>
      </c>
      <c r="D34" s="67">
        <f>INDEX('CCG contribution'!$C$10:$G$200,MATCH('BCF summary'!$A34,'CCG contribution'!$A$10:$A$200,0),2)</f>
        <v>6654.3526206083834</v>
      </c>
      <c r="E34" s="67">
        <f>INDEX('CCG contribution'!$C$10:$G$200,MATCH('BCF summary'!$A34,'CCG contribution'!$A$10:$A$200,0),4)</f>
        <v>12446.541339389105</v>
      </c>
      <c r="F34" s="67">
        <f t="shared" si="1"/>
        <v>19100.893959997487</v>
      </c>
      <c r="G34" s="103">
        <f t="shared" si="2"/>
        <v>5.0177848382923163E-2</v>
      </c>
      <c r="I34" s="28" t="s">
        <v>434</v>
      </c>
      <c r="J34" s="28" t="s">
        <v>433</v>
      </c>
      <c r="K34" s="91">
        <v>11501.684337909483</v>
      </c>
      <c r="L34" s="91">
        <f>INDEX('RNF element'!$D$8:$D$159,MATCH('BCF summary'!I34,'RNF element'!$A$8:$A$159,0))</f>
        <v>4041.6771887622581</v>
      </c>
      <c r="M34" s="67">
        <f>INDEX('CCG contribution'!$V$10:$V$161,MATCH('BCF summary'!$I34,'CCG contribution'!$Q$10:$Q$161,0),1)</f>
        <v>8228.8205717134151</v>
      </c>
      <c r="N34" s="67">
        <f t="shared" si="3"/>
        <v>12270.497760475673</v>
      </c>
      <c r="O34" s="103">
        <f t="shared" si="4"/>
        <v>6.6843550907773164E-2</v>
      </c>
    </row>
    <row r="35" spans="1:15" x14ac:dyDescent="0.25">
      <c r="A35" s="40" t="s">
        <v>622</v>
      </c>
      <c r="B35" s="20" t="s">
        <v>621</v>
      </c>
      <c r="C35" s="81">
        <v>14940.249750305877</v>
      </c>
      <c r="D35" s="67">
        <f>INDEX('CCG contribution'!$C$10:$G$200,MATCH('BCF summary'!$A35,'CCG contribution'!$A$10:$A$200,0),2)</f>
        <v>4815.950846158903</v>
      </c>
      <c r="E35" s="67">
        <f>INDEX('CCG contribution'!$C$10:$G$200,MATCH('BCF summary'!$A35,'CCG contribution'!$A$10:$A$200,0),4)</f>
        <v>10880.598954314568</v>
      </c>
      <c r="F35" s="67">
        <f t="shared" si="1"/>
        <v>15696.549800473471</v>
      </c>
      <c r="G35" s="103">
        <f t="shared" si="2"/>
        <v>5.062164708137562E-2</v>
      </c>
      <c r="I35" s="28" t="s">
        <v>404</v>
      </c>
      <c r="J35" s="28" t="s">
        <v>403</v>
      </c>
      <c r="K35" s="91">
        <v>13089.571271661303</v>
      </c>
      <c r="L35" s="91">
        <f>INDEX('RNF element'!$D$8:$D$159,MATCH('BCF summary'!I35,'RNF element'!$A$8:$A$159,0))</f>
        <v>4013.4827810759634</v>
      </c>
      <c r="M35" s="67">
        <f>INDEX('CCG contribution'!$V$10:$V$161,MATCH('BCF summary'!$I35,'CCG contribution'!$Q$10:$Q$161,0),1)</f>
        <v>9874.9652664289861</v>
      </c>
      <c r="N35" s="67">
        <f t="shared" si="3"/>
        <v>13888.448047504949</v>
      </c>
      <c r="O35" s="103">
        <f t="shared" si="4"/>
        <v>6.1031546355777122E-2</v>
      </c>
    </row>
    <row r="36" spans="1:15" x14ac:dyDescent="0.25">
      <c r="A36" s="40" t="s">
        <v>620</v>
      </c>
      <c r="B36" s="20" t="s">
        <v>619</v>
      </c>
      <c r="C36" s="81">
        <v>6689.7571376001451</v>
      </c>
      <c r="D36" s="67">
        <f>INDEX('CCG contribution'!$C$10:$G$200,MATCH('BCF summary'!$A36,'CCG contribution'!$A$10:$A$200,0),2)</f>
        <v>2317.5273327994646</v>
      </c>
      <c r="E36" s="67">
        <f>INDEX('CCG contribution'!$C$10:$G$200,MATCH('BCF summary'!$A36,'CCG contribution'!$A$10:$A$200,0),4)</f>
        <v>4733.6850725640779</v>
      </c>
      <c r="F36" s="67">
        <f t="shared" si="1"/>
        <v>7051.2124053635425</v>
      </c>
      <c r="G36" s="103">
        <f t="shared" si="2"/>
        <v>5.4031149461587935E-2</v>
      </c>
      <c r="I36" s="28" t="s">
        <v>37</v>
      </c>
      <c r="J36" s="28" t="s">
        <v>36</v>
      </c>
      <c r="K36" s="91">
        <v>12382.23512407023</v>
      </c>
      <c r="L36" s="91">
        <f>INDEX('RNF element'!$D$8:$D$159,MATCH('BCF summary'!I36,'RNF element'!$A$8:$A$159,0))</f>
        <v>4196.1784798477202</v>
      </c>
      <c r="M36" s="67">
        <f>INDEX('CCG contribution'!$V$10:$V$161,MATCH('BCF summary'!$I36,'CCG contribution'!$Q$10:$Q$161,0),1)</f>
        <v>8679.4720833740448</v>
      </c>
      <c r="N36" s="67">
        <f t="shared" si="3"/>
        <v>12875.650563221765</v>
      </c>
      <c r="O36" s="103">
        <f t="shared" si="4"/>
        <v>3.9848656903014978E-2</v>
      </c>
    </row>
    <row r="37" spans="1:15" x14ac:dyDescent="0.25">
      <c r="A37" s="40" t="s">
        <v>618</v>
      </c>
      <c r="B37" s="20" t="s">
        <v>617</v>
      </c>
      <c r="C37" s="81">
        <v>13447.866612786362</v>
      </c>
      <c r="D37" s="67">
        <f>INDEX('CCG contribution'!$C$10:$G$200,MATCH('BCF summary'!$A37,'CCG contribution'!$A$10:$A$200,0),2)</f>
        <v>4194.8383334840773</v>
      </c>
      <c r="E37" s="67">
        <f>INDEX('CCG contribution'!$C$10:$G$200,MATCH('BCF summary'!$A37,'CCG contribution'!$A$10:$A$200,0),4)</f>
        <v>10024.090265172681</v>
      </c>
      <c r="F37" s="67">
        <f t="shared" si="1"/>
        <v>14218.928598656759</v>
      </c>
      <c r="G37" s="103">
        <f t="shared" si="2"/>
        <v>5.7337123282979574E-2</v>
      </c>
      <c r="I37" s="28" t="s">
        <v>336</v>
      </c>
      <c r="J37" s="28" t="s">
        <v>335</v>
      </c>
      <c r="K37" s="91">
        <v>10238.464866646571</v>
      </c>
      <c r="L37" s="91">
        <f>INDEX('RNF element'!$D$8:$D$159,MATCH('BCF summary'!I37,'RNF element'!$A$8:$A$159,0))</f>
        <v>3331.5011919171679</v>
      </c>
      <c r="M37" s="67">
        <f>INDEX('CCG contribution'!$V$10:$V$161,MATCH('BCF summary'!$I37,'CCG contribution'!$Q$10:$Q$161,0),1)</f>
        <v>7501.3157178109777</v>
      </c>
      <c r="N37" s="67">
        <f t="shared" si="3"/>
        <v>10832.816909728146</v>
      </c>
      <c r="O37" s="103">
        <f t="shared" si="4"/>
        <v>5.805089442830158E-2</v>
      </c>
    </row>
    <row r="38" spans="1:15" x14ac:dyDescent="0.25">
      <c r="A38" s="40" t="s">
        <v>616</v>
      </c>
      <c r="B38" s="20" t="s">
        <v>615</v>
      </c>
      <c r="C38" s="81">
        <v>16496.88133815489</v>
      </c>
      <c r="D38" s="67">
        <f>INDEX('CCG contribution'!$C$10:$G$200,MATCH('BCF summary'!$A38,'CCG contribution'!$A$10:$A$200,0),2)</f>
        <v>5154.2069624059068</v>
      </c>
      <c r="E38" s="67">
        <f>INDEX('CCG contribution'!$C$10:$G$200,MATCH('BCF summary'!$A38,'CCG contribution'!$A$10:$A$200,0),4)</f>
        <v>12258.455263870164</v>
      </c>
      <c r="F38" s="67">
        <f t="shared" si="1"/>
        <v>17412.662226276072</v>
      </c>
      <c r="G38" s="103">
        <f t="shared" si="2"/>
        <v>5.5512364388723201E-2</v>
      </c>
      <c r="I38" s="28" t="s">
        <v>188</v>
      </c>
      <c r="J38" s="28" t="s">
        <v>187</v>
      </c>
      <c r="K38" s="91">
        <v>17180.912535696683</v>
      </c>
      <c r="L38" s="91">
        <f>INDEX('RNF element'!$D$8:$D$159,MATCH('BCF summary'!I38,'RNF element'!$A$8:$A$159,0))</f>
        <v>5081.6067382451465</v>
      </c>
      <c r="M38" s="67">
        <f>INDEX('CCG contribution'!$V$10:$V$161,MATCH('BCF summary'!$I38,'CCG contribution'!$Q$10:$Q$161,0),1)</f>
        <v>13219.814615185416</v>
      </c>
      <c r="N38" s="67">
        <f t="shared" si="3"/>
        <v>18301.421353430564</v>
      </c>
      <c r="O38" s="103">
        <f t="shared" si="4"/>
        <v>6.521823654045189E-2</v>
      </c>
    </row>
    <row r="39" spans="1:15" x14ac:dyDescent="0.25">
      <c r="A39" s="40" t="s">
        <v>612</v>
      </c>
      <c r="B39" s="20" t="s">
        <v>611</v>
      </c>
      <c r="C39" s="81">
        <v>7690.9075266683649</v>
      </c>
      <c r="D39" s="67">
        <f>INDEX('CCG contribution'!$C$10:$G$200,MATCH('BCF summary'!$A39,'CCG contribution'!$A$10:$A$200,0),2)</f>
        <v>2662.6823481668976</v>
      </c>
      <c r="E39" s="67">
        <f>INDEX('CCG contribution'!$C$10:$G$200,MATCH('BCF summary'!$A39,'CCG contribution'!$A$10:$A$200,0),4)</f>
        <v>5343.2126821925849</v>
      </c>
      <c r="F39" s="67">
        <f t="shared" si="1"/>
        <v>8005.8950303594829</v>
      </c>
      <c r="G39" s="103">
        <f t="shared" si="2"/>
        <v>4.0955830322870534E-2</v>
      </c>
      <c r="I39" s="28" t="s">
        <v>89</v>
      </c>
      <c r="J39" s="28" t="s">
        <v>88</v>
      </c>
      <c r="K39" s="91">
        <v>6466.4016026412437</v>
      </c>
      <c r="L39" s="91">
        <f>INDEX('RNF element'!$D$8:$D$159,MATCH('BCF summary'!I39,'RNF element'!$A$8:$A$159,0))</f>
        <v>1842.6302561106177</v>
      </c>
      <c r="M39" s="67">
        <f>INDEX('CCG contribution'!$V$10:$V$161,MATCH('BCF summary'!$I39,'CCG contribution'!$Q$10:$Q$161,0),1)</f>
        <v>5004.4907638868754</v>
      </c>
      <c r="N39" s="67">
        <f t="shared" si="3"/>
        <v>6847.121019997493</v>
      </c>
      <c r="O39" s="103">
        <f t="shared" si="4"/>
        <v>5.8876550012102902E-2</v>
      </c>
    </row>
    <row r="40" spans="1:15" x14ac:dyDescent="0.25">
      <c r="A40" s="40" t="s">
        <v>610</v>
      </c>
      <c r="B40" s="20" t="s">
        <v>609</v>
      </c>
      <c r="C40" s="81">
        <v>23336.49525371633</v>
      </c>
      <c r="D40" s="67">
        <f>INDEX('CCG contribution'!$C$10:$G$200,MATCH('BCF summary'!$A40,'CCG contribution'!$A$10:$A$200,0),2)</f>
        <v>8108.3103712187949</v>
      </c>
      <c r="E40" s="67">
        <f>INDEX('CCG contribution'!$C$10:$G$200,MATCH('BCF summary'!$A40,'CCG contribution'!$A$10:$A$200,0),4)</f>
        <v>16343.701785128244</v>
      </c>
      <c r="F40" s="67">
        <f t="shared" si="1"/>
        <v>24452.012156347038</v>
      </c>
      <c r="G40" s="103">
        <f t="shared" si="2"/>
        <v>4.7801389647533332E-2</v>
      </c>
      <c r="I40" s="28" t="s">
        <v>105</v>
      </c>
      <c r="J40" s="28" t="s">
        <v>104</v>
      </c>
      <c r="K40" s="91">
        <v>9135.4109816673226</v>
      </c>
      <c r="L40" s="91">
        <f>INDEX('RNF element'!$D$8:$D$159,MATCH('BCF summary'!I40,'RNF element'!$A$8:$A$159,0))</f>
        <v>2550.7943950895051</v>
      </c>
      <c r="M40" s="67">
        <f>INDEX('CCG contribution'!$V$10:$V$161,MATCH('BCF summary'!$I40,'CCG contribution'!$Q$10:$Q$161,0),1)</f>
        <v>7005.3653142489684</v>
      </c>
      <c r="N40" s="67">
        <f t="shared" si="3"/>
        <v>9556.1597093384735</v>
      </c>
      <c r="O40" s="103">
        <f t="shared" si="4"/>
        <v>4.6056901929808935E-2</v>
      </c>
    </row>
    <row r="41" spans="1:15" x14ac:dyDescent="0.25">
      <c r="A41" s="40" t="s">
        <v>608</v>
      </c>
      <c r="B41" s="20" t="s">
        <v>607</v>
      </c>
      <c r="C41" s="81">
        <v>12597.836010661169</v>
      </c>
      <c r="D41" s="67">
        <f>INDEX('CCG contribution'!$C$10:$G$200,MATCH('BCF summary'!$A41,'CCG contribution'!$A$10:$A$200,0),2)</f>
        <v>4459.065281313452</v>
      </c>
      <c r="E41" s="67">
        <f>INDEX('CCG contribution'!$C$10:$G$200,MATCH('BCF summary'!$A41,'CCG contribution'!$A$10:$A$200,0),4)</f>
        <v>9273.0407134016987</v>
      </c>
      <c r="F41" s="67">
        <f t="shared" si="1"/>
        <v>13732.105994715152</v>
      </c>
      <c r="G41" s="103">
        <f t="shared" si="2"/>
        <v>9.0036890708379058E-2</v>
      </c>
      <c r="I41" s="28" t="s">
        <v>103</v>
      </c>
      <c r="J41" s="28" t="s">
        <v>102</v>
      </c>
      <c r="K41" s="91">
        <v>9643.9830689709106</v>
      </c>
      <c r="L41" s="91">
        <f>INDEX('RNF element'!$D$8:$D$159,MATCH('BCF summary'!I41,'RNF element'!$A$8:$A$159,0))</f>
        <v>2900.1597391743908</v>
      </c>
      <c r="M41" s="67">
        <f>INDEX('CCG contribution'!$V$10:$V$161,MATCH('BCF summary'!$I41,'CCG contribution'!$Q$10:$Q$161,0),1)</f>
        <v>7189.8559608875967</v>
      </c>
      <c r="N41" s="67">
        <f t="shared" si="3"/>
        <v>10090.015700061987</v>
      </c>
      <c r="O41" s="103">
        <f t="shared" si="4"/>
        <v>4.6249835560803421E-2</v>
      </c>
    </row>
    <row r="42" spans="1:15" x14ac:dyDescent="0.25">
      <c r="A42" s="40" t="s">
        <v>606</v>
      </c>
      <c r="B42" s="20" t="s">
        <v>605</v>
      </c>
      <c r="C42" s="81">
        <v>10375.445204237774</v>
      </c>
      <c r="D42" s="67">
        <f>INDEX('CCG contribution'!$C$10:$G$200,MATCH('BCF summary'!$A42,'CCG contribution'!$A$10:$A$200,0),2)</f>
        <v>3410.3765481680143</v>
      </c>
      <c r="E42" s="67">
        <f>INDEX('CCG contribution'!$C$10:$G$200,MATCH('BCF summary'!$A42,'CCG contribution'!$A$10:$A$200,0),4)</f>
        <v>7406.6302893899065</v>
      </c>
      <c r="F42" s="67">
        <f t="shared" si="1"/>
        <v>10817.006837557921</v>
      </c>
      <c r="G42" s="103">
        <f t="shared" si="2"/>
        <v>4.2558331197180221E-2</v>
      </c>
      <c r="I42" s="28" t="s">
        <v>87</v>
      </c>
      <c r="J42" s="28" t="s">
        <v>86</v>
      </c>
      <c r="K42" s="91">
        <v>8567.0629761305445</v>
      </c>
      <c r="L42" s="91">
        <f>INDEX('RNF element'!$D$8:$D$159,MATCH('BCF summary'!I42,'RNF element'!$A$8:$A$159,0))</f>
        <v>2624.9163941296642</v>
      </c>
      <c r="M42" s="67">
        <f>INDEX('CCG contribution'!$V$10:$V$161,MATCH('BCF summary'!$I42,'CCG contribution'!$Q$10:$Q$161,0),1)</f>
        <v>6445.1402010002894</v>
      </c>
      <c r="N42" s="67">
        <f t="shared" si="3"/>
        <v>9070.0565951299541</v>
      </c>
      <c r="O42" s="103">
        <f t="shared" si="4"/>
        <v>5.8712492297633867E-2</v>
      </c>
    </row>
    <row r="43" spans="1:15" x14ac:dyDescent="0.25">
      <c r="A43" s="40" t="s">
        <v>604</v>
      </c>
      <c r="B43" s="20" t="s">
        <v>603</v>
      </c>
      <c r="C43" s="81">
        <v>18943.573808243695</v>
      </c>
      <c r="D43" s="67">
        <f>INDEX('CCG contribution'!$C$10:$G$200,MATCH('BCF summary'!$A43,'CCG contribution'!$A$10:$A$200,0),2)</f>
        <v>6306.4906846905124</v>
      </c>
      <c r="E43" s="67">
        <f>INDEX('CCG contribution'!$C$10:$G$200,MATCH('BCF summary'!$A43,'CCG contribution'!$A$10:$A$200,0),4)</f>
        <v>13375.803905495426</v>
      </c>
      <c r="F43" s="67">
        <f t="shared" si="1"/>
        <v>19682.294590185938</v>
      </c>
      <c r="G43" s="103">
        <f t="shared" si="2"/>
        <v>3.8995851016283556E-2</v>
      </c>
      <c r="I43" s="28" t="s">
        <v>85</v>
      </c>
      <c r="J43" s="28" t="s">
        <v>84</v>
      </c>
      <c r="K43" s="91">
        <v>8374.9168951389456</v>
      </c>
      <c r="L43" s="91">
        <f>INDEX('RNF element'!$D$8:$D$159,MATCH('BCF summary'!I43,'RNF element'!$A$8:$A$159,0))</f>
        <v>2426.3322608412695</v>
      </c>
      <c r="M43" s="67">
        <f>INDEX('CCG contribution'!$V$10:$V$161,MATCH('BCF summary'!$I43,'CCG contribution'!$Q$10:$Q$161,0),1)</f>
        <v>6441.3658515895859</v>
      </c>
      <c r="N43" s="67">
        <f t="shared" si="3"/>
        <v>8867.698112430855</v>
      </c>
      <c r="O43" s="103">
        <f t="shared" si="4"/>
        <v>5.8840132202139683E-2</v>
      </c>
    </row>
    <row r="44" spans="1:15" x14ac:dyDescent="0.25">
      <c r="A44" s="40" t="s">
        <v>600</v>
      </c>
      <c r="B44" s="20" t="s">
        <v>599</v>
      </c>
      <c r="C44" s="81">
        <v>7835.7986998231063</v>
      </c>
      <c r="D44" s="67">
        <f>INDEX('CCG contribution'!$C$10:$G$200,MATCH('BCF summary'!$A44,'CCG contribution'!$A$10:$A$200,0),2)</f>
        <v>2554.2363757482058</v>
      </c>
      <c r="E44" s="67">
        <f>INDEX('CCG contribution'!$C$10:$G$200,MATCH('BCF summary'!$A44,'CCG contribution'!$A$10:$A$200,0),4)</f>
        <v>5626.415299495382</v>
      </c>
      <c r="F44" s="67">
        <f t="shared" si="1"/>
        <v>8180.6516752435873</v>
      </c>
      <c r="G44" s="103">
        <f t="shared" si="2"/>
        <v>4.4009932954028885E-2</v>
      </c>
      <c r="I44" s="28" t="s">
        <v>99</v>
      </c>
      <c r="J44" s="28" t="s">
        <v>98</v>
      </c>
      <c r="K44" s="91">
        <v>7924.8161898004364</v>
      </c>
      <c r="L44" s="91">
        <f>INDEX('RNF element'!$D$8:$D$159,MATCH('BCF summary'!I44,'RNF element'!$A$8:$A$159,0))</f>
        <v>2045.0709964161474</v>
      </c>
      <c r="M44" s="67">
        <f>INDEX('CCG contribution'!$V$10:$V$161,MATCH('BCF summary'!$I44,'CCG contribution'!$Q$10:$Q$161,0),1)</f>
        <v>6243.2329045887927</v>
      </c>
      <c r="N44" s="67">
        <f t="shared" si="3"/>
        <v>8288.3039010049397</v>
      </c>
      <c r="O44" s="103">
        <f t="shared" si="4"/>
        <v>4.5867021076441805E-2</v>
      </c>
    </row>
    <row r="45" spans="1:15" x14ac:dyDescent="0.25">
      <c r="A45" s="40" t="s">
        <v>598</v>
      </c>
      <c r="B45" s="20" t="s">
        <v>597</v>
      </c>
      <c r="C45" s="81">
        <v>22301.365990307357</v>
      </c>
      <c r="D45" s="67">
        <f>INDEX('CCG contribution'!$C$10:$G$200,MATCH('BCF summary'!$A45,'CCG contribution'!$A$10:$A$200,0),2)</f>
        <v>7448.7506052988283</v>
      </c>
      <c r="E45" s="67">
        <f>INDEX('CCG contribution'!$C$10:$G$200,MATCH('BCF summary'!$A45,'CCG contribution'!$A$10:$A$200,0),4)</f>
        <v>15493.039487239374</v>
      </c>
      <c r="F45" s="67">
        <f t="shared" si="1"/>
        <v>22941.790092538202</v>
      </c>
      <c r="G45" s="103">
        <f t="shared" si="2"/>
        <v>2.8716810553631067E-2</v>
      </c>
      <c r="I45" s="28" t="s">
        <v>512</v>
      </c>
      <c r="J45" s="28" t="s">
        <v>511</v>
      </c>
      <c r="K45" s="91">
        <v>14609.375505547052</v>
      </c>
      <c r="L45" s="91">
        <f>INDEX('RNF element'!$D$8:$D$159,MATCH('BCF summary'!I45,'RNF element'!$A$8:$A$159,0))</f>
        <v>4624.3394059312222</v>
      </c>
      <c r="M45" s="67">
        <f>INDEX('CCG contribution'!$V$10:$V$161,MATCH('BCF summary'!$I45,'CCG contribution'!$Q$10:$Q$161,0),1)</f>
        <v>11073.991661958798</v>
      </c>
      <c r="N45" s="67">
        <f t="shared" si="3"/>
        <v>15698.33106789002</v>
      </c>
      <c r="O45" s="103">
        <f t="shared" si="4"/>
        <v>7.453813216927041E-2</v>
      </c>
    </row>
    <row r="46" spans="1:15" x14ac:dyDescent="0.25">
      <c r="A46" s="40" t="s">
        <v>596</v>
      </c>
      <c r="B46" s="20" t="s">
        <v>595</v>
      </c>
      <c r="C46" s="81">
        <v>14238.767063344249</v>
      </c>
      <c r="D46" s="67">
        <f>INDEX('CCG contribution'!$C$10:$G$200,MATCH('BCF summary'!$A46,'CCG contribution'!$A$10:$A$200,0),2)</f>
        <v>4688.1924105859125</v>
      </c>
      <c r="E46" s="67">
        <f>INDEX('CCG contribution'!$C$10:$G$200,MATCH('BCF summary'!$A46,'CCG contribution'!$A$10:$A$200,0),4)</f>
        <v>10042.72463049551</v>
      </c>
      <c r="F46" s="67">
        <f t="shared" si="1"/>
        <v>14730.917041081422</v>
      </c>
      <c r="G46" s="103">
        <f t="shared" si="2"/>
        <v>3.4564086591748922E-2</v>
      </c>
      <c r="I46" s="28" t="s">
        <v>208</v>
      </c>
      <c r="J46" s="28" t="s">
        <v>207</v>
      </c>
      <c r="K46" s="91">
        <v>18623.634590433059</v>
      </c>
      <c r="L46" s="91">
        <f>INDEX('RNF element'!$D$8:$D$159,MATCH('BCF summary'!I46,'RNF element'!$A$8:$A$159,0))</f>
        <v>6256.886701600687</v>
      </c>
      <c r="M46" s="67">
        <f>INDEX('CCG contribution'!$V$10:$V$161,MATCH('BCF summary'!$I46,'CCG contribution'!$Q$10:$Q$161,0),1)</f>
        <v>13242.82491433959</v>
      </c>
      <c r="N46" s="67">
        <f t="shared" si="3"/>
        <v>19499.711615940276</v>
      </c>
      <c r="O46" s="103">
        <f t="shared" si="4"/>
        <v>4.7041141258068686E-2</v>
      </c>
    </row>
    <row r="47" spans="1:15" x14ac:dyDescent="0.25">
      <c r="A47" s="40" t="s">
        <v>590</v>
      </c>
      <c r="B47" s="20" t="s">
        <v>589</v>
      </c>
      <c r="C47" s="81">
        <v>6375.9306352616131</v>
      </c>
      <c r="D47" s="67">
        <f>INDEX('CCG contribution'!$C$10:$G$200,MATCH('BCF summary'!$A47,'CCG contribution'!$A$10:$A$200,0),2)</f>
        <v>1858.4033839758074</v>
      </c>
      <c r="E47" s="67">
        <f>INDEX('CCG contribution'!$C$10:$G$200,MATCH('BCF summary'!$A47,'CCG contribution'!$A$10:$A$200,0),4)</f>
        <v>5671.3643390433836</v>
      </c>
      <c r="F47" s="67">
        <f t="shared" si="1"/>
        <v>7529.7677230191912</v>
      </c>
      <c r="G47" s="103">
        <f t="shared" si="2"/>
        <v>0.18096763496396395</v>
      </c>
      <c r="I47" s="28" t="s">
        <v>160</v>
      </c>
      <c r="J47" s="28" t="s">
        <v>159</v>
      </c>
      <c r="K47" s="91">
        <v>13718.455982107067</v>
      </c>
      <c r="L47" s="91">
        <f>INDEX('RNF element'!$D$8:$D$159,MATCH('BCF summary'!I47,'RNF element'!$A$8:$A$159,0))</f>
        <v>4534.4021507007201</v>
      </c>
      <c r="M47" s="67">
        <f>INDEX('CCG contribution'!$V$10:$V$161,MATCH('BCF summary'!$I47,'CCG contribution'!$Q$10:$Q$161,0),1)</f>
        <v>9889.5799731253501</v>
      </c>
      <c r="N47" s="67">
        <f t="shared" si="3"/>
        <v>14423.98212382607</v>
      </c>
      <c r="O47" s="103">
        <f t="shared" si="4"/>
        <v>5.1428975873029525E-2</v>
      </c>
    </row>
    <row r="48" spans="1:15" x14ac:dyDescent="0.25">
      <c r="A48" s="40" t="s">
        <v>586</v>
      </c>
      <c r="B48" s="20" t="s">
        <v>585</v>
      </c>
      <c r="C48" s="81">
        <v>22758.655253665987</v>
      </c>
      <c r="D48" s="67">
        <f>INDEX('CCG contribution'!$C$10:$G$200,MATCH('BCF summary'!$A48,'CCG contribution'!$A$10:$A$200,0),2)</f>
        <v>7688.9821783404932</v>
      </c>
      <c r="E48" s="67">
        <f>INDEX('CCG contribution'!$C$10:$G$200,MATCH('BCF summary'!$A48,'CCG contribution'!$A$10:$A$200,0),4)</f>
        <v>15857.958037095415</v>
      </c>
      <c r="F48" s="67">
        <f t="shared" si="1"/>
        <v>23546.940215435909</v>
      </c>
      <c r="G48" s="103">
        <f t="shared" si="2"/>
        <v>3.463671086818465E-2</v>
      </c>
      <c r="I48" s="28" t="s">
        <v>154</v>
      </c>
      <c r="J48" s="28" t="s">
        <v>153</v>
      </c>
      <c r="K48" s="91">
        <v>16483.528564351313</v>
      </c>
      <c r="L48" s="91">
        <f>INDEX('RNF element'!$D$8:$D$159,MATCH('BCF summary'!I48,'RNF element'!$A$8:$A$159,0))</f>
        <v>5649.4891179301521</v>
      </c>
      <c r="M48" s="67">
        <f>INDEX('CCG contribution'!$V$10:$V$161,MATCH('BCF summary'!$I48,'CCG contribution'!$Q$10:$Q$161,0),1)</f>
        <v>11972.274781261056</v>
      </c>
      <c r="N48" s="67">
        <f t="shared" si="3"/>
        <v>17621.76389919121</v>
      </c>
      <c r="O48" s="103">
        <f t="shared" si="4"/>
        <v>6.905289303781359E-2</v>
      </c>
    </row>
    <row r="49" spans="1:15" x14ac:dyDescent="0.25">
      <c r="A49" s="40" t="s">
        <v>582</v>
      </c>
      <c r="B49" s="20" t="s">
        <v>581</v>
      </c>
      <c r="C49" s="81">
        <v>19823.51788167518</v>
      </c>
      <c r="D49" s="67">
        <f>INDEX('CCG contribution'!$C$10:$G$200,MATCH('BCF summary'!$A49,'CCG contribution'!$A$10:$A$200,0),2)</f>
        <v>6885.2358180471265</v>
      </c>
      <c r="E49" s="67">
        <f>INDEX('CCG contribution'!$C$10:$G$200,MATCH('BCF summary'!$A49,'CCG contribution'!$A$10:$A$200,0),4)</f>
        <v>13746.09554026445</v>
      </c>
      <c r="F49" s="67">
        <f t="shared" si="1"/>
        <v>20631.331358311578</v>
      </c>
      <c r="G49" s="103">
        <f t="shared" si="2"/>
        <v>4.0750258428305486E-2</v>
      </c>
      <c r="I49" s="28" t="s">
        <v>166</v>
      </c>
      <c r="J49" s="28" t="s">
        <v>165</v>
      </c>
      <c r="K49" s="91">
        <v>11002.012656753161</v>
      </c>
      <c r="L49" s="91">
        <f>INDEX('RNF element'!$D$8:$D$159,MATCH('BCF summary'!I49,'RNF element'!$A$8:$A$159,0))</f>
        <v>3902.9288976790981</v>
      </c>
      <c r="M49" s="67">
        <f>INDEX('CCG contribution'!$V$10:$V$161,MATCH('BCF summary'!$I49,'CCG contribution'!$Q$10:$Q$161,0),1)</f>
        <v>7418.0706049359324</v>
      </c>
      <c r="N49" s="67">
        <f t="shared" si="3"/>
        <v>11320.99950261503</v>
      </c>
      <c r="O49" s="103">
        <f t="shared" si="4"/>
        <v>2.8993499263616274E-2</v>
      </c>
    </row>
    <row r="50" spans="1:15" x14ac:dyDescent="0.25">
      <c r="A50" s="40" t="s">
        <v>580</v>
      </c>
      <c r="B50" s="20" t="s">
        <v>579</v>
      </c>
      <c r="C50" s="81">
        <v>15274.498842871042</v>
      </c>
      <c r="D50" s="67">
        <f>INDEX('CCG contribution'!$C$10:$G$200,MATCH('BCF summary'!$A50,'CCG contribution'!$A$10:$A$200,0),2)</f>
        <v>5309.1934466326184</v>
      </c>
      <c r="E50" s="67">
        <f>INDEX('CCG contribution'!$C$10:$G$200,MATCH('BCF summary'!$A50,'CCG contribution'!$A$10:$A$200,0),4)</f>
        <v>10654.969659594477</v>
      </c>
      <c r="F50" s="67">
        <f t="shared" si="1"/>
        <v>15964.163106227095</v>
      </c>
      <c r="G50" s="103">
        <f t="shared" si="2"/>
        <v>4.5151351311138788E-2</v>
      </c>
      <c r="I50" s="28" t="s">
        <v>642</v>
      </c>
      <c r="J50" s="28" t="s">
        <v>641</v>
      </c>
      <c r="K50" s="91">
        <v>41166.487161470242</v>
      </c>
      <c r="L50" s="91">
        <f>INDEX('RNF element'!$D$8:$D$159,MATCH('BCF summary'!I50,'RNF element'!$A$8:$A$159,0))</f>
        <v>14372.797788829746</v>
      </c>
      <c r="M50" s="67">
        <f>INDEX('CCG contribution'!$V$10:$V$161,MATCH('BCF summary'!$I50,'CCG contribution'!$Q$10:$Q$161,0),1)</f>
        <v>28659.137626308599</v>
      </c>
      <c r="N50" s="67">
        <f t="shared" si="3"/>
        <v>43031.935415138345</v>
      </c>
      <c r="O50" s="103">
        <f t="shared" si="4"/>
        <v>4.5314730070387554E-2</v>
      </c>
    </row>
    <row r="51" spans="1:15" x14ac:dyDescent="0.25">
      <c r="A51" s="40" t="s">
        <v>578</v>
      </c>
      <c r="B51" s="20" t="s">
        <v>577</v>
      </c>
      <c r="C51" s="81">
        <v>9460.3121498390428</v>
      </c>
      <c r="D51" s="67">
        <f>INDEX('CCG contribution'!$C$10:$G$200,MATCH('BCF summary'!$A51,'CCG contribution'!$A$10:$A$200,0),2)</f>
        <v>3090.6754498987325</v>
      </c>
      <c r="E51" s="67">
        <f>INDEX('CCG contribution'!$C$10:$G$200,MATCH('BCF summary'!$A51,'CCG contribution'!$A$10:$A$200,0),4)</f>
        <v>6634.9316818831112</v>
      </c>
      <c r="F51" s="67">
        <f t="shared" si="1"/>
        <v>9725.6071317818441</v>
      </c>
      <c r="G51" s="103">
        <f t="shared" si="2"/>
        <v>2.8042941685313627E-2</v>
      </c>
      <c r="I51" s="28" t="s">
        <v>638</v>
      </c>
      <c r="J51" s="28" t="s">
        <v>637</v>
      </c>
      <c r="K51" s="91">
        <v>23440.087447077949</v>
      </c>
      <c r="L51" s="91">
        <f>INDEX('RNF element'!$D$8:$D$159,MATCH('BCF summary'!I51,'RNF element'!$A$8:$A$159,0))</f>
        <v>7387.2952443714285</v>
      </c>
      <c r="M51" s="67">
        <f>INDEX('CCG contribution'!$V$10:$V$161,MATCH('BCF summary'!$I51,'CCG contribution'!$Q$10:$Q$161,0),1)</f>
        <v>17189.806737183408</v>
      </c>
      <c r="N51" s="67">
        <f t="shared" si="3"/>
        <v>24577.101981554835</v>
      </c>
      <c r="O51" s="103">
        <f t="shared" si="4"/>
        <v>4.8507265045149239E-2</v>
      </c>
    </row>
    <row r="52" spans="1:15" x14ac:dyDescent="0.25">
      <c r="A52" s="40" t="s">
        <v>574</v>
      </c>
      <c r="B52" s="20" t="s">
        <v>573</v>
      </c>
      <c r="C52" s="81">
        <v>9766.222512707267</v>
      </c>
      <c r="D52" s="67">
        <f>INDEX('CCG contribution'!$C$10:$G$200,MATCH('BCF summary'!$A52,'CCG contribution'!$A$10:$A$200,0),2)</f>
        <v>3229.5060308139814</v>
      </c>
      <c r="E52" s="67">
        <f>INDEX('CCG contribution'!$C$10:$G$200,MATCH('BCF summary'!$A52,'CCG contribution'!$A$10:$A$200,0),4)</f>
        <v>6951.0781434747169</v>
      </c>
      <c r="F52" s="67">
        <f t="shared" si="1"/>
        <v>10180.584174288699</v>
      </c>
      <c r="G52" s="103">
        <f t="shared" si="2"/>
        <v>4.2428038173642602E-2</v>
      </c>
      <c r="I52" s="28" t="s">
        <v>614</v>
      </c>
      <c r="J52" s="28" t="s">
        <v>613</v>
      </c>
      <c r="K52" s="91">
        <v>23186.63847575504</v>
      </c>
      <c r="L52" s="91">
        <f>INDEX('RNF element'!$D$8:$D$159,MATCH('BCF summary'!I52,'RNF element'!$A$8:$A$159,0))</f>
        <v>7471.7342952053714</v>
      </c>
      <c r="M52" s="67">
        <f>INDEX('CCG contribution'!$V$10:$V$161,MATCH('BCF summary'!$I52,'CCG contribution'!$Q$10:$Q$161,0),1)</f>
        <v>16992.14033643424</v>
      </c>
      <c r="N52" s="67">
        <f t="shared" si="3"/>
        <v>24463.874631639614</v>
      </c>
      <c r="O52" s="103">
        <f t="shared" si="4"/>
        <v>5.5085007566754829E-2</v>
      </c>
    </row>
    <row r="53" spans="1:15" x14ac:dyDescent="0.25">
      <c r="A53" s="40" t="s">
        <v>572</v>
      </c>
      <c r="B53" s="20" t="s">
        <v>571</v>
      </c>
      <c r="C53" s="81">
        <v>20480.30261264064</v>
      </c>
      <c r="D53" s="67">
        <f>INDEX('CCG contribution'!$C$10:$G$200,MATCH('BCF summary'!$A53,'CCG contribution'!$A$10:$A$200,0),2)</f>
        <v>7399.0354507795782</v>
      </c>
      <c r="E53" s="67">
        <f>INDEX('CCG contribution'!$C$10:$G$200,MATCH('BCF summary'!$A53,'CCG contribution'!$A$10:$A$200,0),4)</f>
        <v>14056.411822822096</v>
      </c>
      <c r="F53" s="67">
        <f t="shared" si="1"/>
        <v>21455.447273601676</v>
      </c>
      <c r="G53" s="103">
        <f t="shared" si="2"/>
        <v>4.7613781856873816E-2</v>
      </c>
      <c r="I53" s="28" t="s">
        <v>416</v>
      </c>
      <c r="J53" s="28" t="s">
        <v>415</v>
      </c>
      <c r="K53" s="91">
        <v>20021.00429809772</v>
      </c>
      <c r="L53" s="91">
        <f>INDEX('RNF element'!$D$8:$D$159,MATCH('BCF summary'!I53,'RNF element'!$A$8:$A$159,0))</f>
        <v>7097.9721709047599</v>
      </c>
      <c r="M53" s="67">
        <f>INDEX('CCG contribution'!$V$10:$V$161,MATCH('BCF summary'!$I53,'CCG contribution'!$Q$10:$Q$161,0),1)</f>
        <v>13839.234618180371</v>
      </c>
      <c r="N53" s="67">
        <f t="shared" si="3"/>
        <v>20937.206789085132</v>
      </c>
      <c r="O53" s="103">
        <f t="shared" si="4"/>
        <v>4.5762064547104853E-2</v>
      </c>
    </row>
    <row r="54" spans="1:15" x14ac:dyDescent="0.25">
      <c r="A54" s="40" t="s">
        <v>570</v>
      </c>
      <c r="B54" s="20" t="s">
        <v>569</v>
      </c>
      <c r="C54" s="81">
        <v>11572.915505587765</v>
      </c>
      <c r="D54" s="67">
        <f>INDEX('CCG contribution'!$C$10:$G$200,MATCH('BCF summary'!$A54,'CCG contribution'!$A$10:$A$200,0),2)</f>
        <v>3970.6308638541432</v>
      </c>
      <c r="E54" s="67">
        <f>INDEX('CCG contribution'!$C$10:$G$200,MATCH('BCF summary'!$A54,'CCG contribution'!$A$10:$A$200,0),4)</f>
        <v>8062.3297236677545</v>
      </c>
      <c r="F54" s="67">
        <f t="shared" si="1"/>
        <v>12032.960587521899</v>
      </c>
      <c r="G54" s="103">
        <f t="shared" si="2"/>
        <v>3.9751874254331909E-2</v>
      </c>
      <c r="I54" s="28" t="s">
        <v>139</v>
      </c>
      <c r="J54" s="28" t="s">
        <v>138</v>
      </c>
      <c r="K54" s="91">
        <v>39151.471323373626</v>
      </c>
      <c r="L54" s="91">
        <f>INDEX('RNF element'!$D$8:$D$159,MATCH('BCF summary'!I54,'RNF element'!$A$8:$A$159,0))</f>
        <v>14225.15996942247</v>
      </c>
      <c r="M54" s="67">
        <f>INDEX('CCG contribution'!$V$10:$V$161,MATCH('BCF summary'!$I54,'CCG contribution'!$Q$10:$Q$161,0),1)</f>
        <v>27101.899970319115</v>
      </c>
      <c r="N54" s="67">
        <f t="shared" si="3"/>
        <v>41327.059939741586</v>
      </c>
      <c r="O54" s="103">
        <f t="shared" si="4"/>
        <v>5.5568502097879557E-2</v>
      </c>
    </row>
    <row r="55" spans="1:15" x14ac:dyDescent="0.25">
      <c r="A55" s="40" t="s">
        <v>568</v>
      </c>
      <c r="B55" s="20" t="s">
        <v>567</v>
      </c>
      <c r="C55" s="81">
        <v>12320.811032590707</v>
      </c>
      <c r="D55" s="67">
        <f>INDEX('CCG contribution'!$C$10:$G$200,MATCH('BCF summary'!$A55,'CCG contribution'!$A$10:$A$200,0),2)</f>
        <v>4162.1539055799149</v>
      </c>
      <c r="E55" s="67">
        <f>INDEX('CCG contribution'!$C$10:$G$200,MATCH('BCF summary'!$A55,'CCG contribution'!$A$10:$A$200,0),4)</f>
        <v>8718.0200474637695</v>
      </c>
      <c r="F55" s="67">
        <f t="shared" si="1"/>
        <v>12880.173953043684</v>
      </c>
      <c r="G55" s="103">
        <f t="shared" si="2"/>
        <v>4.5399845754744872E-2</v>
      </c>
      <c r="I55" s="28" t="s">
        <v>135</v>
      </c>
      <c r="J55" s="28" t="s">
        <v>134</v>
      </c>
      <c r="K55" s="91">
        <v>168.43865788335199</v>
      </c>
      <c r="L55" s="91">
        <f>INDEX('RNF element'!$D$8:$D$159,MATCH('BCF summary'!I55,'RNF element'!$A$8:$A$159,0))</f>
        <v>64.475566535109579</v>
      </c>
      <c r="M55" s="67">
        <f>INDEX('CCG contribution'!$V$10:$V$161,MATCH('BCF summary'!$I55,'CCG contribution'!$Q$10:$Q$161,0),1)</f>
        <v>109.06440028030848</v>
      </c>
      <c r="N55" s="67">
        <f t="shared" si="3"/>
        <v>173.53996681541804</v>
      </c>
      <c r="O55" s="103">
        <f t="shared" si="4"/>
        <v>3.0285855967807862E-2</v>
      </c>
    </row>
    <row r="56" spans="1:15" x14ac:dyDescent="0.25">
      <c r="A56" s="40" t="s">
        <v>566</v>
      </c>
      <c r="B56" s="20" t="s">
        <v>565</v>
      </c>
      <c r="C56" s="81">
        <v>11629.956485357496</v>
      </c>
      <c r="D56" s="67">
        <f>INDEX('CCG contribution'!$C$10:$G$200,MATCH('BCF summary'!$A56,'CCG contribution'!$A$10:$A$200,0),2)</f>
        <v>3874.9398261919596</v>
      </c>
      <c r="E56" s="67">
        <f>INDEX('CCG contribution'!$C$10:$G$200,MATCH('BCF summary'!$A56,'CCG contribution'!$A$10:$A$200,0),4)</f>
        <v>8101.8156497519258</v>
      </c>
      <c r="F56" s="67">
        <f t="shared" si="1"/>
        <v>11976.755475943886</v>
      </c>
      <c r="G56" s="103">
        <f t="shared" si="2"/>
        <v>2.9819457280259032E-2</v>
      </c>
      <c r="I56" s="28" t="s">
        <v>17</v>
      </c>
      <c r="J56" s="28" t="s">
        <v>16</v>
      </c>
      <c r="K56" s="91">
        <v>29011.258095013924</v>
      </c>
      <c r="L56" s="91">
        <f>INDEX('RNF element'!$D$8:$D$159,MATCH('BCF summary'!I56,'RNF element'!$A$8:$A$159,0))</f>
        <v>9283.855742533884</v>
      </c>
      <c r="M56" s="67">
        <f>INDEX('CCG contribution'!$V$10:$V$161,MATCH('BCF summary'!$I56,'CCG contribution'!$Q$10:$Q$161,0),1)</f>
        <v>21346.877137969226</v>
      </c>
      <c r="N56" s="67">
        <f t="shared" si="3"/>
        <v>30630.73288050311</v>
      </c>
      <c r="O56" s="103">
        <f t="shared" si="4"/>
        <v>5.582228734049699E-2</v>
      </c>
    </row>
    <row r="57" spans="1:15" x14ac:dyDescent="0.25">
      <c r="A57" s="40" t="s">
        <v>564</v>
      </c>
      <c r="B57" s="20" t="s">
        <v>563</v>
      </c>
      <c r="C57" s="81">
        <v>18945.693165941419</v>
      </c>
      <c r="D57" s="67">
        <f>INDEX('CCG contribution'!$C$10:$G$200,MATCH('BCF summary'!$A57,'CCG contribution'!$A$10:$A$200,0),2)</f>
        <v>6850.8030900255435</v>
      </c>
      <c r="E57" s="67">
        <f>INDEX('CCG contribution'!$C$10:$G$200,MATCH('BCF summary'!$A57,'CCG contribution'!$A$10:$A$200,0),4)</f>
        <v>12764.090689790817</v>
      </c>
      <c r="F57" s="67">
        <f t="shared" si="1"/>
        <v>19614.893779816361</v>
      </c>
      <c r="G57" s="103">
        <f t="shared" si="2"/>
        <v>3.5322044330262869E-2</v>
      </c>
      <c r="I57" s="28" t="s">
        <v>444</v>
      </c>
      <c r="J57" s="28" t="s">
        <v>443</v>
      </c>
      <c r="K57" s="91">
        <v>10103.809772447266</v>
      </c>
      <c r="L57" s="91">
        <f>INDEX('RNF element'!$D$8:$D$159,MATCH('BCF summary'!I57,'RNF element'!$A$8:$A$159,0))</f>
        <v>3161.4533292423857</v>
      </c>
      <c r="M57" s="67">
        <f>INDEX('CCG contribution'!$V$10:$V$161,MATCH('BCF summary'!$I57,'CCG contribution'!$Q$10:$Q$161,0),1)</f>
        <v>7647.2095493860452</v>
      </c>
      <c r="N57" s="67">
        <f t="shared" si="3"/>
        <v>10808.662878628431</v>
      </c>
      <c r="O57" s="103">
        <f t="shared" si="4"/>
        <v>6.9761121998087816E-2</v>
      </c>
    </row>
    <row r="58" spans="1:15" x14ac:dyDescent="0.25">
      <c r="A58" s="40" t="s">
        <v>562</v>
      </c>
      <c r="B58" s="20" t="s">
        <v>561</v>
      </c>
      <c r="C58" s="81">
        <v>7745.793432362233</v>
      </c>
      <c r="D58" s="67">
        <f>INDEX('CCG contribution'!$C$10:$G$200,MATCH('BCF summary'!$A58,'CCG contribution'!$A$10:$A$200,0),2)</f>
        <v>2266.8935261655715</v>
      </c>
      <c r="E58" s="67">
        <f>INDEX('CCG contribution'!$C$10:$G$200,MATCH('BCF summary'!$A58,'CCG contribution'!$A$10:$A$200,0),4)</f>
        <v>5769.1903077134466</v>
      </c>
      <c r="F58" s="67">
        <f t="shared" si="1"/>
        <v>8036.0838338790181</v>
      </c>
      <c r="G58" s="103">
        <f t="shared" si="2"/>
        <v>3.7477167968866798E-2</v>
      </c>
      <c r="I58" s="28" t="s">
        <v>438</v>
      </c>
      <c r="J58" s="28" t="s">
        <v>437</v>
      </c>
      <c r="K58" s="91">
        <v>15844.807472560806</v>
      </c>
      <c r="L58" s="91">
        <f>INDEX('RNF element'!$D$8:$D$159,MATCH('BCF summary'!I58,'RNF element'!$A$8:$A$159,0))</f>
        <v>4409.9170799621525</v>
      </c>
      <c r="M58" s="67">
        <f>INDEX('CCG contribution'!$V$10:$V$161,MATCH('BCF summary'!$I58,'CCG contribution'!$Q$10:$Q$161,0),1)</f>
        <v>12603.277520802381</v>
      </c>
      <c r="N58" s="67">
        <f t="shared" si="3"/>
        <v>17013.194600764535</v>
      </c>
      <c r="O58" s="103">
        <f t="shared" si="4"/>
        <v>7.3739433579554703E-2</v>
      </c>
    </row>
    <row r="59" spans="1:15" x14ac:dyDescent="0.25">
      <c r="A59" s="40" t="s">
        <v>560</v>
      </c>
      <c r="B59" s="20" t="s">
        <v>559</v>
      </c>
      <c r="C59" s="81">
        <v>39059.712330388633</v>
      </c>
      <c r="D59" s="67">
        <f>INDEX('CCG contribution'!$C$10:$G$200,MATCH('BCF summary'!$A59,'CCG contribution'!$A$10:$A$200,0),2)</f>
        <v>13776.41081273206</v>
      </c>
      <c r="E59" s="67">
        <f>INDEX('CCG contribution'!$C$10:$G$200,MATCH('BCF summary'!$A59,'CCG contribution'!$A$10:$A$200,0),4)</f>
        <v>26979.48578857203</v>
      </c>
      <c r="F59" s="67">
        <f t="shared" si="1"/>
        <v>40755.896601304092</v>
      </c>
      <c r="G59" s="103">
        <f t="shared" si="2"/>
        <v>4.3425416361702718E-2</v>
      </c>
      <c r="I59" s="28" t="s">
        <v>478</v>
      </c>
      <c r="J59" s="28" t="s">
        <v>477</v>
      </c>
      <c r="K59" s="91">
        <v>23181.096374250566</v>
      </c>
      <c r="L59" s="91">
        <f>INDEX('RNF element'!$D$8:$D$159,MATCH('BCF summary'!I59,'RNF element'!$A$8:$A$159,0))</f>
        <v>7747.9147597122046</v>
      </c>
      <c r="M59" s="67">
        <f>INDEX('CCG contribution'!$V$10:$V$161,MATCH('BCF summary'!$I59,'CCG contribution'!$Q$10:$Q$161,0),1)</f>
        <v>16467.798310198865</v>
      </c>
      <c r="N59" s="67">
        <f t="shared" si="3"/>
        <v>24215.713069911071</v>
      </c>
      <c r="O59" s="103">
        <f t="shared" si="4"/>
        <v>4.4631913821373548E-2</v>
      </c>
    </row>
    <row r="60" spans="1:15" x14ac:dyDescent="0.25">
      <c r="A60" s="40" t="s">
        <v>556</v>
      </c>
      <c r="B60" s="20" t="s">
        <v>555</v>
      </c>
      <c r="C60" s="81">
        <v>20347.268055692781</v>
      </c>
      <c r="D60" s="67">
        <f>INDEX('CCG contribution'!$C$10:$G$200,MATCH('BCF summary'!$A60,'CCG contribution'!$A$10:$A$200,0),2)</f>
        <v>6817.7156808406944</v>
      </c>
      <c r="E60" s="67">
        <f>INDEX('CCG contribution'!$C$10:$G$200,MATCH('BCF summary'!$A60,'CCG contribution'!$A$10:$A$200,0),4)</f>
        <v>14505.834069287228</v>
      </c>
      <c r="F60" s="67">
        <f t="shared" si="1"/>
        <v>21323.549750127924</v>
      </c>
      <c r="G60" s="103">
        <f t="shared" si="2"/>
        <v>4.798097178269578E-2</v>
      </c>
      <c r="I60" s="28" t="s">
        <v>723</v>
      </c>
      <c r="J60" s="28" t="s">
        <v>724</v>
      </c>
      <c r="K60" s="91">
        <v>26715.588933623956</v>
      </c>
      <c r="L60" s="91">
        <f>INDEX('RNF element'!$D$8:$D$159,MATCH('BCF summary'!I60,'RNF element'!$A$8:$A$159,0))</f>
        <v>8899.3517134732847</v>
      </c>
      <c r="M60" s="67">
        <f>INDEX('CCG contribution'!$V$10:$V$161,MATCH('BCF summary'!$I60,'CCG contribution'!$Q$10:$Q$161,0),1)</f>
        <v>19048.984645748529</v>
      </c>
      <c r="N60" s="67">
        <f t="shared" si="3"/>
        <v>27948.336359221816</v>
      </c>
      <c r="O60" s="103">
        <f t="shared" si="4"/>
        <v>4.614337451667927E-2</v>
      </c>
    </row>
    <row r="61" spans="1:15" x14ac:dyDescent="0.25">
      <c r="A61" s="40" t="s">
        <v>552</v>
      </c>
      <c r="B61" s="20" t="s">
        <v>551</v>
      </c>
      <c r="C61" s="81">
        <v>25226.537825504329</v>
      </c>
      <c r="D61" s="67">
        <f>INDEX('CCG contribution'!$C$10:$G$200,MATCH('BCF summary'!$A61,'CCG contribution'!$A$10:$A$200,0),2)</f>
        <v>8396.8110076750145</v>
      </c>
      <c r="E61" s="67">
        <f>INDEX('CCG contribution'!$C$10:$G$200,MATCH('BCF summary'!$A61,'CCG contribution'!$A$10:$A$200,0),4)</f>
        <v>18115.056004543258</v>
      </c>
      <c r="F61" s="67">
        <f t="shared" si="1"/>
        <v>26511.867012218274</v>
      </c>
      <c r="G61" s="103">
        <f t="shared" si="2"/>
        <v>5.0951470059219295E-2</v>
      </c>
      <c r="I61" s="28" t="s">
        <v>725</v>
      </c>
      <c r="J61" s="28" t="s">
        <v>144</v>
      </c>
      <c r="K61" s="91">
        <v>25548.563322184644</v>
      </c>
      <c r="L61" s="91">
        <f>INDEX('RNF element'!$D$8:$D$159,MATCH('BCF summary'!I61,'RNF element'!$A$8:$A$159,0))</f>
        <v>8703.4500209161524</v>
      </c>
      <c r="M61" s="67">
        <f>INDEX('CCG contribution'!$V$10:$V$161,MATCH('BCF summary'!$I61,'CCG contribution'!$Q$10:$Q$161,0),1)</f>
        <v>18057.771852988415</v>
      </c>
      <c r="N61" s="67">
        <f t="shared" si="3"/>
        <v>26761.221873904567</v>
      </c>
      <c r="O61" s="103">
        <f t="shared" si="4"/>
        <v>4.7464843186189487E-2</v>
      </c>
    </row>
    <row r="62" spans="1:15" x14ac:dyDescent="0.25">
      <c r="A62" s="40" t="s">
        <v>550</v>
      </c>
      <c r="B62" s="20" t="s">
        <v>549</v>
      </c>
      <c r="C62" s="81">
        <v>16927.074442166879</v>
      </c>
      <c r="D62" s="67">
        <f>INDEX('CCG contribution'!$C$10:$G$200,MATCH('BCF summary'!$A62,'CCG contribution'!$A$10:$A$200,0),2)</f>
        <v>5380.5223849154254</v>
      </c>
      <c r="E62" s="67">
        <f>INDEX('CCG contribution'!$C$10:$G$200,MATCH('BCF summary'!$A62,'CCG contribution'!$A$10:$A$200,0),4)</f>
        <v>12359.101062630063</v>
      </c>
      <c r="F62" s="67">
        <f t="shared" si="1"/>
        <v>17739.623447545488</v>
      </c>
      <c r="G62" s="103">
        <f t="shared" si="2"/>
        <v>4.8002920301128738E-2</v>
      </c>
      <c r="I62" s="28" t="s">
        <v>670</v>
      </c>
      <c r="J62" s="28" t="s">
        <v>669</v>
      </c>
      <c r="K62" s="91">
        <v>20385.487811191295</v>
      </c>
      <c r="L62" s="91">
        <f>INDEX('RNF element'!$D$8:$D$159,MATCH('BCF summary'!I62,'RNF element'!$A$8:$A$159,0))</f>
        <v>7079.0233532496313</v>
      </c>
      <c r="M62" s="67">
        <f>INDEX('CCG contribution'!$V$10:$V$161,MATCH('BCF summary'!$I62,'CCG contribution'!$Q$10:$Q$161,0),1)</f>
        <v>14509.824132228952</v>
      </c>
      <c r="N62" s="67">
        <f t="shared" si="3"/>
        <v>21588.847485478582</v>
      </c>
      <c r="O62" s="103">
        <f t="shared" si="4"/>
        <v>5.9030212346778521E-2</v>
      </c>
    </row>
    <row r="63" spans="1:15" x14ac:dyDescent="0.25">
      <c r="A63" s="40" t="s">
        <v>546</v>
      </c>
      <c r="B63" s="20" t="s">
        <v>545</v>
      </c>
      <c r="C63" s="81">
        <v>4505.2598555318054</v>
      </c>
      <c r="D63" s="67">
        <f>INDEX('CCG contribution'!$C$10:$G$200,MATCH('BCF summary'!$A63,'CCG contribution'!$A$10:$A$200,0),2)</f>
        <v>1298.1573828077251</v>
      </c>
      <c r="E63" s="67">
        <f>INDEX('CCG contribution'!$C$10:$G$200,MATCH('BCF summary'!$A63,'CCG contribution'!$A$10:$A$200,0),4)</f>
        <v>3561.8241505919877</v>
      </c>
      <c r="F63" s="67">
        <f t="shared" si="1"/>
        <v>4859.981533399713</v>
      </c>
      <c r="G63" s="103">
        <f t="shared" si="2"/>
        <v>7.8735009576053727E-2</v>
      </c>
      <c r="I63" s="28" t="s">
        <v>658</v>
      </c>
      <c r="J63" s="28" t="s">
        <v>657</v>
      </c>
      <c r="K63" s="91">
        <v>12641.487312435976</v>
      </c>
      <c r="L63" s="91">
        <f>INDEX('RNF element'!$D$8:$D$159,MATCH('BCF summary'!I63,'RNF element'!$A$8:$A$159,0))</f>
        <v>4159.0574085672488</v>
      </c>
      <c r="M63" s="67">
        <f>INDEX('CCG contribution'!$V$10:$V$161,MATCH('BCF summary'!$I63,'CCG contribution'!$Q$10:$Q$161,0),1)</f>
        <v>9248.3599676956965</v>
      </c>
      <c r="N63" s="67">
        <f t="shared" si="3"/>
        <v>13407.417376262945</v>
      </c>
      <c r="O63" s="103">
        <f t="shared" si="4"/>
        <v>6.0588603611023695E-2</v>
      </c>
    </row>
    <row r="64" spans="1:15" x14ac:dyDescent="0.25">
      <c r="A64" s="40" t="s">
        <v>542</v>
      </c>
      <c r="B64" s="20" t="s">
        <v>541</v>
      </c>
      <c r="C64" s="81">
        <v>18277.085599191087</v>
      </c>
      <c r="D64" s="67">
        <f>INDEX('CCG contribution'!$C$10:$G$200,MATCH('BCF summary'!$A64,'CCG contribution'!$A$10:$A$200,0),2)</f>
        <v>5913.2854236122439</v>
      </c>
      <c r="E64" s="67">
        <f>INDEX('CCG contribution'!$C$10:$G$200,MATCH('BCF summary'!$A64,'CCG contribution'!$A$10:$A$200,0),4)</f>
        <v>13165.208597401152</v>
      </c>
      <c r="F64" s="67">
        <f t="shared" si="1"/>
        <v>19078.494021013394</v>
      </c>
      <c r="G64" s="103">
        <f t="shared" si="2"/>
        <v>4.3847713984431769E-2</v>
      </c>
      <c r="I64" s="28" t="s">
        <v>113</v>
      </c>
      <c r="J64" s="28" t="s">
        <v>112</v>
      </c>
      <c r="K64" s="91">
        <v>40023.629503397678</v>
      </c>
      <c r="L64" s="91">
        <f>INDEX('RNF element'!$D$8:$D$159,MATCH('BCF summary'!I64,'RNF element'!$A$8:$A$159,0))</f>
        <v>13576.716990197161</v>
      </c>
      <c r="M64" s="67">
        <f>INDEX('CCG contribution'!$V$10:$V$161,MATCH('BCF summary'!$I64,'CCG contribution'!$Q$10:$Q$161,0),1)</f>
        <v>28924.461251159213</v>
      </c>
      <c r="N64" s="67">
        <f t="shared" si="3"/>
        <v>42501.178241356378</v>
      </c>
      <c r="O64" s="103">
        <f t="shared" si="4"/>
        <v>6.190215052206538E-2</v>
      </c>
    </row>
    <row r="65" spans="1:15" x14ac:dyDescent="0.25">
      <c r="A65" s="40" t="s">
        <v>538</v>
      </c>
      <c r="B65" s="20" t="s">
        <v>537</v>
      </c>
      <c r="C65" s="81">
        <v>22675.596599986686</v>
      </c>
      <c r="D65" s="67">
        <f>INDEX('CCG contribution'!$C$10:$G$200,MATCH('BCF summary'!$A65,'CCG contribution'!$A$10:$A$200,0),2)</f>
        <v>8014.1790148991404</v>
      </c>
      <c r="E65" s="67">
        <f>INDEX('CCG contribution'!$C$10:$G$200,MATCH('BCF summary'!$A65,'CCG contribution'!$A$10:$A$200,0),4)</f>
        <v>15922.366094563336</v>
      </c>
      <c r="F65" s="67">
        <f t="shared" si="1"/>
        <v>23936.545109462477</v>
      </c>
      <c r="G65" s="103">
        <f t="shared" si="2"/>
        <v>5.5608173479172462E-2</v>
      </c>
      <c r="I65" s="28" t="s">
        <v>468</v>
      </c>
      <c r="J65" s="28" t="s">
        <v>467</v>
      </c>
      <c r="K65" s="91">
        <v>16783.073581749541</v>
      </c>
      <c r="L65" s="91">
        <f>INDEX('RNF element'!$D$8:$D$159,MATCH('BCF summary'!I65,'RNF element'!$A$8:$A$159,0))</f>
        <v>5715.5298268769166</v>
      </c>
      <c r="M65" s="67">
        <f>INDEX('CCG contribution'!$V$10:$V$161,MATCH('BCF summary'!$I65,'CCG contribution'!$Q$10:$Q$161,0),1)</f>
        <v>12046.621561370168</v>
      </c>
      <c r="N65" s="67">
        <f t="shared" si="3"/>
        <v>17762.151388247083</v>
      </c>
      <c r="O65" s="103">
        <f t="shared" si="4"/>
        <v>5.8337217061493529E-2</v>
      </c>
    </row>
    <row r="66" spans="1:15" x14ac:dyDescent="0.25">
      <c r="A66" s="40" t="s">
        <v>536</v>
      </c>
      <c r="B66" s="20" t="s">
        <v>535</v>
      </c>
      <c r="C66" s="81">
        <v>14698.050486175927</v>
      </c>
      <c r="D66" s="67">
        <f>INDEX('CCG contribution'!$C$10:$G$200,MATCH('BCF summary'!$A66,'CCG contribution'!$A$10:$A$200,0),2)</f>
        <v>5469.5691033866042</v>
      </c>
      <c r="E66" s="67">
        <f>INDEX('CCG contribution'!$C$10:$G$200,MATCH('BCF summary'!$A66,'CCG contribution'!$A$10:$A$200,0),4)</f>
        <v>9989.7561705240223</v>
      </c>
      <c r="F66" s="67">
        <f t="shared" si="1"/>
        <v>15459.325273910626</v>
      </c>
      <c r="G66" s="103">
        <f t="shared" si="2"/>
        <v>5.1794269481568733E-2</v>
      </c>
      <c r="I66" s="28" t="s">
        <v>446</v>
      </c>
      <c r="J66" s="28" t="s">
        <v>445</v>
      </c>
      <c r="K66" s="91">
        <v>16139.653575207367</v>
      </c>
      <c r="L66" s="91">
        <f>INDEX('RNF element'!$D$8:$D$159,MATCH('BCF summary'!I66,'RNF element'!$A$8:$A$159,0))</f>
        <v>5644.2563214931397</v>
      </c>
      <c r="M66" s="67">
        <f>INDEX('CCG contribution'!$V$10:$V$161,MATCH('BCF summary'!$I66,'CCG contribution'!$Q$10:$Q$161,0),1)</f>
        <v>11400.245962379944</v>
      </c>
      <c r="N66" s="67">
        <f t="shared" si="3"/>
        <v>17044.502283873084</v>
      </c>
      <c r="O66" s="103">
        <f t="shared" si="4"/>
        <v>5.6063700775813574E-2</v>
      </c>
    </row>
    <row r="67" spans="1:15" x14ac:dyDescent="0.25">
      <c r="A67" s="40" t="s">
        <v>532</v>
      </c>
      <c r="B67" s="20" t="s">
        <v>531</v>
      </c>
      <c r="C67" s="81">
        <v>13058.611747237548</v>
      </c>
      <c r="D67" s="67">
        <f>INDEX('CCG contribution'!$C$10:$G$200,MATCH('BCF summary'!$A67,'CCG contribution'!$A$10:$A$200,0),2)</f>
        <v>4389.9949430581592</v>
      </c>
      <c r="E67" s="67">
        <f>INDEX('CCG contribution'!$C$10:$G$200,MATCH('BCF summary'!$A67,'CCG contribution'!$A$10:$A$200,0),4)</f>
        <v>9460.1170370428226</v>
      </c>
      <c r="F67" s="67">
        <f t="shared" si="1"/>
        <v>13850.111980100981</v>
      </c>
      <c r="G67" s="103">
        <f t="shared" si="2"/>
        <v>6.0611361160260335E-2</v>
      </c>
      <c r="I67" s="28" t="s">
        <v>432</v>
      </c>
      <c r="J67" s="28" t="s">
        <v>431</v>
      </c>
      <c r="K67" s="91">
        <v>19272.394388130775</v>
      </c>
      <c r="L67" s="91">
        <f>INDEX('RNF element'!$D$8:$D$159,MATCH('BCF summary'!I67,'RNF element'!$A$8:$A$159,0))</f>
        <v>6710.1543468863629</v>
      </c>
      <c r="M67" s="67">
        <f>INDEX('CCG contribution'!$V$10:$V$161,MATCH('BCF summary'!$I67,'CCG contribution'!$Q$10:$Q$161,0),1)</f>
        <v>13981.042557008735</v>
      </c>
      <c r="N67" s="67">
        <f t="shared" si="3"/>
        <v>20691.196903895099</v>
      </c>
      <c r="O67" s="103">
        <f t="shared" si="4"/>
        <v>7.3618383226845774E-2</v>
      </c>
    </row>
    <row r="68" spans="1:15" x14ac:dyDescent="0.25">
      <c r="A68" s="40" t="s">
        <v>530</v>
      </c>
      <c r="B68" s="20" t="s">
        <v>529</v>
      </c>
      <c r="C68" s="81">
        <v>14927.521520448088</v>
      </c>
      <c r="D68" s="67">
        <f>INDEX('CCG contribution'!$C$10:$G$200,MATCH('BCF summary'!$A68,'CCG contribution'!$A$10:$A$200,0),2)</f>
        <v>4724.5189491727842</v>
      </c>
      <c r="E68" s="67">
        <f>INDEX('CCG contribution'!$C$10:$G$200,MATCH('BCF summary'!$A68,'CCG contribution'!$A$10:$A$200,0),4)</f>
        <v>11335.110375643468</v>
      </c>
      <c r="F68" s="67">
        <f t="shared" si="1"/>
        <v>16059.629324816251</v>
      </c>
      <c r="G68" s="103">
        <f t="shared" si="2"/>
        <v>7.5840306297155546E-2</v>
      </c>
      <c r="I68" s="28" t="s">
        <v>384</v>
      </c>
      <c r="J68" s="28" t="s">
        <v>383</v>
      </c>
      <c r="K68" s="91">
        <v>20013.914983193532</v>
      </c>
      <c r="L68" s="91">
        <f>INDEX('RNF element'!$D$8:$D$159,MATCH('BCF summary'!I68,'RNF element'!$A$8:$A$159,0))</f>
        <v>6534.706579059296</v>
      </c>
      <c r="M68" s="67">
        <f>INDEX('CCG contribution'!$V$10:$V$161,MATCH('BCF summary'!$I68,'CCG contribution'!$Q$10:$Q$161,0),1)</f>
        <v>14547.907367765667</v>
      </c>
      <c r="N68" s="67">
        <f t="shared" si="3"/>
        <v>21082.613946824964</v>
      </c>
      <c r="O68" s="103">
        <f t="shared" si="4"/>
        <v>5.3397796709382384E-2</v>
      </c>
    </row>
    <row r="69" spans="1:15" x14ac:dyDescent="0.25">
      <c r="A69" s="40" t="s">
        <v>528</v>
      </c>
      <c r="B69" s="20" t="s">
        <v>527</v>
      </c>
      <c r="C69" s="81">
        <v>38416.126084470321</v>
      </c>
      <c r="D69" s="67">
        <f>INDEX('CCG contribution'!$C$10:$G$200,MATCH('BCF summary'!$A69,'CCG contribution'!$A$10:$A$200,0),2)</f>
        <v>12224.539368126119</v>
      </c>
      <c r="E69" s="67">
        <f>INDEX('CCG contribution'!$C$10:$G$200,MATCH('BCF summary'!$A69,'CCG contribution'!$A$10:$A$200,0),4)</f>
        <v>28297.745845599671</v>
      </c>
      <c r="F69" s="67">
        <f t="shared" si="1"/>
        <v>40522.285213725787</v>
      </c>
      <c r="G69" s="103">
        <f t="shared" si="2"/>
        <v>5.4824870280371085E-2</v>
      </c>
      <c r="I69" s="28" t="s">
        <v>346</v>
      </c>
      <c r="J69" s="28" t="s">
        <v>345</v>
      </c>
      <c r="K69" s="91">
        <v>15893.376623435581</v>
      </c>
      <c r="L69" s="91">
        <f>INDEX('RNF element'!$D$8:$D$159,MATCH('BCF summary'!I69,'RNF element'!$A$8:$A$159,0))</f>
        <v>5876.868376508758</v>
      </c>
      <c r="M69" s="67">
        <f>INDEX('CCG contribution'!$V$10:$V$161,MATCH('BCF summary'!$I69,'CCG contribution'!$Q$10:$Q$161,0),1)</f>
        <v>10835.012209772452</v>
      </c>
      <c r="N69" s="67">
        <f t="shared" si="3"/>
        <v>16711.880586281211</v>
      </c>
      <c r="O69" s="103">
        <f t="shared" si="4"/>
        <v>5.1499689602693133E-2</v>
      </c>
    </row>
    <row r="70" spans="1:15" x14ac:dyDescent="0.25">
      <c r="A70" s="40" t="s">
        <v>526</v>
      </c>
      <c r="B70" s="20" t="s">
        <v>525</v>
      </c>
      <c r="C70" s="81">
        <v>8301.0174491994057</v>
      </c>
      <c r="D70" s="67">
        <f>INDEX('CCG contribution'!$C$10:$G$200,MATCH('BCF summary'!$A70,'CCG contribution'!$A$10:$A$200,0),2)</f>
        <v>2660.113848298437</v>
      </c>
      <c r="E70" s="67">
        <f>INDEX('CCG contribution'!$C$10:$G$200,MATCH('BCF summary'!$A70,'CCG contribution'!$A$10:$A$200,0),4)</f>
        <v>6183.9458990846324</v>
      </c>
      <c r="F70" s="67">
        <f t="shared" si="1"/>
        <v>8844.0597473830694</v>
      </c>
      <c r="G70" s="103">
        <f t="shared" si="2"/>
        <v>6.5418763604217833E-2</v>
      </c>
      <c r="I70" s="28" t="s">
        <v>322</v>
      </c>
      <c r="J70" s="28" t="s">
        <v>321</v>
      </c>
      <c r="K70" s="91">
        <v>14940.249750305875</v>
      </c>
      <c r="L70" s="91">
        <f>INDEX('RNF element'!$D$8:$D$159,MATCH('BCF summary'!I70,'RNF element'!$A$8:$A$159,0))</f>
        <v>4815.950846158903</v>
      </c>
      <c r="M70" s="67">
        <f>INDEX('CCG contribution'!$V$10:$V$161,MATCH('BCF summary'!$I70,'CCG contribution'!$Q$10:$Q$161,0),1)</f>
        <v>10880.598954314568</v>
      </c>
      <c r="N70" s="67">
        <f t="shared" si="3"/>
        <v>15696.549800473471</v>
      </c>
      <c r="O70" s="103">
        <f t="shared" si="4"/>
        <v>5.0621647081375842E-2</v>
      </c>
    </row>
    <row r="71" spans="1:15" x14ac:dyDescent="0.25">
      <c r="A71" s="40" t="s">
        <v>524</v>
      </c>
      <c r="B71" s="20" t="s">
        <v>523</v>
      </c>
      <c r="C71" s="81">
        <v>22305.528788984444</v>
      </c>
      <c r="D71" s="67">
        <f>INDEX('CCG contribution'!$C$10:$G$200,MATCH('BCF summary'!$A71,'CCG contribution'!$A$10:$A$200,0),2)</f>
        <v>7893.4336842984003</v>
      </c>
      <c r="E71" s="67">
        <f>INDEX('CCG contribution'!$C$10:$G$200,MATCH('BCF summary'!$A71,'CCG contribution'!$A$10:$A$200,0),4)</f>
        <v>15568.618881528786</v>
      </c>
      <c r="F71" s="67">
        <f t="shared" ref="F71:F134" si="5">D71+E71</f>
        <v>23462.052565827187</v>
      </c>
      <c r="G71" s="103">
        <f t="shared" ref="G71:G134" si="6">F71/C71-1</f>
        <v>5.1849197917867462E-2</v>
      </c>
      <c r="I71" s="28" t="s">
        <v>272</v>
      </c>
      <c r="J71" s="28" t="s">
        <v>271</v>
      </c>
      <c r="K71" s="91">
        <v>23336.49525371633</v>
      </c>
      <c r="L71" s="91">
        <f>INDEX('RNF element'!$D$8:$D$159,MATCH('BCF summary'!I71,'RNF element'!$A$8:$A$159,0))</f>
        <v>8108.3103712187949</v>
      </c>
      <c r="M71" s="67">
        <f>INDEX('CCG contribution'!$V$10:$V$161,MATCH('BCF summary'!$I71,'CCG contribution'!$Q$10:$Q$161,0),1)</f>
        <v>16343.701785128244</v>
      </c>
      <c r="N71" s="67">
        <f t="shared" ref="N71:N134" si="7">L71+M71</f>
        <v>24452.012156347038</v>
      </c>
      <c r="O71" s="103">
        <f t="shared" ref="O71:O134" si="8">N71/K71-1</f>
        <v>4.7801389647533332E-2</v>
      </c>
    </row>
    <row r="72" spans="1:15" x14ac:dyDescent="0.25">
      <c r="A72" s="40" t="s">
        <v>522</v>
      </c>
      <c r="B72" s="20" t="s">
        <v>521</v>
      </c>
      <c r="C72" s="81">
        <v>9587.9114894404302</v>
      </c>
      <c r="D72" s="67">
        <f>INDEX('CCG contribution'!$C$10:$G$200,MATCH('BCF summary'!$A72,'CCG contribution'!$A$10:$A$200,0),2)</f>
        <v>3334.1191651552299</v>
      </c>
      <c r="E72" s="67">
        <f>INDEX('CCG contribution'!$C$10:$G$200,MATCH('BCF summary'!$A72,'CCG contribution'!$A$10:$A$200,0),4)</f>
        <v>6657.2583796430981</v>
      </c>
      <c r="F72" s="67">
        <f t="shared" si="5"/>
        <v>9991.377544798328</v>
      </c>
      <c r="G72" s="103">
        <f t="shared" si="6"/>
        <v>4.2080702956243554E-2</v>
      </c>
      <c r="I72" s="28" t="s">
        <v>544</v>
      </c>
      <c r="J72" s="28" t="s">
        <v>543</v>
      </c>
      <c r="K72" s="91">
        <v>13942.957761407459</v>
      </c>
      <c r="L72" s="91">
        <f>INDEX('RNF element'!$D$8:$D$159,MATCH('BCF summary'!I72,'RNF element'!$A$8:$A$159,0))</f>
        <v>4975.6052020721318</v>
      </c>
      <c r="M72" s="67">
        <f>INDEX('CCG contribution'!$V$10:$V$161,MATCH('BCF summary'!$I72,'CCG contribution'!$Q$10:$Q$161,0),1)</f>
        <v>9655.0356643874184</v>
      </c>
      <c r="N72" s="67">
        <f t="shared" si="7"/>
        <v>14630.640866459551</v>
      </c>
      <c r="O72" s="103">
        <f t="shared" si="8"/>
        <v>4.9321178247812014E-2</v>
      </c>
    </row>
    <row r="73" spans="1:15" x14ac:dyDescent="0.25">
      <c r="A73" s="40" t="s">
        <v>520</v>
      </c>
      <c r="B73" s="20" t="s">
        <v>519</v>
      </c>
      <c r="C73" s="81">
        <v>6499.0990471838004</v>
      </c>
      <c r="D73" s="67">
        <f>INDEX('CCG contribution'!$C$10:$G$200,MATCH('BCF summary'!$A73,'CCG contribution'!$A$10:$A$200,0),2)</f>
        <v>2475.4816326316054</v>
      </c>
      <c r="E73" s="67">
        <f>INDEX('CCG contribution'!$C$10:$G$200,MATCH('BCF summary'!$A73,'CCG contribution'!$A$10:$A$200,0),4)</f>
        <v>4200.366554063713</v>
      </c>
      <c r="F73" s="67">
        <f t="shared" si="5"/>
        <v>6675.8481866953189</v>
      </c>
      <c r="G73" s="103">
        <f t="shared" si="6"/>
        <v>2.7195944888408485E-2</v>
      </c>
      <c r="I73" s="28" t="s">
        <v>55</v>
      </c>
      <c r="J73" s="28" t="s">
        <v>54</v>
      </c>
      <c r="K73" s="91">
        <v>41396.547291747462</v>
      </c>
      <c r="L73" s="91">
        <f>INDEX('RNF element'!$D$8:$D$159,MATCH('BCF summary'!I73,'RNF element'!$A$8:$A$159,0))</f>
        <v>15058.914499531129</v>
      </c>
      <c r="M73" s="67">
        <f>INDEX('CCG contribution'!$V$10:$V$161,MATCH('BCF summary'!$I73,'CCG contribution'!$Q$10:$Q$161,0),1)</f>
        <v>28221.113500647218</v>
      </c>
      <c r="N73" s="67">
        <f t="shared" si="7"/>
        <v>43280.028000178347</v>
      </c>
      <c r="O73" s="103">
        <f t="shared" si="8"/>
        <v>4.5498497620026557E-2</v>
      </c>
    </row>
    <row r="74" spans="1:15" x14ac:dyDescent="0.25">
      <c r="A74" s="40" t="s">
        <v>518</v>
      </c>
      <c r="B74" s="20" t="s">
        <v>517</v>
      </c>
      <c r="C74" s="81">
        <v>7233.6618490725323</v>
      </c>
      <c r="D74" s="67">
        <f>INDEX('CCG contribution'!$C$10:$G$200,MATCH('BCF summary'!$A74,'CCG contribution'!$A$10:$A$200,0),2)</f>
        <v>2547.4721646829762</v>
      </c>
      <c r="E74" s="67">
        <f>INDEX('CCG contribution'!$C$10:$G$200,MATCH('BCF summary'!$A74,'CCG contribution'!$A$10:$A$200,0),4)</f>
        <v>5170.1475972454391</v>
      </c>
      <c r="F74" s="67">
        <f t="shared" si="5"/>
        <v>7717.6197619284158</v>
      </c>
      <c r="G74" s="103">
        <f t="shared" si="6"/>
        <v>6.6903585342178218E-2</v>
      </c>
      <c r="I74" s="28" t="s">
        <v>392</v>
      </c>
      <c r="J74" s="28" t="s">
        <v>391</v>
      </c>
      <c r="K74" s="91">
        <v>14714.202769433516</v>
      </c>
      <c r="L74" s="91">
        <f>INDEX('RNF element'!$D$8:$D$159,MATCH('BCF summary'!I74,'RNF element'!$A$8:$A$159,0))</f>
        <v>4903.2908169128441</v>
      </c>
      <c r="M74" s="67">
        <f>INDEX('CCG contribution'!$V$10:$V$161,MATCH('BCF summary'!$I74,'CCG contribution'!$Q$10:$Q$161,0),1)</f>
        <v>10603.977013763273</v>
      </c>
      <c r="N74" s="67">
        <f t="shared" si="7"/>
        <v>15507.267830676117</v>
      </c>
      <c r="O74" s="103">
        <f t="shared" si="8"/>
        <v>5.3897929345521289E-2</v>
      </c>
    </row>
    <row r="75" spans="1:15" x14ac:dyDescent="0.25">
      <c r="A75" s="40" t="s">
        <v>514</v>
      </c>
      <c r="B75" s="20" t="s">
        <v>513</v>
      </c>
      <c r="C75" s="81">
        <v>8310.9319687914649</v>
      </c>
      <c r="D75" s="67">
        <f>INDEX('CCG contribution'!$C$10:$G$200,MATCH('BCF summary'!$A75,'CCG contribution'!$A$10:$A$200,0),2)</f>
        <v>2880.15902772048</v>
      </c>
      <c r="E75" s="67">
        <f>INDEX('CCG contribution'!$C$10:$G$200,MATCH('BCF summary'!$A75,'CCG contribution'!$A$10:$A$200,0),4)</f>
        <v>5740.6015076050817</v>
      </c>
      <c r="F75" s="67">
        <f t="shared" si="5"/>
        <v>8620.7605353255622</v>
      </c>
      <c r="G75" s="103">
        <f t="shared" si="6"/>
        <v>3.7279641765513238E-2</v>
      </c>
      <c r="I75" s="28" t="s">
        <v>426</v>
      </c>
      <c r="J75" s="28" t="s">
        <v>425</v>
      </c>
      <c r="K75" s="91">
        <v>21999.883032323596</v>
      </c>
      <c r="L75" s="91">
        <f>INDEX('RNF element'!$D$8:$D$159,MATCH('BCF summary'!I75,'RNF element'!$A$8:$A$159,0))</f>
        <v>7765.3967341999569</v>
      </c>
      <c r="M75" s="67">
        <f>INDEX('CCG contribution'!$V$10:$V$161,MATCH('BCF summary'!$I75,'CCG contribution'!$Q$10:$Q$161,0),1)</f>
        <v>14969.258016149066</v>
      </c>
      <c r="N75" s="67">
        <f t="shared" si="7"/>
        <v>22734.654750349022</v>
      </c>
      <c r="O75" s="103">
        <f t="shared" si="8"/>
        <v>3.3398892028009941E-2</v>
      </c>
    </row>
    <row r="76" spans="1:15" x14ac:dyDescent="0.25">
      <c r="A76" s="40" t="s">
        <v>510</v>
      </c>
      <c r="B76" s="20" t="s">
        <v>509</v>
      </c>
      <c r="C76" s="81">
        <v>21239.489218522598</v>
      </c>
      <c r="D76" s="67">
        <f>INDEX('CCG contribution'!$C$10:$G$200,MATCH('BCF summary'!$A76,'CCG contribution'!$A$10:$A$200,0),2)</f>
        <v>7072.2894012763218</v>
      </c>
      <c r="E76" s="67">
        <f>INDEX('CCG contribution'!$C$10:$G$200,MATCH('BCF summary'!$A76,'CCG contribution'!$A$10:$A$200,0),4)</f>
        <v>15279.842364529623</v>
      </c>
      <c r="F76" s="67">
        <f t="shared" si="5"/>
        <v>22352.131765805945</v>
      </c>
      <c r="G76" s="103">
        <f t="shared" si="6"/>
        <v>5.2385560492341332E-2</v>
      </c>
      <c r="I76" s="28" t="s">
        <v>123</v>
      </c>
      <c r="J76" s="28" t="s">
        <v>122</v>
      </c>
      <c r="K76" s="91">
        <v>25851.382351788514</v>
      </c>
      <c r="L76" s="91">
        <f>INDEX('RNF element'!$D$8:$D$159,MATCH('BCF summary'!I76,'RNF element'!$A$8:$A$159,0))</f>
        <v>9168.288597678893</v>
      </c>
      <c r="M76" s="67">
        <f>INDEX('CCG contribution'!$V$10:$V$161,MATCH('BCF summary'!$I76,'CCG contribution'!$Q$10:$Q$161,0),1)</f>
        <v>18064.898030563018</v>
      </c>
      <c r="N76" s="67">
        <f t="shared" si="7"/>
        <v>27233.186628241911</v>
      </c>
      <c r="O76" s="103">
        <f t="shared" si="8"/>
        <v>5.3451852502494734E-2</v>
      </c>
    </row>
    <row r="77" spans="1:15" x14ac:dyDescent="0.25">
      <c r="A77" s="40" t="s">
        <v>506</v>
      </c>
      <c r="B77" s="20" t="s">
        <v>505</v>
      </c>
      <c r="C77" s="81">
        <v>8473.7019806607677</v>
      </c>
      <c r="D77" s="67">
        <f>INDEX('CCG contribution'!$C$10:$G$200,MATCH('BCF summary'!$A77,'CCG contribution'!$A$10:$A$200,0),2)</f>
        <v>2815.0001446585593</v>
      </c>
      <c r="E77" s="67">
        <f>INDEX('CCG contribution'!$C$10:$G$200,MATCH('BCF summary'!$A77,'CCG contribution'!$A$10:$A$200,0),4)</f>
        <v>6030.9817197123384</v>
      </c>
      <c r="F77" s="67">
        <f t="shared" si="5"/>
        <v>8845.9818643708968</v>
      </c>
      <c r="G77" s="103">
        <f t="shared" si="6"/>
        <v>4.3933558739706724E-2</v>
      </c>
      <c r="I77" s="28" t="s">
        <v>602</v>
      </c>
      <c r="J77" s="28" t="s">
        <v>601</v>
      </c>
      <c r="K77" s="91">
        <v>18943.573808243691</v>
      </c>
      <c r="L77" s="91">
        <f>INDEX('RNF element'!$D$8:$D$159,MATCH('BCF summary'!I77,'RNF element'!$A$8:$A$159,0))</f>
        <v>6306.4906846905124</v>
      </c>
      <c r="M77" s="67">
        <f>INDEX('CCG contribution'!$V$10:$V$161,MATCH('BCF summary'!$I77,'CCG contribution'!$Q$10:$Q$161,0),1)</f>
        <v>13375.803905495426</v>
      </c>
      <c r="N77" s="67">
        <f t="shared" si="7"/>
        <v>19682.294590185938</v>
      </c>
      <c r="O77" s="103">
        <f t="shared" si="8"/>
        <v>3.8995851016283778E-2</v>
      </c>
    </row>
    <row r="78" spans="1:15" x14ac:dyDescent="0.25">
      <c r="A78" s="40" t="s">
        <v>502</v>
      </c>
      <c r="B78" s="20" t="s">
        <v>501</v>
      </c>
      <c r="C78" s="81">
        <v>29937.786980445067</v>
      </c>
      <c r="D78" s="67">
        <f>INDEX('CCG contribution'!$C$10:$G$200,MATCH('BCF summary'!$A78,'CCG contribution'!$A$10:$A$200,0),2)</f>
        <v>10042.326530379232</v>
      </c>
      <c r="E78" s="67">
        <f>INDEX('CCG contribution'!$C$10:$G$200,MATCH('BCF summary'!$A78,'CCG contribution'!$A$10:$A$200,0),4)</f>
        <v>21500.541163584745</v>
      </c>
      <c r="F78" s="67">
        <f t="shared" si="5"/>
        <v>31542.867693963977</v>
      </c>
      <c r="G78" s="103">
        <f t="shared" si="6"/>
        <v>5.3613873148584013E-2</v>
      </c>
      <c r="I78" s="28" t="s">
        <v>584</v>
      </c>
      <c r="J78" s="28" t="s">
        <v>583</v>
      </c>
      <c r="K78" s="91">
        <v>22758.655253665987</v>
      </c>
      <c r="L78" s="91">
        <f>INDEX('RNF element'!$D$8:$D$159,MATCH('BCF summary'!I78,'RNF element'!$A$8:$A$159,0))</f>
        <v>7688.9821783404932</v>
      </c>
      <c r="M78" s="67">
        <f>INDEX('CCG contribution'!$V$10:$V$161,MATCH('BCF summary'!$I78,'CCG contribution'!$Q$10:$Q$161,0),1)</f>
        <v>15857.958037095415</v>
      </c>
      <c r="N78" s="67">
        <f t="shared" si="7"/>
        <v>23546.940215435909</v>
      </c>
      <c r="O78" s="103">
        <f t="shared" si="8"/>
        <v>3.463671086818465E-2</v>
      </c>
    </row>
    <row r="79" spans="1:15" x14ac:dyDescent="0.25">
      <c r="A79" s="40" t="s">
        <v>498</v>
      </c>
      <c r="B79" s="20" t="s">
        <v>497</v>
      </c>
      <c r="C79" s="81">
        <v>21812.384022438964</v>
      </c>
      <c r="D79" s="67">
        <f>INDEX('CCG contribution'!$C$10:$G$200,MATCH('BCF summary'!$A79,'CCG contribution'!$A$10:$A$200,0),2)</f>
        <v>7952.4700259835154</v>
      </c>
      <c r="E79" s="67">
        <f>INDEX('CCG contribution'!$C$10:$G$200,MATCH('BCF summary'!$A79,'CCG contribution'!$A$10:$A$200,0),4)</f>
        <v>15046.688818195349</v>
      </c>
      <c r="F79" s="67">
        <f t="shared" si="5"/>
        <v>22999.158844178863</v>
      </c>
      <c r="G79" s="103">
        <f t="shared" si="6"/>
        <v>5.4408304040449273E-2</v>
      </c>
      <c r="I79" s="28" t="s">
        <v>442</v>
      </c>
      <c r="J79" s="28" t="s">
        <v>441</v>
      </c>
      <c r="K79" s="91">
        <v>18945.693165941419</v>
      </c>
      <c r="L79" s="91">
        <f>INDEX('RNF element'!$D$8:$D$159,MATCH('BCF summary'!I79,'RNF element'!$A$8:$A$159,0))</f>
        <v>6850.8030900255435</v>
      </c>
      <c r="M79" s="67">
        <f>INDEX('CCG contribution'!$V$10:$V$161,MATCH('BCF summary'!$I79,'CCG contribution'!$Q$10:$Q$161,0),1)</f>
        <v>12764.090689790817</v>
      </c>
      <c r="N79" s="67">
        <f t="shared" si="7"/>
        <v>19614.893779816361</v>
      </c>
      <c r="O79" s="103">
        <f t="shared" si="8"/>
        <v>3.5322044330262869E-2</v>
      </c>
    </row>
    <row r="80" spans="1:15" x14ac:dyDescent="0.25">
      <c r="A80" s="40" t="s">
        <v>492</v>
      </c>
      <c r="B80" s="20" t="s">
        <v>491</v>
      </c>
      <c r="C80" s="81">
        <v>7990.365637773979</v>
      </c>
      <c r="D80" s="67">
        <f>INDEX('CCG contribution'!$C$10:$G$200,MATCH('BCF summary'!$A80,'CCG contribution'!$A$10:$A$200,0),2)</f>
        <v>2635.378338009265</v>
      </c>
      <c r="E80" s="67">
        <f>INDEX('CCG contribution'!$C$10:$G$200,MATCH('BCF summary'!$A80,'CCG contribution'!$A$10:$A$200,0),4)</f>
        <v>5784.4299918178931</v>
      </c>
      <c r="F80" s="67">
        <f t="shared" si="5"/>
        <v>8419.8083298271576</v>
      </c>
      <c r="G80" s="103">
        <f t="shared" si="6"/>
        <v>5.3745061430357399E-2</v>
      </c>
      <c r="I80" s="28" t="s">
        <v>420</v>
      </c>
      <c r="J80" s="28" t="s">
        <v>419</v>
      </c>
      <c r="K80" s="91">
        <v>39059.71233038864</v>
      </c>
      <c r="L80" s="91">
        <f>INDEX('RNF element'!$D$8:$D$159,MATCH('BCF summary'!I80,'RNF element'!$A$8:$A$159,0))</f>
        <v>13776.41081273206</v>
      </c>
      <c r="M80" s="67">
        <f>INDEX('CCG contribution'!$V$10:$V$161,MATCH('BCF summary'!$I80,'CCG contribution'!$Q$10:$Q$161,0),1)</f>
        <v>26979.48578857203</v>
      </c>
      <c r="N80" s="67">
        <f t="shared" si="7"/>
        <v>40755.896601304092</v>
      </c>
      <c r="O80" s="103">
        <f t="shared" si="8"/>
        <v>4.3425416361702496E-2</v>
      </c>
    </row>
    <row r="81" spans="1:15" x14ac:dyDescent="0.25">
      <c r="A81" s="40" t="s">
        <v>490</v>
      </c>
      <c r="B81" s="20" t="s">
        <v>489</v>
      </c>
      <c r="C81" s="81">
        <v>12187.032971072213</v>
      </c>
      <c r="D81" s="67">
        <f>INDEX('CCG contribution'!$C$10:$G$200,MATCH('BCF summary'!$A81,'CCG contribution'!$A$10:$A$200,0),2)</f>
        <v>4484.4781489600837</v>
      </c>
      <c r="E81" s="67">
        <f>INDEX('CCG contribution'!$C$10:$G$200,MATCH('BCF summary'!$A81,'CCG contribution'!$A$10:$A$200,0),4)</f>
        <v>8458.3837875250756</v>
      </c>
      <c r="F81" s="67">
        <f t="shared" si="5"/>
        <v>12942.861936485158</v>
      </c>
      <c r="G81" s="103">
        <f t="shared" si="6"/>
        <v>6.2019112215993877E-2</v>
      </c>
      <c r="I81" s="28" t="s">
        <v>117</v>
      </c>
      <c r="J81" s="28" t="s">
        <v>116</v>
      </c>
      <c r="K81" s="91">
        <v>21838.288278336389</v>
      </c>
      <c r="L81" s="91">
        <f>INDEX('RNF element'!$D$8:$D$159,MATCH('BCF summary'!I81,'RNF element'!$A$8:$A$159,0))</f>
        <v>7642.9005848372608</v>
      </c>
      <c r="M81" s="67">
        <f>INDEX('CCG contribution'!$V$10:$V$161,MATCH('BCF summary'!$I81,'CCG contribution'!$Q$10:$Q$161,0),1)</f>
        <v>15294.204988243215</v>
      </c>
      <c r="N81" s="67">
        <f t="shared" si="7"/>
        <v>22937.105573080476</v>
      </c>
      <c r="O81" s="103">
        <f t="shared" si="8"/>
        <v>5.0316090745725406E-2</v>
      </c>
    </row>
    <row r="82" spans="1:15" x14ac:dyDescent="0.25">
      <c r="A82" s="40" t="s">
        <v>486</v>
      </c>
      <c r="B82" s="20" t="s">
        <v>485</v>
      </c>
      <c r="C82" s="81">
        <v>14020.795446936147</v>
      </c>
      <c r="D82" s="67">
        <f>INDEX('CCG contribution'!$C$10:$G$200,MATCH('BCF summary'!$A82,'CCG contribution'!$A$10:$A$200,0),2)</f>
        <v>4541.2502149728471</v>
      </c>
      <c r="E82" s="67">
        <f>INDEX('CCG contribution'!$C$10:$G$200,MATCH('BCF summary'!$A82,'CCG contribution'!$A$10:$A$200,0),4)</f>
        <v>10177.417262961844</v>
      </c>
      <c r="F82" s="67">
        <f t="shared" si="5"/>
        <v>14718.66747793469</v>
      </c>
      <c r="G82" s="103">
        <f t="shared" si="6"/>
        <v>4.9774068357230306E-2</v>
      </c>
      <c r="I82" s="28" t="s">
        <v>51</v>
      </c>
      <c r="J82" s="28" t="s">
        <v>50</v>
      </c>
      <c r="K82" s="91">
        <v>15833.837567705183</v>
      </c>
      <c r="L82" s="91">
        <f>INDEX('RNF element'!$D$8:$D$159,MATCH('BCF summary'!I82,'RNF element'!$A$8:$A$159,0))</f>
        <v>5250.7043748919186</v>
      </c>
      <c r="M82" s="67">
        <f>INDEX('CCG contribution'!$V$10:$V$161,MATCH('BCF summary'!$I82,'CCG contribution'!$Q$10:$Q$161,0),1)</f>
        <v>11353.072408871063</v>
      </c>
      <c r="N82" s="67">
        <f t="shared" si="7"/>
        <v>16603.77678376298</v>
      </c>
      <c r="O82" s="103">
        <f t="shared" si="8"/>
        <v>4.8626191393308815E-2</v>
      </c>
    </row>
    <row r="83" spans="1:15" x14ac:dyDescent="0.25">
      <c r="A83" s="40" t="s">
        <v>482</v>
      </c>
      <c r="B83" s="20" t="s">
        <v>481</v>
      </c>
      <c r="C83" s="81">
        <v>11784.928439409556</v>
      </c>
      <c r="D83" s="67">
        <f>INDEX('CCG contribution'!$C$10:$G$200,MATCH('BCF summary'!$A83,'CCG contribution'!$A$10:$A$200,0),2)</f>
        <v>3884.6900662151788</v>
      </c>
      <c r="E83" s="67">
        <f>INDEX('CCG contribution'!$C$10:$G$200,MATCH('BCF summary'!$A83,'CCG contribution'!$A$10:$A$200,0),4)</f>
        <v>8402.8782271160071</v>
      </c>
      <c r="F83" s="67">
        <f t="shared" si="5"/>
        <v>12287.568293331185</v>
      </c>
      <c r="G83" s="103">
        <f t="shared" si="6"/>
        <v>4.2651073912402415E-2</v>
      </c>
      <c r="I83" s="28" t="s">
        <v>402</v>
      </c>
      <c r="J83" s="28" t="s">
        <v>401</v>
      </c>
      <c r="K83" s="91">
        <v>12969.865275753782</v>
      </c>
      <c r="L83" s="91">
        <f>INDEX('RNF element'!$D$8:$D$159,MATCH('BCF summary'!I83,'RNF element'!$A$8:$A$159,0))</f>
        <v>4660.9154625128704</v>
      </c>
      <c r="M83" s="67">
        <f>INDEX('CCG contribution'!$V$10:$V$161,MATCH('BCF summary'!$I83,'CCG contribution'!$Q$10:$Q$161,0),1)</f>
        <v>8813.4636402086671</v>
      </c>
      <c r="N83" s="67">
        <f t="shared" si="7"/>
        <v>13474.379102721537</v>
      </c>
      <c r="O83" s="103">
        <f t="shared" si="8"/>
        <v>3.8898925797703265E-2</v>
      </c>
    </row>
    <row r="84" spans="1:15" x14ac:dyDescent="0.25">
      <c r="A84" s="40" t="s">
        <v>480</v>
      </c>
      <c r="B84" s="20" t="s">
        <v>479</v>
      </c>
      <c r="C84" s="81">
        <v>10564.860794343283</v>
      </c>
      <c r="D84" s="67">
        <f>INDEX('CCG contribution'!$C$10:$G$200,MATCH('BCF summary'!$A84,'CCG contribution'!$A$10:$A$200,0),2)</f>
        <v>3772.83249325724</v>
      </c>
      <c r="E84" s="67">
        <f>INDEX('CCG contribution'!$C$10:$G$200,MATCH('BCF summary'!$A84,'CCG contribution'!$A$10:$A$200,0),4)</f>
        <v>7269.0385278998183</v>
      </c>
      <c r="F84" s="67">
        <f t="shared" si="5"/>
        <v>11041.871021157058</v>
      </c>
      <c r="G84" s="103">
        <f t="shared" si="6"/>
        <v>4.5150640041483392E-2</v>
      </c>
      <c r="I84" s="28" t="s">
        <v>364</v>
      </c>
      <c r="J84" s="28" t="s">
        <v>363</v>
      </c>
      <c r="K84" s="91">
        <v>23352.061739708966</v>
      </c>
      <c r="L84" s="91">
        <f>INDEX('RNF element'!$D$8:$D$159,MATCH('BCF summary'!I84,'RNF element'!$A$8:$A$159,0))</f>
        <v>7983.8242082664037</v>
      </c>
      <c r="M84" s="67">
        <f>INDEX('CCG contribution'!$V$10:$V$161,MATCH('BCF summary'!$I84,'CCG contribution'!$Q$10:$Q$161,0),1)</f>
        <v>15721.844895921524</v>
      </c>
      <c r="N84" s="67">
        <f t="shared" si="7"/>
        <v>23705.669104187928</v>
      </c>
      <c r="O84" s="103">
        <f t="shared" si="8"/>
        <v>1.5142447310237728E-2</v>
      </c>
    </row>
    <row r="85" spans="1:15" x14ac:dyDescent="0.25">
      <c r="A85" s="40" t="s">
        <v>474</v>
      </c>
      <c r="B85" s="20" t="s">
        <v>473</v>
      </c>
      <c r="C85" s="81">
        <v>36199.980364289258</v>
      </c>
      <c r="D85" s="67">
        <f>INDEX('CCG contribution'!$C$10:$G$200,MATCH('BCF summary'!$A85,'CCG contribution'!$A$10:$A$200,0),2)</f>
        <v>13819.564062490248</v>
      </c>
      <c r="E85" s="67">
        <f>INDEX('CCG contribution'!$C$10:$G$200,MATCH('BCF summary'!$A85,'CCG contribution'!$A$10:$A$200,0),4)</f>
        <v>24577.929919431437</v>
      </c>
      <c r="F85" s="67">
        <f t="shared" si="5"/>
        <v>38397.493981921682</v>
      </c>
      <c r="G85" s="103">
        <f t="shared" si="6"/>
        <v>6.0704828994886384E-2</v>
      </c>
      <c r="I85" s="28" t="s">
        <v>81</v>
      </c>
      <c r="J85" s="28" t="s">
        <v>80</v>
      </c>
      <c r="K85" s="91">
        <v>78767.926784953976</v>
      </c>
      <c r="L85" s="91">
        <f>INDEX('RNF element'!$D$8:$D$159,MATCH('BCF summary'!I85,'RNF element'!$A$8:$A$159,0))</f>
        <v>28519.206957020437</v>
      </c>
      <c r="M85" s="67">
        <f>INDEX('CCG contribution'!$V$10:$V$161,MATCH('BCF summary'!$I85,'CCG contribution'!$Q$10:$Q$161,0),1)</f>
        <v>54691.930547834971</v>
      </c>
      <c r="N85" s="67">
        <f t="shared" si="7"/>
        <v>83211.137504855404</v>
      </c>
      <c r="O85" s="103">
        <f t="shared" si="8"/>
        <v>5.64088824126594E-2</v>
      </c>
    </row>
    <row r="86" spans="1:15" x14ac:dyDescent="0.25">
      <c r="A86" s="40" t="s">
        <v>470</v>
      </c>
      <c r="B86" s="20" t="s">
        <v>469</v>
      </c>
      <c r="C86" s="81">
        <v>20021.00429809772</v>
      </c>
      <c r="D86" s="67">
        <f>INDEX('CCG contribution'!$C$10:$G$200,MATCH('BCF summary'!$A86,'CCG contribution'!$A$10:$A$200,0),2)</f>
        <v>7097.9721709047599</v>
      </c>
      <c r="E86" s="67">
        <f>INDEX('CCG contribution'!$C$10:$G$200,MATCH('BCF summary'!$A86,'CCG contribution'!$A$10:$A$200,0),4)</f>
        <v>13839.234618180371</v>
      </c>
      <c r="F86" s="67">
        <f t="shared" si="5"/>
        <v>20937.206789085132</v>
      </c>
      <c r="G86" s="103">
        <f t="shared" si="6"/>
        <v>4.5762064547104853E-2</v>
      </c>
      <c r="I86" s="28" t="s">
        <v>504</v>
      </c>
      <c r="J86" s="28" t="s">
        <v>503</v>
      </c>
      <c r="K86" s="91">
        <v>23169.936184491224</v>
      </c>
      <c r="L86" s="91">
        <f>INDEX('RNF element'!$D$8:$D$159,MATCH('BCF summary'!I86,'RNF element'!$A$8:$A$159,0))</f>
        <v>7898.7003393639961</v>
      </c>
      <c r="M86" s="67">
        <f>INDEX('CCG contribution'!$V$10:$V$161,MATCH('BCF summary'!$I86,'CCG contribution'!$Q$10:$Q$161,0),1)</f>
        <v>16598.96033973038</v>
      </c>
      <c r="N86" s="67">
        <f t="shared" si="7"/>
        <v>24497.660679094377</v>
      </c>
      <c r="O86" s="103">
        <f t="shared" si="8"/>
        <v>5.7303761392828667E-2</v>
      </c>
    </row>
    <row r="87" spans="1:15" x14ac:dyDescent="0.25">
      <c r="A87" s="40" t="s">
        <v>466</v>
      </c>
      <c r="B87" s="20" t="s">
        <v>465</v>
      </c>
      <c r="C87" s="81">
        <v>13176.841025814669</v>
      </c>
      <c r="D87" s="67">
        <f>INDEX('CCG contribution'!$C$10:$G$200,MATCH('BCF summary'!$A87,'CCG contribution'!$A$10:$A$200,0),2)</f>
        <v>4675.3866102520033</v>
      </c>
      <c r="E87" s="67">
        <f>INDEX('CCG contribution'!$C$10:$G$200,MATCH('BCF summary'!$A87,'CCG contribution'!$A$10:$A$200,0),4)</f>
        <v>9163.5925823108209</v>
      </c>
      <c r="F87" s="67">
        <f t="shared" si="5"/>
        <v>13838.979192562823</v>
      </c>
      <c r="G87" s="103">
        <f t="shared" si="6"/>
        <v>5.0250144587079992E-2</v>
      </c>
      <c r="I87" s="28" t="s">
        <v>496</v>
      </c>
      <c r="J87" s="28" t="s">
        <v>495</v>
      </c>
      <c r="K87" s="91">
        <v>21812.384022438964</v>
      </c>
      <c r="L87" s="91">
        <f>INDEX('RNF element'!$D$8:$D$159,MATCH('BCF summary'!I87,'RNF element'!$A$8:$A$159,0))</f>
        <v>7952.4700259835154</v>
      </c>
      <c r="M87" s="67">
        <f>INDEX('CCG contribution'!$V$10:$V$161,MATCH('BCF summary'!$I87,'CCG contribution'!$Q$10:$Q$161,0),1)</f>
        <v>15046.688818195349</v>
      </c>
      <c r="N87" s="67">
        <f t="shared" si="7"/>
        <v>22999.158844178863</v>
      </c>
      <c r="O87" s="103">
        <f t="shared" si="8"/>
        <v>5.4408304040449273E-2</v>
      </c>
    </row>
    <row r="88" spans="1:15" x14ac:dyDescent="0.25">
      <c r="A88" s="40" t="s">
        <v>464</v>
      </c>
      <c r="B88" s="20" t="s">
        <v>463</v>
      </c>
      <c r="C88" s="81">
        <v>16401.242717270849</v>
      </c>
      <c r="D88" s="67">
        <f>INDEX('CCG contribution'!$C$10:$G$200,MATCH('BCF summary'!$A88,'CCG contribution'!$A$10:$A$200,0),2)</f>
        <v>5351.184350686307</v>
      </c>
      <c r="E88" s="67">
        <f>INDEX('CCG contribution'!$C$10:$G$200,MATCH('BCF summary'!$A88,'CCG contribution'!$A$10:$A$200,0),4)</f>
        <v>11808.942917526178</v>
      </c>
      <c r="F88" s="67">
        <f t="shared" si="5"/>
        <v>17160.127268212484</v>
      </c>
      <c r="G88" s="103">
        <f t="shared" si="6"/>
        <v>4.6269942102772132E-2</v>
      </c>
      <c r="I88" s="28" t="s">
        <v>428</v>
      </c>
      <c r="J88" s="28" t="s">
        <v>427</v>
      </c>
      <c r="K88" s="91">
        <v>24245.533038244914</v>
      </c>
      <c r="L88" s="91">
        <f>INDEX('RNF element'!$D$8:$D$159,MATCH('BCF summary'!I88,'RNF element'!$A$8:$A$159,0))</f>
        <v>9410.4749990870878</v>
      </c>
      <c r="M88" s="67">
        <f>INDEX('CCG contribution'!$V$10:$V$161,MATCH('BCF summary'!$I88,'CCG contribution'!$Q$10:$Q$161,0),1)</f>
        <v>15958.051852488041</v>
      </c>
      <c r="N88" s="67">
        <f t="shared" si="7"/>
        <v>25368.52685157513</v>
      </c>
      <c r="O88" s="103">
        <f t="shared" si="8"/>
        <v>4.6317555137220801E-2</v>
      </c>
    </row>
    <row r="89" spans="1:15" x14ac:dyDescent="0.25">
      <c r="A89" s="40" t="s">
        <v>462</v>
      </c>
      <c r="B89" s="20" t="s">
        <v>461</v>
      </c>
      <c r="C89" s="81">
        <v>17805.8383523384</v>
      </c>
      <c r="D89" s="67">
        <f>INDEX('CCG contribution'!$C$10:$G$200,MATCH('BCF summary'!$A89,'CCG contribution'!$A$10:$A$200,0),2)</f>
        <v>6292.0513101725537</v>
      </c>
      <c r="E89" s="67">
        <f>INDEX('CCG contribution'!$C$10:$G$200,MATCH('BCF summary'!$A89,'CCG contribution'!$A$10:$A$200,0),4)</f>
        <v>12863.382667284082</v>
      </c>
      <c r="F89" s="67">
        <f t="shared" si="5"/>
        <v>19155.433977456636</v>
      </c>
      <c r="G89" s="103">
        <f t="shared" si="6"/>
        <v>7.5795118343360501E-2</v>
      </c>
      <c r="I89" s="28" t="s">
        <v>77</v>
      </c>
      <c r="J89" s="28" t="s">
        <v>76</v>
      </c>
      <c r="K89" s="91">
        <v>14518.706695967487</v>
      </c>
      <c r="L89" s="91">
        <f>INDEX('RNF element'!$D$8:$D$159,MATCH('BCF summary'!I89,'RNF element'!$A$8:$A$159,0))</f>
        <v>4432.2419305512858</v>
      </c>
      <c r="M89" s="67">
        <f>INDEX('CCG contribution'!$V$10:$V$161,MATCH('BCF summary'!$I89,'CCG contribution'!$Q$10:$Q$161,0),1)</f>
        <v>10899.781220566099</v>
      </c>
      <c r="N89" s="67">
        <f t="shared" si="7"/>
        <v>15332.023151117384</v>
      </c>
      <c r="O89" s="103">
        <f t="shared" si="8"/>
        <v>5.6018519567985647E-2</v>
      </c>
    </row>
    <row r="90" spans="1:15" x14ac:dyDescent="0.25">
      <c r="A90" s="40" t="s">
        <v>460</v>
      </c>
      <c r="B90" s="20" t="s">
        <v>459</v>
      </c>
      <c r="C90" s="81">
        <v>8956.1645772510437</v>
      </c>
      <c r="D90" s="67">
        <f>INDEX('CCG contribution'!$C$10:$G$200,MATCH('BCF summary'!$A90,'CCG contribution'!$A$10:$A$200,0),2)</f>
        <v>3200.1762420352065</v>
      </c>
      <c r="E90" s="67">
        <f>INDEX('CCG contribution'!$C$10:$G$200,MATCH('BCF summary'!$A90,'CCG contribution'!$A$10:$A$200,0),4)</f>
        <v>6249.0704667858345</v>
      </c>
      <c r="F90" s="67">
        <f t="shared" si="5"/>
        <v>9449.2467088210415</v>
      </c>
      <c r="G90" s="103">
        <f t="shared" si="6"/>
        <v>5.5055054796831593E-2</v>
      </c>
      <c r="I90" s="28" t="s">
        <v>310</v>
      </c>
      <c r="J90" s="28" t="s">
        <v>309</v>
      </c>
      <c r="K90" s="91">
        <v>20047.107503356499</v>
      </c>
      <c r="L90" s="91">
        <f>INDEX('RNF element'!$D$8:$D$159,MATCH('BCF summary'!I90,'RNF element'!$A$8:$A$159,0))</f>
        <v>7291.4917086852392</v>
      </c>
      <c r="M90" s="67">
        <f>INDEX('CCG contribution'!$V$10:$V$161,MATCH('BCF summary'!$I90,'CCG contribution'!$Q$10:$Q$161,0),1)</f>
        <v>13702.454360496145</v>
      </c>
      <c r="N90" s="67">
        <f t="shared" si="7"/>
        <v>20993.946069181384</v>
      </c>
      <c r="O90" s="103">
        <f t="shared" si="8"/>
        <v>4.7230682314960193E-2</v>
      </c>
    </row>
    <row r="91" spans="1:15" x14ac:dyDescent="0.25">
      <c r="A91" s="40" t="s">
        <v>458</v>
      </c>
      <c r="B91" s="20" t="s">
        <v>457</v>
      </c>
      <c r="C91" s="81">
        <v>19970.799411635089</v>
      </c>
      <c r="D91" s="67">
        <f>INDEX('CCG contribution'!$C$10:$G$200,MATCH('BCF summary'!$A91,'CCG contribution'!$A$10:$A$200,0),2)</f>
        <v>6952.681719732328</v>
      </c>
      <c r="E91" s="67">
        <f>INDEX('CCG contribution'!$C$10:$G$200,MATCH('BCF summary'!$A91,'CCG contribution'!$A$10:$A$200,0),4)</f>
        <v>13974.888327093106</v>
      </c>
      <c r="F91" s="67">
        <f t="shared" si="5"/>
        <v>20927.570046825433</v>
      </c>
      <c r="G91" s="103">
        <f t="shared" si="6"/>
        <v>4.7908479549042093E-2</v>
      </c>
      <c r="I91" s="28" t="s">
        <v>250</v>
      </c>
      <c r="J91" s="28" t="s">
        <v>249</v>
      </c>
      <c r="K91" s="91">
        <v>18527.409331948551</v>
      </c>
      <c r="L91" s="91">
        <f>INDEX('RNF element'!$D$8:$D$159,MATCH('BCF summary'!I91,'RNF element'!$A$8:$A$159,0))</f>
        <v>7009.6382855697966</v>
      </c>
      <c r="M91" s="67">
        <f>INDEX('CCG contribution'!$V$10:$V$161,MATCH('BCF summary'!$I91,'CCG contribution'!$Q$10:$Q$161,0),1)</f>
        <v>12725.413536151944</v>
      </c>
      <c r="N91" s="67">
        <f t="shared" si="7"/>
        <v>19735.05182172174</v>
      </c>
      <c r="O91" s="103">
        <f t="shared" si="8"/>
        <v>6.5181400601471928E-2</v>
      </c>
    </row>
    <row r="92" spans="1:15" x14ac:dyDescent="0.25">
      <c r="A92" s="40" t="s">
        <v>456</v>
      </c>
      <c r="B92" s="20" t="s">
        <v>455</v>
      </c>
      <c r="C92" s="81">
        <v>10979.329103405105</v>
      </c>
      <c r="D92" s="67">
        <f>INDEX('CCG contribution'!$C$10:$G$200,MATCH('BCF summary'!$A92,'CCG contribution'!$A$10:$A$200,0),2)</f>
        <v>3943.0338971302886</v>
      </c>
      <c r="E92" s="67">
        <f>INDEX('CCG contribution'!$C$10:$G$200,MATCH('BCF summary'!$A92,'CCG contribution'!$A$10:$A$200,0),4)</f>
        <v>7671.2847418920092</v>
      </c>
      <c r="F92" s="67">
        <f t="shared" si="5"/>
        <v>11614.318639022298</v>
      </c>
      <c r="G92" s="103">
        <f t="shared" si="6"/>
        <v>5.7835003362842974E-2</v>
      </c>
      <c r="I92" s="28" t="s">
        <v>588</v>
      </c>
      <c r="J92" s="28" t="s">
        <v>587</v>
      </c>
      <c r="K92" s="91">
        <v>35858.940780953206</v>
      </c>
      <c r="L92" s="91">
        <f>INDEX('RNF element'!$D$8:$D$159,MATCH('BCF summary'!I92,'RNF element'!$A$8:$A$159,0))</f>
        <v>11698.417214979894</v>
      </c>
      <c r="M92" s="67">
        <f>INDEX('CCG contribution'!$V$10:$V$161,MATCH('BCF summary'!$I92,'CCG contribution'!$Q$10:$Q$161,0),1)</f>
        <v>26230.52745116247</v>
      </c>
      <c r="N92" s="67">
        <f t="shared" si="7"/>
        <v>37928.944666142364</v>
      </c>
      <c r="O92" s="103">
        <f t="shared" si="8"/>
        <v>5.7726297545538818E-2</v>
      </c>
    </row>
    <row r="93" spans="1:15" x14ac:dyDescent="0.25">
      <c r="A93" s="40" t="s">
        <v>454</v>
      </c>
      <c r="B93" s="20" t="s">
        <v>453</v>
      </c>
      <c r="C93" s="81">
        <v>20047.107503356499</v>
      </c>
      <c r="D93" s="67">
        <f>INDEX('CCG contribution'!$C$10:$G$200,MATCH('BCF summary'!$A93,'CCG contribution'!$A$10:$A$200,0),2)</f>
        <v>7291.4917086852392</v>
      </c>
      <c r="E93" s="67">
        <f>INDEX('CCG contribution'!$C$10:$G$200,MATCH('BCF summary'!$A93,'CCG contribution'!$A$10:$A$200,0),4)</f>
        <v>13702.454360496145</v>
      </c>
      <c r="F93" s="67">
        <f t="shared" si="5"/>
        <v>20993.946069181384</v>
      </c>
      <c r="G93" s="103">
        <f t="shared" si="6"/>
        <v>4.7230682314960193E-2</v>
      </c>
      <c r="I93" s="28" t="s">
        <v>594</v>
      </c>
      <c r="J93" s="28" t="s">
        <v>593</v>
      </c>
      <c r="K93" s="91">
        <v>14238.767063344249</v>
      </c>
      <c r="L93" s="91">
        <f>INDEX('RNF element'!$D$8:$D$159,MATCH('BCF summary'!I93,'RNF element'!$A$8:$A$159,0))</f>
        <v>4688.1924105859125</v>
      </c>
      <c r="M93" s="67">
        <f>INDEX('CCG contribution'!$V$10:$V$161,MATCH('BCF summary'!$I93,'CCG contribution'!$Q$10:$Q$161,0),1)</f>
        <v>10042.72463049551</v>
      </c>
      <c r="N93" s="67">
        <f t="shared" si="7"/>
        <v>14730.917041081422</v>
      </c>
      <c r="O93" s="103">
        <f t="shared" si="8"/>
        <v>3.4564086591748922E-2</v>
      </c>
    </row>
    <row r="94" spans="1:15" x14ac:dyDescent="0.25">
      <c r="A94" s="40" t="s">
        <v>450</v>
      </c>
      <c r="B94" s="20" t="s">
        <v>449</v>
      </c>
      <c r="C94" s="81">
        <v>18527.409331948555</v>
      </c>
      <c r="D94" s="67">
        <f>INDEX('CCG contribution'!$C$10:$G$200,MATCH('BCF summary'!$A94,'CCG contribution'!$A$10:$A$200,0),2)</f>
        <v>7009.6382855697966</v>
      </c>
      <c r="E94" s="67">
        <f>INDEX('CCG contribution'!$C$10:$G$200,MATCH('BCF summary'!$A94,'CCG contribution'!$A$10:$A$200,0),4)</f>
        <v>12725.413536151944</v>
      </c>
      <c r="F94" s="67">
        <f t="shared" si="5"/>
        <v>19735.05182172174</v>
      </c>
      <c r="G94" s="103">
        <f t="shared" si="6"/>
        <v>6.5181400601471706E-2</v>
      </c>
      <c r="I94" s="28" t="s">
        <v>548</v>
      </c>
      <c r="J94" s="28" t="s">
        <v>547</v>
      </c>
      <c r="K94" s="91">
        <v>27595.309875461753</v>
      </c>
      <c r="L94" s="91">
        <f>INDEX('RNF element'!$D$8:$D$159,MATCH('BCF summary'!I94,'RNF element'!$A$8:$A$159,0))</f>
        <v>9471.3473522125332</v>
      </c>
      <c r="M94" s="67">
        <f>INDEX('CCG contribution'!$V$10:$V$161,MATCH('BCF summary'!$I94,'CCG contribution'!$Q$10:$Q$161,0),1)</f>
        <v>19372.989707058245</v>
      </c>
      <c r="N94" s="67">
        <f t="shared" si="7"/>
        <v>28844.33705927078</v>
      </c>
      <c r="O94" s="103">
        <f t="shared" si="8"/>
        <v>4.5262299624317048E-2</v>
      </c>
    </row>
    <row r="95" spans="1:15" x14ac:dyDescent="0.25">
      <c r="A95" s="40" t="s">
        <v>448</v>
      </c>
      <c r="B95" s="20" t="s">
        <v>447</v>
      </c>
      <c r="C95" s="81">
        <v>6797.8821567200994</v>
      </c>
      <c r="D95" s="67">
        <f>INDEX('CCG contribution'!$C$10:$G$200,MATCH('BCF summary'!$A95,'CCG contribution'!$A$10:$A$200,0),2)</f>
        <v>2078.692461396749</v>
      </c>
      <c r="E95" s="67">
        <f>INDEX('CCG contribution'!$C$10:$G$200,MATCH('BCF summary'!$A95,'CCG contribution'!$A$10:$A$200,0),4)</f>
        <v>5178.8530685301039</v>
      </c>
      <c r="F95" s="67">
        <f t="shared" si="5"/>
        <v>7257.5455299268524</v>
      </c>
      <c r="G95" s="103">
        <f t="shared" si="6"/>
        <v>6.7618614534579624E-2</v>
      </c>
      <c r="I95" s="28" t="s">
        <v>73</v>
      </c>
      <c r="J95" s="28" t="s">
        <v>72</v>
      </c>
      <c r="K95" s="91">
        <v>52201.886419049872</v>
      </c>
      <c r="L95" s="91">
        <f>INDEX('RNF element'!$D$8:$D$159,MATCH('BCF summary'!I95,'RNF element'!$A$8:$A$159,0))</f>
        <v>16859.714058346581</v>
      </c>
      <c r="M95" s="67">
        <f>INDEX('CCG contribution'!$V$10:$V$161,MATCH('BCF summary'!$I95,'CCG contribution'!$Q$10:$Q$161,0),1)</f>
        <v>38379.119915290103</v>
      </c>
      <c r="N95" s="67">
        <f t="shared" si="7"/>
        <v>55238.833973636683</v>
      </c>
      <c r="O95" s="103">
        <f t="shared" si="8"/>
        <v>5.8176969510407295E-2</v>
      </c>
    </row>
    <row r="96" spans="1:15" x14ac:dyDescent="0.25">
      <c r="A96" s="40" t="s">
        <v>440</v>
      </c>
      <c r="B96" s="20" t="s">
        <v>439</v>
      </c>
      <c r="C96" s="81">
        <v>25948.617245008074</v>
      </c>
      <c r="D96" s="67">
        <f>INDEX('CCG contribution'!$C$10:$G$200,MATCH('BCF summary'!$A96,'CCG contribution'!$A$10:$A$200,0),2)</f>
        <v>7571.3704092045382</v>
      </c>
      <c r="E96" s="67">
        <f>INDEX('CCG contribution'!$C$10:$G$200,MATCH('BCF summary'!$A96,'CCG contribution'!$A$10:$A$200,0),4)</f>
        <v>20250.487070188428</v>
      </c>
      <c r="F96" s="67">
        <f t="shared" si="5"/>
        <v>27821.857479392966</v>
      </c>
      <c r="G96" s="103">
        <f t="shared" si="6"/>
        <v>7.2190368245739878E-2</v>
      </c>
      <c r="I96" s="28" t="s">
        <v>316</v>
      </c>
      <c r="J96" s="28" t="s">
        <v>315</v>
      </c>
      <c r="K96" s="91">
        <v>25226.537825504325</v>
      </c>
      <c r="L96" s="91">
        <f>INDEX('RNF element'!$D$8:$D$159,MATCH('BCF summary'!I96,'RNF element'!$A$8:$A$159,0))</f>
        <v>8396.8110076750145</v>
      </c>
      <c r="M96" s="67">
        <f>INDEX('CCG contribution'!$V$10:$V$161,MATCH('BCF summary'!$I96,'CCG contribution'!$Q$10:$Q$161,0),1)</f>
        <v>18115.056004543258</v>
      </c>
      <c r="N96" s="67">
        <f t="shared" si="7"/>
        <v>26511.867012218274</v>
      </c>
      <c r="O96" s="103">
        <f t="shared" si="8"/>
        <v>5.0951470059219295E-2</v>
      </c>
    </row>
    <row r="97" spans="1:15" x14ac:dyDescent="0.25">
      <c r="A97" s="40" t="s">
        <v>424</v>
      </c>
      <c r="B97" s="20" t="s">
        <v>423</v>
      </c>
      <c r="C97" s="81">
        <v>50513.448870543347</v>
      </c>
      <c r="D97" s="67">
        <f>INDEX('CCG contribution'!$C$10:$G$200,MATCH('BCF summary'!$A97,'CCG contribution'!$A$10:$A$200,0),2)</f>
        <v>16540.207970934669</v>
      </c>
      <c r="E97" s="67">
        <f>INDEX('CCG contribution'!$C$10:$G$200,MATCH('BCF summary'!$A97,'CCG contribution'!$A$10:$A$200,0),4)</f>
        <v>36552.131894830178</v>
      </c>
      <c r="F97" s="67">
        <f t="shared" si="5"/>
        <v>53092.33986576485</v>
      </c>
      <c r="G97" s="103">
        <f t="shared" si="6"/>
        <v>5.1053552130853719E-2</v>
      </c>
      <c r="I97" s="28" t="s">
        <v>121</v>
      </c>
      <c r="J97" s="28" t="s">
        <v>120</v>
      </c>
      <c r="K97" s="91">
        <v>15567.064466576507</v>
      </c>
      <c r="L97" s="91">
        <f>INDEX('RNF element'!$D$8:$D$159,MATCH('BCF summary'!I97,'RNF element'!$A$8:$A$159,0))</f>
        <v>5771.1912278418558</v>
      </c>
      <c r="M97" s="67">
        <f>INDEX('CCG contribution'!$V$10:$V$161,MATCH('BCF summary'!$I97,'CCG contribution'!$Q$10:$Q$161,0),1)</f>
        <v>10464.496858171604</v>
      </c>
      <c r="N97" s="67">
        <f t="shared" si="7"/>
        <v>16235.688086013459</v>
      </c>
      <c r="O97" s="103">
        <f t="shared" si="8"/>
        <v>4.295116917338726E-2</v>
      </c>
    </row>
    <row r="98" spans="1:15" x14ac:dyDescent="0.25">
      <c r="A98" s="40" t="s">
        <v>418</v>
      </c>
      <c r="B98" s="20" t="s">
        <v>417</v>
      </c>
      <c r="C98" s="81">
        <v>34181.288280492197</v>
      </c>
      <c r="D98" s="67">
        <f>INDEX('CCG contribution'!$C$10:$G$200,MATCH('BCF summary'!$A98,'CCG contribution'!$A$10:$A$200,0),2)</f>
        <v>10119.103562216866</v>
      </c>
      <c r="E98" s="67">
        <f>INDEX('CCG contribution'!$C$10:$G$200,MATCH('BCF summary'!$A98,'CCG contribution'!$A$10:$A$200,0),4)</f>
        <v>25987.000814734478</v>
      </c>
      <c r="F98" s="67">
        <f t="shared" si="5"/>
        <v>36106.104376951342</v>
      </c>
      <c r="G98" s="103">
        <f t="shared" si="6"/>
        <v>5.6311982177619235E-2</v>
      </c>
      <c r="I98" s="28" t="s">
        <v>338</v>
      </c>
      <c r="J98" s="28" t="s">
        <v>337</v>
      </c>
      <c r="K98" s="91">
        <v>623.20836863966895</v>
      </c>
      <c r="L98" s="91">
        <f>INDEX('RNF element'!$D$8:$D$159,MATCH('BCF summary'!I98,'RNF element'!$A$8:$A$159,0))</f>
        <v>248.46335426219576</v>
      </c>
      <c r="M98" s="67">
        <f>INDEX('CCG contribution'!$V$10:$V$161,MATCH('BCF summary'!$I98,'CCG contribution'!$Q$10:$Q$161,0),1)</f>
        <v>378.05922964772145</v>
      </c>
      <c r="N98" s="67">
        <f t="shared" si="7"/>
        <v>626.52258390991722</v>
      </c>
      <c r="O98" s="103">
        <f t="shared" si="8"/>
        <v>5.3179890338803659E-3</v>
      </c>
    </row>
    <row r="99" spans="1:15" x14ac:dyDescent="0.25">
      <c r="A99" s="40" t="s">
        <v>414</v>
      </c>
      <c r="B99" s="20" t="s">
        <v>413</v>
      </c>
      <c r="C99" s="81">
        <v>24626.755443380425</v>
      </c>
      <c r="D99" s="67">
        <f>INDEX('CCG contribution'!$C$10:$G$200,MATCH('BCF summary'!$A99,'CCG contribution'!$A$10:$A$200,0),2)</f>
        <v>8955.2489763557569</v>
      </c>
      <c r="E99" s="67">
        <f>INDEX('CCG contribution'!$C$10:$G$200,MATCH('BCF summary'!$A99,'CCG contribution'!$A$10:$A$200,0),4)</f>
        <v>17078.303016663613</v>
      </c>
      <c r="F99" s="67">
        <f t="shared" si="5"/>
        <v>26033.55199301937</v>
      </c>
      <c r="G99" s="103">
        <f t="shared" si="6"/>
        <v>5.7124721641603315E-2</v>
      </c>
      <c r="I99" s="28" t="s">
        <v>366</v>
      </c>
      <c r="J99" s="28" t="s">
        <v>365</v>
      </c>
      <c r="K99" s="91">
        <v>13669.846148837725</v>
      </c>
      <c r="L99" s="91">
        <f>INDEX('RNF element'!$D$8:$D$159,MATCH('BCF summary'!I99,'RNF element'!$A$8:$A$159,0))</f>
        <v>4649.7169941620696</v>
      </c>
      <c r="M99" s="67">
        <f>INDEX('CCG contribution'!$V$10:$V$161,MATCH('BCF summary'!$I99,'CCG contribution'!$Q$10:$Q$161,0),1)</f>
        <v>10081.45739170611</v>
      </c>
      <c r="N99" s="67">
        <f t="shared" si="7"/>
        <v>14731.17438586818</v>
      </c>
      <c r="O99" s="103">
        <f t="shared" si="8"/>
        <v>7.7640101100969083E-2</v>
      </c>
    </row>
    <row r="100" spans="1:15" x14ac:dyDescent="0.25">
      <c r="A100" s="40" t="s">
        <v>412</v>
      </c>
      <c r="B100" s="20" t="s">
        <v>411</v>
      </c>
      <c r="C100" s="81">
        <v>16023.564119036957</v>
      </c>
      <c r="D100" s="67">
        <f>INDEX('CCG contribution'!$C$10:$G$200,MATCH('BCF summary'!$A100,'CCG contribution'!$A$10:$A$200,0),2)</f>
        <v>4941.5620007168263</v>
      </c>
      <c r="E100" s="67">
        <f>INDEX('CCG contribution'!$C$10:$G$200,MATCH('BCF summary'!$A100,'CCG contribution'!$A$10:$A$200,0),4)</f>
        <v>11667.048194222416</v>
      </c>
      <c r="F100" s="67">
        <f t="shared" si="5"/>
        <v>16608.610194939243</v>
      </c>
      <c r="G100" s="103">
        <f t="shared" si="6"/>
        <v>3.6511607003039792E-2</v>
      </c>
      <c r="I100" s="28" t="s">
        <v>360</v>
      </c>
      <c r="J100" s="28" t="s">
        <v>359</v>
      </c>
      <c r="K100" s="91">
        <v>23168.137743932162</v>
      </c>
      <c r="L100" s="91">
        <f>INDEX('RNF element'!$D$8:$D$159,MATCH('BCF summary'!I100,'RNF element'!$A$8:$A$159,0))</f>
        <v>7371.2604532022006</v>
      </c>
      <c r="M100" s="67">
        <f>INDEX('CCG contribution'!$V$10:$V$161,MATCH('BCF summary'!$I100,'CCG contribution'!$Q$10:$Q$161,0),1)</f>
        <v>17576.669228383158</v>
      </c>
      <c r="N100" s="67">
        <f t="shared" si="7"/>
        <v>24947.92968158536</v>
      </c>
      <c r="O100" s="103">
        <f t="shared" si="8"/>
        <v>7.6820673172980136E-2</v>
      </c>
    </row>
    <row r="101" spans="1:15" x14ac:dyDescent="0.25">
      <c r="A101" s="40" t="s">
        <v>410</v>
      </c>
      <c r="B101" s="20" t="s">
        <v>409</v>
      </c>
      <c r="C101" s="81">
        <v>36049.213179911152</v>
      </c>
      <c r="D101" s="67">
        <f>INDEX('CCG contribution'!$C$10:$G$200,MATCH('BCF summary'!$A101,'CCG contribution'!$A$10:$A$200,0),2)</f>
        <v>10585.818198130239</v>
      </c>
      <c r="E101" s="67">
        <f>INDEX('CCG contribution'!$C$10:$G$200,MATCH('BCF summary'!$A101,'CCG contribution'!$A$10:$A$200,0),4)</f>
        <v>27591.649236436526</v>
      </c>
      <c r="F101" s="67">
        <f t="shared" si="5"/>
        <v>38177.467434566766</v>
      </c>
      <c r="G101" s="103">
        <f t="shared" si="6"/>
        <v>5.9037467587270687E-2</v>
      </c>
      <c r="I101" s="28" t="s">
        <v>356</v>
      </c>
      <c r="J101" s="28" t="s">
        <v>355</v>
      </c>
      <c r="K101" s="91">
        <v>14850.372501494929</v>
      </c>
      <c r="L101" s="91">
        <f>INDEX('RNF element'!$D$8:$D$159,MATCH('BCF summary'!I101,'RNF element'!$A$8:$A$159,0))</f>
        <v>4727.6988768608371</v>
      </c>
      <c r="M101" s="67">
        <f>INDEX('CCG contribution'!$V$10:$V$161,MATCH('BCF summary'!$I101,'CCG contribution'!$Q$10:$Q$161,0),1)</f>
        <v>10958.718833318393</v>
      </c>
      <c r="N101" s="67">
        <f t="shared" si="7"/>
        <v>15686.41771017923</v>
      </c>
      <c r="O101" s="103">
        <f t="shared" si="8"/>
        <v>5.6297928459379643E-2</v>
      </c>
    </row>
    <row r="102" spans="1:15" x14ac:dyDescent="0.25">
      <c r="A102" s="40" t="s">
        <v>406</v>
      </c>
      <c r="B102" s="20" t="s">
        <v>405</v>
      </c>
      <c r="C102" s="81">
        <v>13089.571271661305</v>
      </c>
      <c r="D102" s="67">
        <f>INDEX('CCG contribution'!$C$10:$G$200,MATCH('BCF summary'!$A102,'CCG contribution'!$A$10:$A$200,0),2)</f>
        <v>4013.4827810759634</v>
      </c>
      <c r="E102" s="67">
        <f>INDEX('CCG contribution'!$C$10:$G$200,MATCH('BCF summary'!$A102,'CCG contribution'!$A$10:$A$200,0),4)</f>
        <v>9874.9652664289861</v>
      </c>
      <c r="F102" s="67">
        <f t="shared" si="5"/>
        <v>13888.448047504949</v>
      </c>
      <c r="G102" s="103">
        <f t="shared" si="6"/>
        <v>6.1031546355777122E-2</v>
      </c>
      <c r="I102" s="28" t="s">
        <v>352</v>
      </c>
      <c r="J102" s="28" t="s">
        <v>351</v>
      </c>
      <c r="K102" s="91">
        <v>20849.489268466044</v>
      </c>
      <c r="L102" s="91">
        <f>INDEX('RNF element'!$D$8:$D$159,MATCH('BCF summary'!I102,'RNF element'!$A$8:$A$159,0))</f>
        <v>6839.3435825704964</v>
      </c>
      <c r="M102" s="67">
        <f>INDEX('CCG contribution'!$V$10:$V$161,MATCH('BCF summary'!$I102,'CCG contribution'!$Q$10:$Q$161,0),1)</f>
        <v>15135.110798473908</v>
      </c>
      <c r="N102" s="67">
        <f t="shared" si="7"/>
        <v>21974.454381044405</v>
      </c>
      <c r="O102" s="103">
        <f t="shared" si="8"/>
        <v>5.3956482966698971E-2</v>
      </c>
    </row>
    <row r="103" spans="1:15" x14ac:dyDescent="0.25">
      <c r="A103" s="40" t="s">
        <v>400</v>
      </c>
      <c r="B103" s="20" t="s">
        <v>399</v>
      </c>
      <c r="C103" s="81">
        <v>23219.474696041638</v>
      </c>
      <c r="D103" s="67">
        <f>INDEX('CCG contribution'!$C$10:$G$200,MATCH('BCF summary'!$A103,'CCG contribution'!$A$10:$A$200,0),2)</f>
        <v>8045.4088685078505</v>
      </c>
      <c r="E103" s="67">
        <f>INDEX('CCG contribution'!$C$10:$G$200,MATCH('BCF summary'!$A103,'CCG contribution'!$A$10:$A$200,0),4)</f>
        <v>16286.877872834224</v>
      </c>
      <c r="F103" s="67">
        <f t="shared" si="5"/>
        <v>24332.286741342075</v>
      </c>
      <c r="G103" s="103">
        <f t="shared" si="6"/>
        <v>4.7925806241006175E-2</v>
      </c>
      <c r="I103" s="28" t="s">
        <v>348</v>
      </c>
      <c r="J103" s="28" t="s">
        <v>347</v>
      </c>
      <c r="K103" s="91">
        <v>20672.139059029163</v>
      </c>
      <c r="L103" s="91">
        <f>INDEX('RNF element'!$D$8:$D$159,MATCH('BCF summary'!I103,'RNF element'!$A$8:$A$159,0))</f>
        <v>6062.3306528999983</v>
      </c>
      <c r="M103" s="67">
        <f>INDEX('CCG contribution'!$V$10:$V$161,MATCH('BCF summary'!$I103,'CCG contribution'!$Q$10:$Q$161,0),1)</f>
        <v>15638.495406133128</v>
      </c>
      <c r="N103" s="67">
        <f t="shared" si="7"/>
        <v>21700.826059033127</v>
      </c>
      <c r="O103" s="103">
        <f t="shared" si="8"/>
        <v>4.9762000781174764E-2</v>
      </c>
    </row>
    <row r="104" spans="1:15" x14ac:dyDescent="0.25">
      <c r="A104" s="40" t="s">
        <v>398</v>
      </c>
      <c r="B104" s="20" t="s">
        <v>397</v>
      </c>
      <c r="C104" s="81">
        <v>22100.035643136911</v>
      </c>
      <c r="D104" s="67">
        <f>INDEX('CCG contribution'!$C$10:$G$200,MATCH('BCF summary'!$A104,'CCG contribution'!$A$10:$A$200,0),2)</f>
        <v>6874.1980916049506</v>
      </c>
      <c r="E104" s="67">
        <f>INDEX('CCG contribution'!$C$10:$G$200,MATCH('BCF summary'!$A104,'CCG contribution'!$A$10:$A$200,0),4)</f>
        <v>16623.8418653275</v>
      </c>
      <c r="F104" s="67">
        <f t="shared" si="5"/>
        <v>23498.039956932451</v>
      </c>
      <c r="G104" s="103">
        <f t="shared" si="6"/>
        <v>6.3258011723147822E-2</v>
      </c>
      <c r="I104" s="28" t="s">
        <v>342</v>
      </c>
      <c r="J104" s="28" t="s">
        <v>341</v>
      </c>
      <c r="K104" s="91">
        <v>18721.095198544943</v>
      </c>
      <c r="L104" s="91">
        <f>INDEX('RNF element'!$D$8:$D$159,MATCH('BCF summary'!I104,'RNF element'!$A$8:$A$159,0))</f>
        <v>6547.674433807083</v>
      </c>
      <c r="M104" s="67">
        <f>INDEX('CCG contribution'!$V$10:$V$161,MATCH('BCF summary'!$I104,'CCG contribution'!$Q$10:$Q$161,0),1)</f>
        <v>12734.837202815341</v>
      </c>
      <c r="N104" s="67">
        <f t="shared" si="7"/>
        <v>19282.511636622425</v>
      </c>
      <c r="O104" s="103">
        <f t="shared" si="8"/>
        <v>2.9988439892187246E-2</v>
      </c>
    </row>
    <row r="105" spans="1:15" x14ac:dyDescent="0.25">
      <c r="A105" s="40" t="s">
        <v>396</v>
      </c>
      <c r="B105" s="20" t="s">
        <v>395</v>
      </c>
      <c r="C105" s="81">
        <v>11899.221354306315</v>
      </c>
      <c r="D105" s="67">
        <f>INDEX('CCG contribution'!$C$10:$G$200,MATCH('BCF summary'!$A105,'CCG contribution'!$A$10:$A$200,0),2)</f>
        <v>4095.3685364506227</v>
      </c>
      <c r="E105" s="67">
        <f>INDEX('CCG contribution'!$C$10:$G$200,MATCH('BCF summary'!$A105,'CCG contribution'!$A$10:$A$200,0),4)</f>
        <v>8230.9696017399529</v>
      </c>
      <c r="F105" s="67">
        <f t="shared" si="5"/>
        <v>12326.338138190575</v>
      </c>
      <c r="G105" s="103">
        <f t="shared" si="6"/>
        <v>3.5894515377654201E-2</v>
      </c>
      <c r="I105" s="28" t="s">
        <v>328</v>
      </c>
      <c r="J105" s="28" t="s">
        <v>327</v>
      </c>
      <c r="K105" s="91">
        <v>23289.772602734636</v>
      </c>
      <c r="L105" s="91">
        <f>INDEX('RNF element'!$D$8:$D$159,MATCH('BCF summary'!I105,'RNF element'!$A$8:$A$159,0))</f>
        <v>7136.2455277709214</v>
      </c>
      <c r="M105" s="67">
        <f>INDEX('CCG contribution'!$V$10:$V$161,MATCH('BCF summary'!$I105,'CCG contribution'!$Q$10:$Q$161,0),1)</f>
        <v>17750.962434717661</v>
      </c>
      <c r="N105" s="67">
        <f t="shared" si="7"/>
        <v>24887.207962488581</v>
      </c>
      <c r="O105" s="103">
        <f t="shared" si="8"/>
        <v>6.8589564484042187E-2</v>
      </c>
    </row>
    <row r="106" spans="1:15" x14ac:dyDescent="0.25">
      <c r="A106" s="40" t="s">
        <v>394</v>
      </c>
      <c r="B106" s="20" t="s">
        <v>393</v>
      </c>
      <c r="C106" s="81">
        <v>13312.909615855056</v>
      </c>
      <c r="D106" s="67">
        <f>INDEX('CCG contribution'!$C$10:$G$200,MATCH('BCF summary'!$A106,'CCG contribution'!$A$10:$A$200,0),2)</f>
        <v>5146.0770593941515</v>
      </c>
      <c r="E106" s="67">
        <f>INDEX('CCG contribution'!$C$10:$G$200,MATCH('BCF summary'!$A106,'CCG contribution'!$A$10:$A$200,0),4)</f>
        <v>9311.5535425664457</v>
      </c>
      <c r="F106" s="67">
        <f t="shared" si="5"/>
        <v>14457.630601960598</v>
      </c>
      <c r="G106" s="103">
        <f t="shared" si="6"/>
        <v>8.5985785161662331E-2</v>
      </c>
      <c r="I106" s="28" t="s">
        <v>324</v>
      </c>
      <c r="J106" s="28" t="s">
        <v>323</v>
      </c>
      <c r="K106" s="91">
        <v>23669.518112751575</v>
      </c>
      <c r="L106" s="91">
        <f>INDEX('RNF element'!$D$8:$D$159,MATCH('BCF summary'!I106,'RNF element'!$A$8:$A$159,0))</f>
        <v>7218.8922557175474</v>
      </c>
      <c r="M106" s="67">
        <f>INDEX('CCG contribution'!$V$10:$V$161,MATCH('BCF summary'!$I106,'CCG contribution'!$Q$10:$Q$161,0),1)</f>
        <v>17476.601561153784</v>
      </c>
      <c r="N106" s="67">
        <f t="shared" si="7"/>
        <v>24695.493816871331</v>
      </c>
      <c r="O106" s="103">
        <f t="shared" si="8"/>
        <v>4.3345863622252123E-2</v>
      </c>
    </row>
    <row r="107" spans="1:15" x14ac:dyDescent="0.25">
      <c r="A107" s="40" t="s">
        <v>390</v>
      </c>
      <c r="B107" s="20" t="s">
        <v>389</v>
      </c>
      <c r="C107" s="81">
        <v>14436.554485129062</v>
      </c>
      <c r="D107" s="67">
        <f>INDEX('CCG contribution'!$C$10:$G$200,MATCH('BCF summary'!$A107,'CCG contribution'!$A$10:$A$200,0),2)</f>
        <v>5517.1968127131895</v>
      </c>
      <c r="E107" s="67">
        <f>INDEX('CCG contribution'!$C$10:$G$200,MATCH('BCF summary'!$A107,'CCG contribution'!$A$10:$A$200,0),4)</f>
        <v>9245.914262278764</v>
      </c>
      <c r="F107" s="67">
        <f t="shared" si="5"/>
        <v>14763.111074991954</v>
      </c>
      <c r="G107" s="103">
        <f t="shared" si="6"/>
        <v>2.2620119655231807E-2</v>
      </c>
      <c r="I107" s="28" t="s">
        <v>318</v>
      </c>
      <c r="J107" s="28" t="s">
        <v>317</v>
      </c>
      <c r="K107" s="91">
        <v>19899.912612457698</v>
      </c>
      <c r="L107" s="91">
        <f>INDEX('RNF element'!$D$8:$D$159,MATCH('BCF summary'!I107,'RNF element'!$A$8:$A$159,0))</f>
        <v>6613.232384243066</v>
      </c>
      <c r="M107" s="67">
        <f>INDEX('CCG contribution'!$V$10:$V$161,MATCH('BCF summary'!$I107,'CCG contribution'!$Q$10:$Q$161,0),1)</f>
        <v>14597.454981823274</v>
      </c>
      <c r="N107" s="67">
        <f t="shared" si="7"/>
        <v>21210.68736606634</v>
      </c>
      <c r="O107" s="103">
        <f t="shared" si="8"/>
        <v>6.5868367320772725E-2</v>
      </c>
    </row>
    <row r="108" spans="1:15" x14ac:dyDescent="0.25">
      <c r="A108" s="40" t="s">
        <v>386</v>
      </c>
      <c r="B108" s="20" t="s">
        <v>385</v>
      </c>
      <c r="C108" s="81">
        <v>10238.464866646573</v>
      </c>
      <c r="D108" s="67">
        <f>INDEX('CCG contribution'!$C$10:$G$200,MATCH('BCF summary'!$A108,'CCG contribution'!$A$10:$A$200,0),2)</f>
        <v>3331.5011919171679</v>
      </c>
      <c r="E108" s="67">
        <f>INDEX('CCG contribution'!$C$10:$G$200,MATCH('BCF summary'!$A108,'CCG contribution'!$A$10:$A$200,0),4)</f>
        <v>7501.3157178109777</v>
      </c>
      <c r="F108" s="67">
        <f t="shared" si="5"/>
        <v>10832.816909728146</v>
      </c>
      <c r="G108" s="103">
        <f t="shared" si="6"/>
        <v>5.8050894428301358E-2</v>
      </c>
      <c r="I108" s="28" t="s">
        <v>306</v>
      </c>
      <c r="J108" s="28" t="s">
        <v>305</v>
      </c>
      <c r="K108" s="91">
        <v>19096.928734988145</v>
      </c>
      <c r="L108" s="91">
        <f>INDEX('RNF element'!$D$8:$D$159,MATCH('BCF summary'!I108,'RNF element'!$A$8:$A$159,0))</f>
        <v>6774.3634132480984</v>
      </c>
      <c r="M108" s="67">
        <f>INDEX('CCG contribution'!$V$10:$V$161,MATCH('BCF summary'!$I108,'CCG contribution'!$Q$10:$Q$161,0),1)</f>
        <v>13425.983905294046</v>
      </c>
      <c r="N108" s="67">
        <f t="shared" si="7"/>
        <v>20200.347318542146</v>
      </c>
      <c r="O108" s="103">
        <f t="shared" si="8"/>
        <v>5.7779897430961791E-2</v>
      </c>
    </row>
    <row r="109" spans="1:15" x14ac:dyDescent="0.25">
      <c r="A109" s="40" t="s">
        <v>382</v>
      </c>
      <c r="B109" s="20" t="s">
        <v>381</v>
      </c>
      <c r="C109" s="81">
        <v>19066.145824059015</v>
      </c>
      <c r="D109" s="67">
        <f>INDEX('CCG contribution'!$C$10:$G$200,MATCH('BCF summary'!$A109,'CCG contribution'!$A$10:$A$200,0),2)</f>
        <v>6251.0087519742028</v>
      </c>
      <c r="E109" s="67">
        <f>INDEX('CCG contribution'!$C$10:$G$200,MATCH('BCF summary'!$A109,'CCG contribution'!$A$10:$A$200,0),4)</f>
        <v>13958.773557206505</v>
      </c>
      <c r="F109" s="67">
        <f t="shared" si="5"/>
        <v>20209.782309180708</v>
      </c>
      <c r="G109" s="103">
        <f t="shared" si="6"/>
        <v>5.998257307350352E-2</v>
      </c>
      <c r="I109" s="28" t="s">
        <v>332</v>
      </c>
      <c r="J109" s="28" t="s">
        <v>331</v>
      </c>
      <c r="K109" s="91">
        <v>19419.289793756805</v>
      </c>
      <c r="L109" s="91">
        <f>INDEX('RNF element'!$D$8:$D$159,MATCH('BCF summary'!I109,'RNF element'!$A$8:$A$159,0))</f>
        <v>7154.9038165485226</v>
      </c>
      <c r="M109" s="67">
        <f>INDEX('CCG contribution'!$V$10:$V$161,MATCH('BCF summary'!$I109,'CCG contribution'!$Q$10:$Q$161,0),1)</f>
        <v>13629.148834265237</v>
      </c>
      <c r="N109" s="67">
        <f t="shared" si="7"/>
        <v>20784.052650813759</v>
      </c>
      <c r="O109" s="103">
        <f t="shared" si="8"/>
        <v>7.0278721392567078E-2</v>
      </c>
    </row>
    <row r="110" spans="1:15" x14ac:dyDescent="0.25">
      <c r="A110" s="40" t="s">
        <v>378</v>
      </c>
      <c r="B110" s="20" t="s">
        <v>377</v>
      </c>
      <c r="C110" s="81">
        <v>12251.208723770456</v>
      </c>
      <c r="D110" s="67">
        <f>INDEX('CCG contribution'!$C$10:$G$200,MATCH('BCF summary'!$A110,'CCG contribution'!$A$10:$A$200,0),2)</f>
        <v>4166.2147952058713</v>
      </c>
      <c r="E110" s="67">
        <f>INDEX('CCG contribution'!$C$10:$G$200,MATCH('BCF summary'!$A110,'CCG contribution'!$A$10:$A$200,0),4)</f>
        <v>8651.7725179845238</v>
      </c>
      <c r="F110" s="67">
        <f t="shared" si="5"/>
        <v>12817.987313190395</v>
      </c>
      <c r="G110" s="103">
        <f t="shared" si="6"/>
        <v>4.6263075113579966E-2</v>
      </c>
      <c r="I110" s="28" t="s">
        <v>302</v>
      </c>
      <c r="J110" s="28" t="s">
        <v>301</v>
      </c>
      <c r="K110" s="91">
        <v>13581.299044030726</v>
      </c>
      <c r="L110" s="91">
        <f>INDEX('RNF element'!$D$8:$D$159,MATCH('BCF summary'!I110,'RNF element'!$A$8:$A$159,0))</f>
        <v>4676.8071736709853</v>
      </c>
      <c r="M110" s="67">
        <f>INDEX('CCG contribution'!$V$10:$V$161,MATCH('BCF summary'!$I110,'CCG contribution'!$Q$10:$Q$161,0),1)</f>
        <v>9290.1024162886024</v>
      </c>
      <c r="N110" s="67">
        <f t="shared" si="7"/>
        <v>13966.909589959589</v>
      </c>
      <c r="O110" s="103">
        <f t="shared" si="8"/>
        <v>2.8392758651341721E-2</v>
      </c>
    </row>
    <row r="111" spans="1:15" x14ac:dyDescent="0.25">
      <c r="A111" s="40" t="s">
        <v>372</v>
      </c>
      <c r="B111" s="20" t="s">
        <v>371</v>
      </c>
      <c r="C111" s="81">
        <v>15135.433306935873</v>
      </c>
      <c r="D111" s="67">
        <f>INDEX('CCG contribution'!$C$10:$G$200,MATCH('BCF summary'!$A111,'CCG contribution'!$A$10:$A$200,0),2)</f>
        <v>5066.5304019723826</v>
      </c>
      <c r="E111" s="67">
        <f>INDEX('CCG contribution'!$C$10:$G$200,MATCH('BCF summary'!$A111,'CCG contribution'!$A$10:$A$200,0),4)</f>
        <v>10846.981938486908</v>
      </c>
      <c r="F111" s="67">
        <f t="shared" si="5"/>
        <v>15913.51234045929</v>
      </c>
      <c r="G111" s="103">
        <f t="shared" si="6"/>
        <v>5.1407780520354107E-2</v>
      </c>
      <c r="I111" s="28" t="s">
        <v>298</v>
      </c>
      <c r="J111" s="28" t="s">
        <v>297</v>
      </c>
      <c r="K111" s="91">
        <v>17699.598220092834</v>
      </c>
      <c r="L111" s="91">
        <f>INDEX('RNF element'!$D$8:$D$159,MATCH('BCF summary'!I111,'RNF element'!$A$8:$A$159,0))</f>
        <v>5847.1590682467731</v>
      </c>
      <c r="M111" s="67">
        <f>INDEX('CCG contribution'!$V$10:$V$161,MATCH('BCF summary'!$I111,'CCG contribution'!$Q$10:$Q$161,0),1)</f>
        <v>12953.796954450321</v>
      </c>
      <c r="N111" s="67">
        <f t="shared" si="7"/>
        <v>18800.956022697093</v>
      </c>
      <c r="O111" s="103">
        <f t="shared" si="8"/>
        <v>6.2225017139314609E-2</v>
      </c>
    </row>
    <row r="112" spans="1:15" x14ac:dyDescent="0.25">
      <c r="A112" s="40" t="s">
        <v>368</v>
      </c>
      <c r="B112" s="20" t="s">
        <v>367</v>
      </c>
      <c r="C112" s="81">
        <v>13669.846148837725</v>
      </c>
      <c r="D112" s="67">
        <f>INDEX('CCG contribution'!$C$10:$G$200,MATCH('BCF summary'!$A112,'CCG contribution'!$A$10:$A$200,0),2)</f>
        <v>4649.7169941620696</v>
      </c>
      <c r="E112" s="67">
        <f>INDEX('CCG contribution'!$C$10:$G$200,MATCH('BCF summary'!$A112,'CCG contribution'!$A$10:$A$200,0),4)</f>
        <v>10081.45739170611</v>
      </c>
      <c r="F112" s="67">
        <f t="shared" si="5"/>
        <v>14731.17438586818</v>
      </c>
      <c r="G112" s="103">
        <f t="shared" si="6"/>
        <v>7.7640101100969083E-2</v>
      </c>
      <c r="I112" s="28" t="s">
        <v>292</v>
      </c>
      <c r="J112" s="28" t="s">
        <v>291</v>
      </c>
      <c r="K112" s="91">
        <v>14595.256797163322</v>
      </c>
      <c r="L112" s="91">
        <f>INDEX('RNF element'!$D$8:$D$159,MATCH('BCF summary'!I112,'RNF element'!$A$8:$A$159,0))</f>
        <v>4938.799780587171</v>
      </c>
      <c r="M112" s="67">
        <f>INDEX('CCG contribution'!$V$10:$V$161,MATCH('BCF summary'!$I112,'CCG contribution'!$Q$10:$Q$161,0),1)</f>
        <v>10550.326019682809</v>
      </c>
      <c r="N112" s="67">
        <f t="shared" si="7"/>
        <v>15489.12580026998</v>
      </c>
      <c r="O112" s="103">
        <f t="shared" si="8"/>
        <v>6.1243801018998623E-2</v>
      </c>
    </row>
    <row r="113" spans="1:15" x14ac:dyDescent="0.25">
      <c r="A113" s="40" t="s">
        <v>362</v>
      </c>
      <c r="B113" s="20" t="s">
        <v>361</v>
      </c>
      <c r="C113" s="81">
        <v>23168.137743932162</v>
      </c>
      <c r="D113" s="67">
        <f>INDEX('CCG contribution'!$C$10:$G$200,MATCH('BCF summary'!$A113,'CCG contribution'!$A$10:$A$200,0),2)</f>
        <v>7371.2604532022006</v>
      </c>
      <c r="E113" s="67">
        <f>INDEX('CCG contribution'!$C$10:$G$200,MATCH('BCF summary'!$A113,'CCG contribution'!$A$10:$A$200,0),4)</f>
        <v>17576.669228383158</v>
      </c>
      <c r="F113" s="67">
        <f t="shared" si="5"/>
        <v>24947.92968158536</v>
      </c>
      <c r="G113" s="103">
        <f t="shared" si="6"/>
        <v>7.6820673172980136E-2</v>
      </c>
      <c r="I113" s="28" t="s">
        <v>286</v>
      </c>
      <c r="J113" s="28" t="s">
        <v>285</v>
      </c>
      <c r="K113" s="91">
        <v>16960.746033142706</v>
      </c>
      <c r="L113" s="91">
        <f>INDEX('RNF element'!$D$8:$D$159,MATCH('BCF summary'!I113,'RNF element'!$A$8:$A$159,0))</f>
        <v>5121.3873501902244</v>
      </c>
      <c r="M113" s="67">
        <f>INDEX('CCG contribution'!$V$10:$V$161,MATCH('BCF summary'!$I113,'CCG contribution'!$Q$10:$Q$161,0),1)</f>
        <v>13126.759718345073</v>
      </c>
      <c r="N113" s="67">
        <f t="shared" si="7"/>
        <v>18248.147068535298</v>
      </c>
      <c r="O113" s="103">
        <f t="shared" si="8"/>
        <v>7.5904741034203527E-2</v>
      </c>
    </row>
    <row r="114" spans="1:15" x14ac:dyDescent="0.25">
      <c r="A114" s="40" t="s">
        <v>358</v>
      </c>
      <c r="B114" s="20" t="s">
        <v>357</v>
      </c>
      <c r="C114" s="81">
        <v>14850.372501494929</v>
      </c>
      <c r="D114" s="67">
        <f>INDEX('CCG contribution'!$C$10:$G$200,MATCH('BCF summary'!$A114,'CCG contribution'!$A$10:$A$200,0),2)</f>
        <v>4727.6988768608371</v>
      </c>
      <c r="E114" s="67">
        <f>INDEX('CCG contribution'!$C$10:$G$200,MATCH('BCF summary'!$A114,'CCG contribution'!$A$10:$A$200,0),4)</f>
        <v>10958.718833318393</v>
      </c>
      <c r="F114" s="67">
        <f t="shared" si="5"/>
        <v>15686.41771017923</v>
      </c>
      <c r="G114" s="103">
        <f t="shared" si="6"/>
        <v>5.6297928459379643E-2</v>
      </c>
      <c r="I114" s="28" t="s">
        <v>282</v>
      </c>
      <c r="J114" s="28" t="s">
        <v>281</v>
      </c>
      <c r="K114" s="91">
        <v>17174.621843758854</v>
      </c>
      <c r="L114" s="91">
        <f>INDEX('RNF element'!$D$8:$D$159,MATCH('BCF summary'!I114,'RNF element'!$A$8:$A$159,0))</f>
        <v>5301.7850310735485</v>
      </c>
      <c r="M114" s="67">
        <f>INDEX('CCG contribution'!$V$10:$V$161,MATCH('BCF summary'!$I114,'CCG contribution'!$Q$10:$Q$161,0),1)</f>
        <v>13060.026135945722</v>
      </c>
      <c r="N114" s="67">
        <f t="shared" si="7"/>
        <v>18361.81116701927</v>
      </c>
      <c r="O114" s="103">
        <f t="shared" si="8"/>
        <v>6.912462667653041E-2</v>
      </c>
    </row>
    <row r="115" spans="1:15" x14ac:dyDescent="0.25">
      <c r="A115" s="40" t="s">
        <v>354</v>
      </c>
      <c r="B115" s="20" t="s">
        <v>353</v>
      </c>
      <c r="C115" s="81">
        <v>20849.489268466044</v>
      </c>
      <c r="D115" s="67">
        <f>INDEX('CCG contribution'!$C$10:$G$200,MATCH('BCF summary'!$A115,'CCG contribution'!$A$10:$A$200,0),2)</f>
        <v>6839.3435825704964</v>
      </c>
      <c r="E115" s="67">
        <f>INDEX('CCG contribution'!$C$10:$G$200,MATCH('BCF summary'!$A115,'CCG contribution'!$A$10:$A$200,0),4)</f>
        <v>15135.110798473908</v>
      </c>
      <c r="F115" s="67">
        <f t="shared" si="5"/>
        <v>21974.454381044405</v>
      </c>
      <c r="G115" s="103">
        <f t="shared" si="6"/>
        <v>5.3956482966698971E-2</v>
      </c>
      <c r="I115" s="28" t="s">
        <v>312</v>
      </c>
      <c r="J115" s="28" t="s">
        <v>311</v>
      </c>
      <c r="K115" s="91">
        <v>16502.666732644888</v>
      </c>
      <c r="L115" s="91">
        <f>INDEX('RNF element'!$D$8:$D$159,MATCH('BCF summary'!I115,'RNF element'!$A$8:$A$159,0))</f>
        <v>5089.0949562314026</v>
      </c>
      <c r="M115" s="67">
        <f>INDEX('CCG contribution'!$V$10:$V$161,MATCH('BCF summary'!$I115,'CCG contribution'!$Q$10:$Q$161,0),1)</f>
        <v>12406.918064216932</v>
      </c>
      <c r="N115" s="67">
        <f t="shared" si="7"/>
        <v>17496.013020448336</v>
      </c>
      <c r="O115" s="103">
        <f t="shared" si="8"/>
        <v>6.0193076906682741E-2</v>
      </c>
    </row>
    <row r="116" spans="1:15" x14ac:dyDescent="0.25">
      <c r="A116" s="40" t="s">
        <v>350</v>
      </c>
      <c r="B116" s="20" t="s">
        <v>349</v>
      </c>
      <c r="C116" s="81">
        <v>20672.139059029167</v>
      </c>
      <c r="D116" s="67">
        <f>INDEX('CCG contribution'!$C$10:$G$200,MATCH('BCF summary'!$A116,'CCG contribution'!$A$10:$A$200,0),2)</f>
        <v>6062.3306528999983</v>
      </c>
      <c r="E116" s="67">
        <f>INDEX('CCG contribution'!$C$10:$G$200,MATCH('BCF summary'!$A116,'CCG contribution'!$A$10:$A$200,0),4)</f>
        <v>15638.495406133128</v>
      </c>
      <c r="F116" s="67">
        <f t="shared" si="5"/>
        <v>21700.826059033127</v>
      </c>
      <c r="G116" s="103">
        <f t="shared" si="6"/>
        <v>4.9762000781174542E-2</v>
      </c>
      <c r="I116" s="28" t="s">
        <v>278</v>
      </c>
      <c r="J116" s="28" t="s">
        <v>277</v>
      </c>
      <c r="K116" s="91">
        <v>17729.305803775042</v>
      </c>
      <c r="L116" s="91">
        <f>INDEX('RNF element'!$D$8:$D$159,MATCH('BCF summary'!I116,'RNF element'!$A$8:$A$159,0))</f>
        <v>6548.3210243916619</v>
      </c>
      <c r="M116" s="67">
        <f>INDEX('CCG contribution'!$V$10:$V$161,MATCH('BCF summary'!$I116,'CCG contribution'!$Q$10:$Q$161,0),1)</f>
        <v>12381.517435044845</v>
      </c>
      <c r="N116" s="67">
        <f t="shared" si="7"/>
        <v>18929.838459436505</v>
      </c>
      <c r="O116" s="103">
        <f t="shared" si="8"/>
        <v>6.7714588994558289E-2</v>
      </c>
    </row>
    <row r="117" spans="1:15" x14ac:dyDescent="0.25">
      <c r="A117" s="40" t="s">
        <v>344</v>
      </c>
      <c r="B117" s="20" t="s">
        <v>343</v>
      </c>
      <c r="C117" s="81">
        <v>18721.095198544943</v>
      </c>
      <c r="D117" s="67">
        <f>INDEX('CCG contribution'!$C$10:$G$200,MATCH('BCF summary'!$A117,'CCG contribution'!$A$10:$A$200,0),2)</f>
        <v>6547.674433807083</v>
      </c>
      <c r="E117" s="67">
        <f>INDEX('CCG contribution'!$C$10:$G$200,MATCH('BCF summary'!$A117,'CCG contribution'!$A$10:$A$200,0),4)</f>
        <v>12734.837202815341</v>
      </c>
      <c r="F117" s="67">
        <f t="shared" si="5"/>
        <v>19282.511636622425</v>
      </c>
      <c r="G117" s="103">
        <f t="shared" si="6"/>
        <v>2.9988439892187246E-2</v>
      </c>
      <c r="I117" s="28" t="s">
        <v>220</v>
      </c>
      <c r="J117" s="28" t="s">
        <v>219</v>
      </c>
      <c r="K117" s="91">
        <v>12959.949308261741</v>
      </c>
      <c r="L117" s="91">
        <f>INDEX('RNF element'!$D$8:$D$159,MATCH('BCF summary'!I117,'RNF element'!$A$8:$A$159,0))</f>
        <v>4414.1625151010949</v>
      </c>
      <c r="M117" s="67">
        <f>INDEX('CCG contribution'!$V$10:$V$161,MATCH('BCF summary'!$I117,'CCG contribution'!$Q$10:$Q$161,0),1)</f>
        <v>8736.5805475268298</v>
      </c>
      <c r="N117" s="67">
        <f t="shared" si="7"/>
        <v>13150.743062627924</v>
      </c>
      <c r="O117" s="103">
        <f t="shared" si="8"/>
        <v>1.4721797888866295E-2</v>
      </c>
    </row>
    <row r="118" spans="1:15" x14ac:dyDescent="0.25">
      <c r="A118" s="40" t="s">
        <v>334</v>
      </c>
      <c r="B118" s="20" t="s">
        <v>333</v>
      </c>
      <c r="C118" s="81">
        <v>20042.49816239647</v>
      </c>
      <c r="D118" s="67">
        <f>INDEX('CCG contribution'!$C$10:$G$200,MATCH('BCF summary'!$A118,'CCG contribution'!$A$10:$A$200,0),2)</f>
        <v>7403.3671708107186</v>
      </c>
      <c r="E118" s="67">
        <f>INDEX('CCG contribution'!$C$10:$G$200,MATCH('BCF summary'!$A118,'CCG contribution'!$A$10:$A$200,0),4)</f>
        <v>14007.20806391296</v>
      </c>
      <c r="F118" s="67">
        <f t="shared" si="5"/>
        <v>21410.575234723678</v>
      </c>
      <c r="G118" s="103">
        <f t="shared" si="6"/>
        <v>6.825880991691835E-2</v>
      </c>
      <c r="I118" s="28" t="s">
        <v>274</v>
      </c>
      <c r="J118" s="28" t="s">
        <v>273</v>
      </c>
      <c r="K118" s="91">
        <v>10469.109858142259</v>
      </c>
      <c r="L118" s="91">
        <f>INDEX('RNF element'!$D$8:$D$159,MATCH('BCF summary'!I118,'RNF element'!$A$8:$A$159,0))</f>
        <v>2918.8835607815085</v>
      </c>
      <c r="M118" s="67">
        <f>INDEX('CCG contribution'!$V$10:$V$161,MATCH('BCF summary'!$I118,'CCG contribution'!$Q$10:$Q$161,0),1)</f>
        <v>8264.6173135550816</v>
      </c>
      <c r="N118" s="67">
        <f t="shared" si="7"/>
        <v>11183.500874336591</v>
      </c>
      <c r="O118" s="103">
        <f t="shared" si="8"/>
        <v>6.8237990227862477E-2</v>
      </c>
    </row>
    <row r="119" spans="1:15" x14ac:dyDescent="0.25">
      <c r="A119" s="40" t="s">
        <v>330</v>
      </c>
      <c r="B119" s="20" t="s">
        <v>329</v>
      </c>
      <c r="C119" s="81">
        <v>23289.772602734636</v>
      </c>
      <c r="D119" s="67">
        <f>INDEX('CCG contribution'!$C$10:$G$200,MATCH('BCF summary'!$A119,'CCG contribution'!$A$10:$A$200,0),2)</f>
        <v>7136.2455277709214</v>
      </c>
      <c r="E119" s="67">
        <f>INDEX('CCG contribution'!$C$10:$G$200,MATCH('BCF summary'!$A119,'CCG contribution'!$A$10:$A$200,0),4)</f>
        <v>17750.962434717661</v>
      </c>
      <c r="F119" s="67">
        <f t="shared" si="5"/>
        <v>24887.207962488581</v>
      </c>
      <c r="G119" s="103">
        <f t="shared" si="6"/>
        <v>6.8589564484042187E-2</v>
      </c>
      <c r="I119" s="28" t="s">
        <v>268</v>
      </c>
      <c r="J119" s="28" t="s">
        <v>267</v>
      </c>
      <c r="K119" s="91">
        <v>23232.544440178568</v>
      </c>
      <c r="L119" s="91">
        <f>INDEX('RNF element'!$D$8:$D$159,MATCH('BCF summary'!I119,'RNF element'!$A$8:$A$159,0))</f>
        <v>7684.0759538372458</v>
      </c>
      <c r="M119" s="67">
        <f>INDEX('CCG contribution'!$V$10:$V$161,MATCH('BCF summary'!$I119,'CCG contribution'!$Q$10:$Q$161,0),1)</f>
        <v>16715.755656088641</v>
      </c>
      <c r="N119" s="67">
        <f t="shared" si="7"/>
        <v>24399.831609925888</v>
      </c>
      <c r="O119" s="103">
        <f t="shared" si="8"/>
        <v>5.024362151777928E-2</v>
      </c>
    </row>
    <row r="120" spans="1:15" x14ac:dyDescent="0.25">
      <c r="A120" s="40" t="s">
        <v>326</v>
      </c>
      <c r="B120" s="20" t="s">
        <v>325</v>
      </c>
      <c r="C120" s="81">
        <v>23669.518112751572</v>
      </c>
      <c r="D120" s="67">
        <f>INDEX('CCG contribution'!$C$10:$G$200,MATCH('BCF summary'!$A120,'CCG contribution'!$A$10:$A$200,0),2)</f>
        <v>7218.8922557175474</v>
      </c>
      <c r="E120" s="67">
        <f>INDEX('CCG contribution'!$C$10:$G$200,MATCH('BCF summary'!$A120,'CCG contribution'!$A$10:$A$200,0),4)</f>
        <v>17476.601561153784</v>
      </c>
      <c r="F120" s="67">
        <f t="shared" si="5"/>
        <v>24695.493816871331</v>
      </c>
      <c r="G120" s="103">
        <f t="shared" si="6"/>
        <v>4.3345863622252345E-2</v>
      </c>
      <c r="I120" s="28" t="s">
        <v>264</v>
      </c>
      <c r="J120" s="28" t="s">
        <v>263</v>
      </c>
      <c r="K120" s="91">
        <v>20915.467803781175</v>
      </c>
      <c r="L120" s="91">
        <f>INDEX('RNF element'!$D$8:$D$159,MATCH('BCF summary'!I120,'RNF element'!$A$8:$A$159,0))</f>
        <v>6965.8667243070731</v>
      </c>
      <c r="M120" s="67">
        <f>INDEX('CCG contribution'!$V$10:$V$161,MATCH('BCF summary'!$I120,'CCG contribution'!$Q$10:$Q$161,0),1)</f>
        <v>15089.799336225236</v>
      </c>
      <c r="N120" s="67">
        <f t="shared" si="7"/>
        <v>22055.666060532309</v>
      </c>
      <c r="O120" s="103">
        <f t="shared" si="8"/>
        <v>5.4514595009201861E-2</v>
      </c>
    </row>
    <row r="121" spans="1:15" x14ac:dyDescent="0.25">
      <c r="A121" s="40" t="s">
        <v>320</v>
      </c>
      <c r="B121" s="20" t="s">
        <v>319</v>
      </c>
      <c r="C121" s="81">
        <v>19899.912612457698</v>
      </c>
      <c r="D121" s="67">
        <f>INDEX('CCG contribution'!$C$10:$G$200,MATCH('BCF summary'!$A121,'CCG contribution'!$A$10:$A$200,0),2)</f>
        <v>6613.232384243066</v>
      </c>
      <c r="E121" s="67">
        <f>INDEX('CCG contribution'!$C$10:$G$200,MATCH('BCF summary'!$A121,'CCG contribution'!$A$10:$A$200,0),4)</f>
        <v>14597.454981823274</v>
      </c>
      <c r="F121" s="67">
        <f t="shared" si="5"/>
        <v>21210.68736606634</v>
      </c>
      <c r="G121" s="103">
        <f t="shared" si="6"/>
        <v>6.5868367320772725E-2</v>
      </c>
      <c r="I121" s="28" t="s">
        <v>240</v>
      </c>
      <c r="J121" s="28" t="s">
        <v>239</v>
      </c>
      <c r="K121" s="91">
        <v>12011.625537771106</v>
      </c>
      <c r="L121" s="91">
        <f>INDEX('RNF element'!$D$8:$D$159,MATCH('BCF summary'!I121,'RNF element'!$A$8:$A$159,0))</f>
        <v>3808.6915966183888</v>
      </c>
      <c r="M121" s="67">
        <f>INDEX('CCG contribution'!$V$10:$V$161,MATCH('BCF summary'!$I121,'CCG contribution'!$Q$10:$Q$161,0),1)</f>
        <v>9063.0952625945574</v>
      </c>
      <c r="N121" s="67">
        <f t="shared" si="7"/>
        <v>12871.786859212945</v>
      </c>
      <c r="O121" s="103">
        <f t="shared" si="8"/>
        <v>7.1610734012396815E-2</v>
      </c>
    </row>
    <row r="122" spans="1:15" x14ac:dyDescent="0.25">
      <c r="A122" s="40" t="s">
        <v>314</v>
      </c>
      <c r="B122" s="20" t="s">
        <v>313</v>
      </c>
      <c r="C122" s="81">
        <v>16502.666732644888</v>
      </c>
      <c r="D122" s="67">
        <f>INDEX('CCG contribution'!$C$10:$G$200,MATCH('BCF summary'!$A122,'CCG contribution'!$A$10:$A$200,0),2)</f>
        <v>5089.0949562314026</v>
      </c>
      <c r="E122" s="67">
        <f>INDEX('CCG contribution'!$C$10:$G$200,MATCH('BCF summary'!$A122,'CCG contribution'!$A$10:$A$200,0),4)</f>
        <v>12406.918064216932</v>
      </c>
      <c r="F122" s="67">
        <f t="shared" si="5"/>
        <v>17496.013020448336</v>
      </c>
      <c r="G122" s="103">
        <f t="shared" si="6"/>
        <v>6.0193076906682741E-2</v>
      </c>
      <c r="I122" s="28" t="s">
        <v>260</v>
      </c>
      <c r="J122" s="28" t="s">
        <v>259</v>
      </c>
      <c r="K122" s="91">
        <v>21856.988449406686</v>
      </c>
      <c r="L122" s="91">
        <f>INDEX('RNF element'!$D$8:$D$159,MATCH('BCF summary'!I122,'RNF element'!$A$8:$A$159,0))</f>
        <v>7477.814649570817</v>
      </c>
      <c r="M122" s="67">
        <f>INDEX('CCG contribution'!$V$10:$V$161,MATCH('BCF summary'!$I122,'CCG contribution'!$Q$10:$Q$161,0),1)</f>
        <v>15701.944458442429</v>
      </c>
      <c r="N122" s="67">
        <f t="shared" si="7"/>
        <v>23179.759108013248</v>
      </c>
      <c r="O122" s="103">
        <f t="shared" si="8"/>
        <v>6.0519346554464004E-2</v>
      </c>
    </row>
    <row r="123" spans="1:15" x14ac:dyDescent="0.25">
      <c r="A123" s="40" t="s">
        <v>308</v>
      </c>
      <c r="B123" s="20" t="s">
        <v>307</v>
      </c>
      <c r="C123" s="81">
        <v>19096.928734988145</v>
      </c>
      <c r="D123" s="67">
        <f>INDEX('CCG contribution'!$C$10:$G$200,MATCH('BCF summary'!$A123,'CCG contribution'!$A$10:$A$200,0),2)</f>
        <v>6774.3634132480984</v>
      </c>
      <c r="E123" s="67">
        <f>INDEX('CCG contribution'!$C$10:$G$200,MATCH('BCF summary'!$A123,'CCG contribution'!$A$10:$A$200,0),4)</f>
        <v>13425.983905294046</v>
      </c>
      <c r="F123" s="67">
        <f t="shared" si="5"/>
        <v>20200.347318542146</v>
      </c>
      <c r="G123" s="103">
        <f t="shared" si="6"/>
        <v>5.7779897430961791E-2</v>
      </c>
      <c r="I123" s="28" t="s">
        <v>256</v>
      </c>
      <c r="J123" s="28" t="s">
        <v>255</v>
      </c>
      <c r="K123" s="91">
        <v>17247.674749167734</v>
      </c>
      <c r="L123" s="91">
        <f>INDEX('RNF element'!$D$8:$D$159,MATCH('BCF summary'!I123,'RNF element'!$A$8:$A$159,0))</f>
        <v>5683.0495721401467</v>
      </c>
      <c r="M123" s="67">
        <f>INDEX('CCG contribution'!$V$10:$V$161,MATCH('BCF summary'!$I123,'CCG contribution'!$Q$10:$Q$161,0),1)</f>
        <v>12716.856165070652</v>
      </c>
      <c r="N123" s="67">
        <f t="shared" si="7"/>
        <v>18399.9057372108</v>
      </c>
      <c r="O123" s="103">
        <f t="shared" si="8"/>
        <v>6.6805004431027104E-2</v>
      </c>
    </row>
    <row r="124" spans="1:15" x14ac:dyDescent="0.25">
      <c r="A124" s="40" t="s">
        <v>304</v>
      </c>
      <c r="B124" s="20" t="s">
        <v>303</v>
      </c>
      <c r="C124" s="81">
        <v>13581.299044030726</v>
      </c>
      <c r="D124" s="67">
        <f>INDEX('CCG contribution'!$C$10:$G$200,MATCH('BCF summary'!$A124,'CCG contribution'!$A$10:$A$200,0),2)</f>
        <v>4676.8071736709853</v>
      </c>
      <c r="E124" s="67">
        <f>INDEX('CCG contribution'!$C$10:$G$200,MATCH('BCF summary'!$A124,'CCG contribution'!$A$10:$A$200,0),4)</f>
        <v>9290.1024162886024</v>
      </c>
      <c r="F124" s="67">
        <f t="shared" si="5"/>
        <v>13966.909589959589</v>
      </c>
      <c r="G124" s="103">
        <f t="shared" si="6"/>
        <v>2.8392758651341721E-2</v>
      </c>
      <c r="I124" s="28" t="s">
        <v>252</v>
      </c>
      <c r="J124" s="28" t="s">
        <v>251</v>
      </c>
      <c r="K124" s="91">
        <v>11188.112894953449</v>
      </c>
      <c r="L124" s="91">
        <f>INDEX('RNF element'!$D$8:$D$159,MATCH('BCF summary'!I124,'RNF element'!$A$8:$A$159,0))</f>
        <v>3365.3030253825527</v>
      </c>
      <c r="M124" s="67">
        <f>INDEX('CCG contribution'!$V$10:$V$161,MATCH('BCF summary'!$I124,'CCG contribution'!$Q$10:$Q$161,0),1)</f>
        <v>8465.0685151510788</v>
      </c>
      <c r="N124" s="67">
        <f t="shared" si="7"/>
        <v>11830.371540533632</v>
      </c>
      <c r="O124" s="103">
        <f t="shared" si="8"/>
        <v>5.7405449123585583E-2</v>
      </c>
    </row>
    <row r="125" spans="1:15" x14ac:dyDescent="0.25">
      <c r="A125" s="40" t="s">
        <v>300</v>
      </c>
      <c r="B125" s="20" t="s">
        <v>299</v>
      </c>
      <c r="C125" s="81">
        <v>17699.598220092834</v>
      </c>
      <c r="D125" s="67">
        <f>INDEX('CCG contribution'!$C$10:$G$200,MATCH('BCF summary'!$A125,'CCG contribution'!$A$10:$A$200,0),2)</f>
        <v>5847.1590682467731</v>
      </c>
      <c r="E125" s="67">
        <f>INDEX('CCG contribution'!$C$10:$G$200,MATCH('BCF summary'!$A125,'CCG contribution'!$A$10:$A$200,0),4)</f>
        <v>12953.796954450321</v>
      </c>
      <c r="F125" s="67">
        <f t="shared" si="5"/>
        <v>18800.956022697093</v>
      </c>
      <c r="G125" s="103">
        <f t="shared" si="6"/>
        <v>6.2225017139314609E-2</v>
      </c>
      <c r="I125" s="28" t="s">
        <v>246</v>
      </c>
      <c r="J125" s="28" t="s">
        <v>245</v>
      </c>
      <c r="K125" s="91">
        <v>21449.544999197842</v>
      </c>
      <c r="L125" s="91">
        <f>INDEX('RNF element'!$D$8:$D$159,MATCH('BCF summary'!I125,'RNF element'!$A$8:$A$159,0))</f>
        <v>7998.4391214627422</v>
      </c>
      <c r="M125" s="67">
        <f>INDEX('CCG contribution'!$V$10:$V$161,MATCH('BCF summary'!$I125,'CCG contribution'!$Q$10:$Q$161,0),1)</f>
        <v>14656.167085339128</v>
      </c>
      <c r="N125" s="67">
        <f t="shared" si="7"/>
        <v>22654.606206801869</v>
      </c>
      <c r="O125" s="103">
        <f t="shared" si="8"/>
        <v>5.6181201403064485E-2</v>
      </c>
    </row>
    <row r="126" spans="1:15" x14ac:dyDescent="0.25">
      <c r="A126" s="40" t="s">
        <v>294</v>
      </c>
      <c r="B126" s="20" t="s">
        <v>293</v>
      </c>
      <c r="C126" s="81">
        <v>14595.256797163325</v>
      </c>
      <c r="D126" s="67">
        <f>INDEX('CCG contribution'!$C$10:$G$200,MATCH('BCF summary'!$A126,'CCG contribution'!$A$10:$A$200,0),2)</f>
        <v>4938.799780587171</v>
      </c>
      <c r="E126" s="67">
        <f>INDEX('CCG contribution'!$C$10:$G$200,MATCH('BCF summary'!$A126,'CCG contribution'!$A$10:$A$200,0),4)</f>
        <v>10550.326019682809</v>
      </c>
      <c r="F126" s="67">
        <f t="shared" si="5"/>
        <v>15489.12580026998</v>
      </c>
      <c r="G126" s="103">
        <f t="shared" si="6"/>
        <v>6.1243801018998401E-2</v>
      </c>
      <c r="I126" s="28" t="s">
        <v>234</v>
      </c>
      <c r="J126" s="28" t="s">
        <v>233</v>
      </c>
      <c r="K126" s="91">
        <v>11823.986955266409</v>
      </c>
      <c r="L126" s="91">
        <f>INDEX('RNF element'!$D$8:$D$159,MATCH('BCF summary'!I126,'RNF element'!$A$8:$A$159,0))</f>
        <v>3754.5713093609484</v>
      </c>
      <c r="M126" s="67">
        <f>INDEX('CCG contribution'!$V$10:$V$161,MATCH('BCF summary'!$I126,'CCG contribution'!$Q$10:$Q$161,0),1)</f>
        <v>8892.6715241499023</v>
      </c>
      <c r="N126" s="67">
        <f t="shared" si="7"/>
        <v>12647.242833510851</v>
      </c>
      <c r="O126" s="103">
        <f t="shared" si="8"/>
        <v>6.9625912254390965E-2</v>
      </c>
    </row>
    <row r="127" spans="1:15" x14ac:dyDescent="0.25">
      <c r="A127" s="40" t="s">
        <v>288</v>
      </c>
      <c r="B127" s="20" t="s">
        <v>287</v>
      </c>
      <c r="C127" s="81">
        <v>16960.746033142706</v>
      </c>
      <c r="D127" s="67">
        <f>INDEX('CCG contribution'!$C$10:$G$200,MATCH('BCF summary'!$A127,'CCG contribution'!$A$10:$A$200,0),2)</f>
        <v>5121.3873501902244</v>
      </c>
      <c r="E127" s="67">
        <f>INDEX('CCG contribution'!$C$10:$G$200,MATCH('BCF summary'!$A127,'CCG contribution'!$A$10:$A$200,0),4)</f>
        <v>13126.759718345073</v>
      </c>
      <c r="F127" s="67">
        <f t="shared" si="5"/>
        <v>18248.147068535298</v>
      </c>
      <c r="G127" s="103">
        <f t="shared" si="6"/>
        <v>7.5904741034203527E-2</v>
      </c>
      <c r="I127" s="28" t="s">
        <v>230</v>
      </c>
      <c r="J127" s="28" t="s">
        <v>229</v>
      </c>
      <c r="K127" s="91">
        <v>19505.500023639288</v>
      </c>
      <c r="L127" s="91">
        <f>INDEX('RNF element'!$D$8:$D$159,MATCH('BCF summary'!I127,'RNF element'!$A$8:$A$159,0))</f>
        <v>7460.2540356876425</v>
      </c>
      <c r="M127" s="67">
        <f>INDEX('CCG contribution'!$V$10:$V$161,MATCH('BCF summary'!$I127,'CCG contribution'!$Q$10:$Q$161,0),1)</f>
        <v>13344.655540312555</v>
      </c>
      <c r="N127" s="67">
        <f t="shared" si="7"/>
        <v>20804.909576000198</v>
      </c>
      <c r="O127" s="103">
        <f t="shared" si="8"/>
        <v>6.6617597640979076E-2</v>
      </c>
    </row>
    <row r="128" spans="1:15" x14ac:dyDescent="0.25">
      <c r="A128" s="40" t="s">
        <v>284</v>
      </c>
      <c r="B128" s="20" t="s">
        <v>283</v>
      </c>
      <c r="C128" s="81">
        <v>17174.621843758854</v>
      </c>
      <c r="D128" s="67">
        <f>INDEX('CCG contribution'!$C$10:$G$200,MATCH('BCF summary'!$A128,'CCG contribution'!$A$10:$A$200,0),2)</f>
        <v>5301.7850310735485</v>
      </c>
      <c r="E128" s="67">
        <f>INDEX('CCG contribution'!$C$10:$G$200,MATCH('BCF summary'!$A128,'CCG contribution'!$A$10:$A$200,0),4)</f>
        <v>13060.026135945722</v>
      </c>
      <c r="F128" s="67">
        <f t="shared" si="5"/>
        <v>18361.81116701927</v>
      </c>
      <c r="G128" s="103">
        <f t="shared" si="6"/>
        <v>6.912462667653041E-2</v>
      </c>
      <c r="I128" s="28" t="s">
        <v>226</v>
      </c>
      <c r="J128" s="28" t="s">
        <v>225</v>
      </c>
      <c r="K128" s="91">
        <v>17229.116336395677</v>
      </c>
      <c r="L128" s="91">
        <f>INDEX('RNF element'!$D$8:$D$159,MATCH('BCF summary'!I128,'RNF element'!$A$8:$A$159,0))</f>
        <v>5544.105774782257</v>
      </c>
      <c r="M128" s="67">
        <f>INDEX('CCG contribution'!$V$10:$V$161,MATCH('BCF summary'!$I128,'CCG contribution'!$Q$10:$Q$161,0),1)</f>
        <v>12660.949053896456</v>
      </c>
      <c r="N128" s="67">
        <f t="shared" si="7"/>
        <v>18205.054828678713</v>
      </c>
      <c r="O128" s="103">
        <f t="shared" si="8"/>
        <v>5.6644721251397634E-2</v>
      </c>
    </row>
    <row r="129" spans="1:15" x14ac:dyDescent="0.25">
      <c r="A129" s="40" t="s">
        <v>280</v>
      </c>
      <c r="B129" s="20" t="s">
        <v>279</v>
      </c>
      <c r="C129" s="81">
        <v>17729.305803775038</v>
      </c>
      <c r="D129" s="67">
        <f>INDEX('CCG contribution'!$C$10:$G$200,MATCH('BCF summary'!$A129,'CCG contribution'!$A$10:$A$200,0),2)</f>
        <v>6548.3210243916619</v>
      </c>
      <c r="E129" s="67">
        <f>INDEX('CCG contribution'!$C$10:$G$200,MATCH('BCF summary'!$A129,'CCG contribution'!$A$10:$A$200,0),4)</f>
        <v>12381.517435044845</v>
      </c>
      <c r="F129" s="67">
        <f t="shared" si="5"/>
        <v>18929.838459436505</v>
      </c>
      <c r="G129" s="103">
        <f t="shared" si="6"/>
        <v>6.7714588994558511E-2</v>
      </c>
      <c r="I129" s="28" t="s">
        <v>222</v>
      </c>
      <c r="J129" s="28" t="s">
        <v>221</v>
      </c>
      <c r="K129" s="91">
        <v>20727.146470906417</v>
      </c>
      <c r="L129" s="91">
        <f>INDEX('RNF element'!$D$8:$D$159,MATCH('BCF summary'!I129,'RNF element'!$A$8:$A$159,0))</f>
        <v>6607.2263004177403</v>
      </c>
      <c r="M129" s="67">
        <f>INDEX('CCG contribution'!$V$10:$V$161,MATCH('BCF summary'!$I129,'CCG contribution'!$Q$10:$Q$161,0),1)</f>
        <v>15262.384721532453</v>
      </c>
      <c r="N129" s="67">
        <f t="shared" si="7"/>
        <v>21869.611021950193</v>
      </c>
      <c r="O129" s="103">
        <f t="shared" si="8"/>
        <v>5.5119239527128938E-2</v>
      </c>
    </row>
    <row r="130" spans="1:15" x14ac:dyDescent="0.25">
      <c r="A130" s="40" t="s">
        <v>276</v>
      </c>
      <c r="B130" s="20" t="s">
        <v>275</v>
      </c>
      <c r="C130" s="81">
        <v>10469.109858142258</v>
      </c>
      <c r="D130" s="67">
        <f>INDEX('CCG contribution'!$C$10:$G$200,MATCH('BCF summary'!$A130,'CCG contribution'!$A$10:$A$200,0),2)</f>
        <v>2918.8835607815085</v>
      </c>
      <c r="E130" s="67">
        <f>INDEX('CCG contribution'!$C$10:$G$200,MATCH('BCF summary'!$A130,'CCG contribution'!$A$10:$A$200,0),4)</f>
        <v>8264.6173135550816</v>
      </c>
      <c r="F130" s="67">
        <f t="shared" si="5"/>
        <v>11183.500874336591</v>
      </c>
      <c r="G130" s="103">
        <f t="shared" si="6"/>
        <v>6.8237990227862699E-2</v>
      </c>
      <c r="I130" s="28" t="s">
        <v>214</v>
      </c>
      <c r="J130" s="28" t="s">
        <v>213</v>
      </c>
      <c r="K130" s="91">
        <v>19517.360722199639</v>
      </c>
      <c r="L130" s="91">
        <f>INDEX('RNF element'!$D$8:$D$159,MATCH('BCF summary'!I130,'RNF element'!$A$8:$A$159,0))</f>
        <v>6738.1182974555177</v>
      </c>
      <c r="M130" s="67">
        <f>INDEX('CCG contribution'!$V$10:$V$161,MATCH('BCF summary'!$I130,'CCG contribution'!$Q$10:$Q$161,0),1)</f>
        <v>13267.007310418616</v>
      </c>
      <c r="N130" s="67">
        <f t="shared" si="7"/>
        <v>20005.125607874135</v>
      </c>
      <c r="O130" s="103">
        <f t="shared" si="8"/>
        <v>2.4991334259641951E-2</v>
      </c>
    </row>
    <row r="131" spans="1:15" x14ac:dyDescent="0.25">
      <c r="A131" s="40" t="s">
        <v>270</v>
      </c>
      <c r="B131" s="20" t="s">
        <v>269</v>
      </c>
      <c r="C131" s="81">
        <v>23232.544440178568</v>
      </c>
      <c r="D131" s="67">
        <f>INDEX('CCG contribution'!$C$10:$G$200,MATCH('BCF summary'!$A131,'CCG contribution'!$A$10:$A$200,0),2)</f>
        <v>7684.0759538372458</v>
      </c>
      <c r="E131" s="67">
        <f>INDEX('CCG contribution'!$C$10:$G$200,MATCH('BCF summary'!$A131,'CCG contribution'!$A$10:$A$200,0),4)</f>
        <v>16715.755656088641</v>
      </c>
      <c r="F131" s="67">
        <f t="shared" si="5"/>
        <v>24399.831609925888</v>
      </c>
      <c r="G131" s="103">
        <f t="shared" si="6"/>
        <v>5.024362151777928E-2</v>
      </c>
      <c r="I131" s="28" t="s">
        <v>111</v>
      </c>
      <c r="J131" s="28" t="s">
        <v>110</v>
      </c>
      <c r="K131" s="91">
        <v>28458.393952248618</v>
      </c>
      <c r="L131" s="91">
        <f>INDEX('RNF element'!$D$8:$D$159,MATCH('BCF summary'!I131,'RNF element'!$A$8:$A$159,0))</f>
        <v>8511.1002623544045</v>
      </c>
      <c r="M131" s="67">
        <f>INDEX('CCG contribution'!$V$10:$V$161,MATCH('BCF summary'!$I131,'CCG contribution'!$Q$10:$Q$161,0),1)</f>
        <v>21594.413540949008</v>
      </c>
      <c r="N131" s="67">
        <f t="shared" si="7"/>
        <v>30105.513803303413</v>
      </c>
      <c r="O131" s="103">
        <f t="shared" si="8"/>
        <v>5.7878173090813112E-2</v>
      </c>
    </row>
    <row r="132" spans="1:15" x14ac:dyDescent="0.25">
      <c r="A132" s="40" t="s">
        <v>266</v>
      </c>
      <c r="B132" s="20" t="s">
        <v>265</v>
      </c>
      <c r="C132" s="81">
        <v>20915.467803781179</v>
      </c>
      <c r="D132" s="67">
        <f>INDEX('CCG contribution'!$C$10:$G$200,MATCH('BCF summary'!$A132,'CCG contribution'!$A$10:$A$200,0),2)</f>
        <v>6965.8667243070731</v>
      </c>
      <c r="E132" s="67">
        <f>INDEX('CCG contribution'!$C$10:$G$200,MATCH('BCF summary'!$A132,'CCG contribution'!$A$10:$A$200,0),4)</f>
        <v>15089.799336225236</v>
      </c>
      <c r="F132" s="67">
        <f t="shared" si="5"/>
        <v>22055.666060532309</v>
      </c>
      <c r="G132" s="103">
        <f t="shared" si="6"/>
        <v>5.4514595009201861E-2</v>
      </c>
      <c r="I132" s="28" t="s">
        <v>430</v>
      </c>
      <c r="J132" s="28" t="s">
        <v>429</v>
      </c>
      <c r="K132" s="91">
        <v>36983.313716575271</v>
      </c>
      <c r="L132" s="91">
        <f>INDEX('RNF element'!$D$8:$D$159,MATCH('BCF summary'!I132,'RNF element'!$A$8:$A$159,0))</f>
        <v>11835.133988347998</v>
      </c>
      <c r="M132" s="67">
        <f>INDEX('CCG contribution'!$V$10:$V$161,MATCH('BCF summary'!$I132,'CCG contribution'!$Q$10:$Q$161,0),1)</f>
        <v>26816.74472860527</v>
      </c>
      <c r="N132" s="67">
        <f t="shared" si="7"/>
        <v>38651.878716953266</v>
      </c>
      <c r="O132" s="103">
        <f t="shared" si="8"/>
        <v>4.511669811864838E-2</v>
      </c>
    </row>
    <row r="133" spans="1:15" x14ac:dyDescent="0.25">
      <c r="A133" s="40" t="s">
        <v>262</v>
      </c>
      <c r="B133" s="20" t="s">
        <v>261</v>
      </c>
      <c r="C133" s="81">
        <v>21856.988449406686</v>
      </c>
      <c r="D133" s="67">
        <f>INDEX('CCG contribution'!$C$10:$G$200,MATCH('BCF summary'!$A133,'CCG contribution'!$A$10:$A$200,0),2)</f>
        <v>7477.814649570817</v>
      </c>
      <c r="E133" s="67">
        <f>INDEX('CCG contribution'!$C$10:$G$200,MATCH('BCF summary'!$A133,'CCG contribution'!$A$10:$A$200,0),4)</f>
        <v>15701.944458442429</v>
      </c>
      <c r="F133" s="67">
        <f t="shared" si="5"/>
        <v>23179.759108013248</v>
      </c>
      <c r="G133" s="103">
        <f t="shared" si="6"/>
        <v>6.0519346554464004E-2</v>
      </c>
      <c r="I133" s="28" t="s">
        <v>632</v>
      </c>
      <c r="J133" s="28" t="s">
        <v>631</v>
      </c>
      <c r="K133" s="91">
        <v>37186.489856499225</v>
      </c>
      <c r="L133" s="91">
        <f>INDEX('RNF element'!$D$8:$D$159,MATCH('BCF summary'!I133,'RNF element'!$A$8:$A$159,0))</f>
        <v>12767.894425078626</v>
      </c>
      <c r="M133" s="67">
        <f>INDEX('CCG contribution'!$V$10:$V$161,MATCH('BCF summary'!$I133,'CCG contribution'!$Q$10:$Q$161,0),1)</f>
        <v>25464.813161611775</v>
      </c>
      <c r="N133" s="67">
        <f t="shared" si="7"/>
        <v>38232.707586690405</v>
      </c>
      <c r="O133" s="103">
        <f t="shared" si="8"/>
        <v>2.8134350250009543E-2</v>
      </c>
    </row>
    <row r="134" spans="1:15" x14ac:dyDescent="0.25">
      <c r="A134" s="40" t="s">
        <v>258</v>
      </c>
      <c r="B134" s="20" t="s">
        <v>257</v>
      </c>
      <c r="C134" s="81">
        <v>17247.674749167731</v>
      </c>
      <c r="D134" s="67">
        <f>INDEX('CCG contribution'!$C$10:$G$200,MATCH('BCF summary'!$A134,'CCG contribution'!$A$10:$A$200,0),2)</f>
        <v>5683.0495721401467</v>
      </c>
      <c r="E134" s="67">
        <f>INDEX('CCG contribution'!$C$10:$G$200,MATCH('BCF summary'!$A134,'CCG contribution'!$A$10:$A$200,0),4)</f>
        <v>12716.856165070652</v>
      </c>
      <c r="F134" s="67">
        <f t="shared" si="5"/>
        <v>18399.9057372108</v>
      </c>
      <c r="G134" s="103">
        <f t="shared" si="6"/>
        <v>6.6805004431027326E-2</v>
      </c>
      <c r="I134" s="28" t="s">
        <v>67</v>
      </c>
      <c r="J134" s="28" t="s">
        <v>66</v>
      </c>
      <c r="K134" s="91">
        <v>54440.511442090785</v>
      </c>
      <c r="L134" s="91">
        <f>INDEX('RNF element'!$D$8:$D$159,MATCH('BCF summary'!I134,'RNF element'!$A$8:$A$159,0))</f>
        <v>18471.863168614738</v>
      </c>
      <c r="M134" s="67">
        <f>INDEX('CCG contribution'!$V$10:$V$161,MATCH('BCF summary'!$I134,'CCG contribution'!$Q$10:$Q$161,0),1)</f>
        <v>38362.997970538694</v>
      </c>
      <c r="N134" s="67">
        <f t="shared" si="7"/>
        <v>56834.861139153436</v>
      </c>
      <c r="O134" s="103">
        <f t="shared" si="8"/>
        <v>4.3981028716263193E-2</v>
      </c>
    </row>
    <row r="135" spans="1:15" x14ac:dyDescent="0.25">
      <c r="A135" s="40" t="s">
        <v>254</v>
      </c>
      <c r="B135" s="20" t="s">
        <v>253</v>
      </c>
      <c r="C135" s="81">
        <v>11188.112894953447</v>
      </c>
      <c r="D135" s="67">
        <f>INDEX('CCG contribution'!$C$10:$G$200,MATCH('BCF summary'!$A135,'CCG contribution'!$A$10:$A$200,0),2)</f>
        <v>3365.3030253825527</v>
      </c>
      <c r="E135" s="67">
        <f>INDEX('CCG contribution'!$C$10:$G$200,MATCH('BCF summary'!$A135,'CCG contribution'!$A$10:$A$200,0),4)</f>
        <v>8465.0685151510788</v>
      </c>
      <c r="F135" s="67">
        <f t="shared" ref="F135:F196" si="9">D135+E135</f>
        <v>11830.371540533632</v>
      </c>
      <c r="G135" s="103">
        <f t="shared" ref="G135:G196" si="10">F135/C135-1</f>
        <v>5.7405449123585806E-2</v>
      </c>
      <c r="I135" s="28" t="s">
        <v>59</v>
      </c>
      <c r="J135" s="28" t="s">
        <v>58</v>
      </c>
      <c r="K135" s="91">
        <v>52639.509313378767</v>
      </c>
      <c r="L135" s="91">
        <f>INDEX('RNF element'!$D$8:$D$159,MATCH('BCF summary'!I135,'RNF element'!$A$8:$A$159,0))</f>
        <v>18208.209304470271</v>
      </c>
      <c r="M135" s="67">
        <f>INDEX('CCG contribution'!$V$10:$V$161,MATCH('BCF summary'!$I135,'CCG contribution'!$Q$10:$Q$161,0),1)</f>
        <v>37024.996818927437</v>
      </c>
      <c r="N135" s="67">
        <f t="shared" ref="N135:N156" si="11">L135+M135</f>
        <v>55233.206123397707</v>
      </c>
      <c r="O135" s="103">
        <f t="shared" ref="O135:O156" si="12">N135/K135-1</f>
        <v>4.9272815112654023E-2</v>
      </c>
    </row>
    <row r="136" spans="1:15" x14ac:dyDescent="0.25">
      <c r="A136" s="40" t="s">
        <v>248</v>
      </c>
      <c r="B136" s="20" t="s">
        <v>247</v>
      </c>
      <c r="C136" s="81">
        <v>21449.544999197842</v>
      </c>
      <c r="D136" s="67">
        <f>INDEX('CCG contribution'!$C$10:$G$200,MATCH('BCF summary'!$A136,'CCG contribution'!$A$10:$A$200,0),2)</f>
        <v>7998.4391214627422</v>
      </c>
      <c r="E136" s="67">
        <f>INDEX('CCG contribution'!$C$10:$G$200,MATCH('BCF summary'!$A136,'CCG contribution'!$A$10:$A$200,0),4)</f>
        <v>14656.167085339128</v>
      </c>
      <c r="F136" s="67">
        <f t="shared" si="9"/>
        <v>22654.606206801869</v>
      </c>
      <c r="G136" s="103">
        <f t="shared" si="10"/>
        <v>5.6181201403064485E-2</v>
      </c>
      <c r="I136" s="28" t="s">
        <v>27</v>
      </c>
      <c r="J136" s="28" t="s">
        <v>26</v>
      </c>
      <c r="K136" s="91">
        <v>38170.848156483131</v>
      </c>
      <c r="L136" s="91">
        <f>INDEX('RNF element'!$D$8:$D$159,MATCH('BCF summary'!I136,'RNF element'!$A$8:$A$159,0))</f>
        <v>13167.289715645202</v>
      </c>
      <c r="M136" s="67">
        <f>INDEX('CCG contribution'!$V$10:$V$161,MATCH('BCF summary'!$I136,'CCG contribution'!$Q$10:$Q$161,0),1)</f>
        <v>26878.901206676164</v>
      </c>
      <c r="N136" s="67">
        <f t="shared" si="11"/>
        <v>40046.190922321366</v>
      </c>
      <c r="O136" s="103">
        <f t="shared" si="12"/>
        <v>4.9130235674884171E-2</v>
      </c>
    </row>
    <row r="137" spans="1:15" x14ac:dyDescent="0.25">
      <c r="A137" s="40" t="s">
        <v>242</v>
      </c>
      <c r="B137" s="20" t="s">
        <v>241</v>
      </c>
      <c r="C137" s="81">
        <v>12011.625537771106</v>
      </c>
      <c r="D137" s="67">
        <f>INDEX('CCG contribution'!$C$10:$G$200,MATCH('BCF summary'!$A137,'CCG contribution'!$A$10:$A$200,0),2)</f>
        <v>3808.6915966183888</v>
      </c>
      <c r="E137" s="67">
        <f>INDEX('CCG contribution'!$C$10:$G$200,MATCH('BCF summary'!$A137,'CCG contribution'!$A$10:$A$200,0),4)</f>
        <v>9063.0952625945574</v>
      </c>
      <c r="F137" s="67">
        <f t="shared" si="9"/>
        <v>12871.786859212945</v>
      </c>
      <c r="G137" s="103">
        <f t="shared" si="10"/>
        <v>7.1610734012396815E-2</v>
      </c>
      <c r="I137" s="28" t="s">
        <v>41</v>
      </c>
      <c r="J137" s="28" t="s">
        <v>40</v>
      </c>
      <c r="K137" s="91">
        <v>92769.101994911674</v>
      </c>
      <c r="L137" s="91">
        <f>INDEX('RNF element'!$D$8:$D$159,MATCH('BCF summary'!I137,'RNF element'!$A$8:$A$159,0))</f>
        <v>30144.71056573054</v>
      </c>
      <c r="M137" s="67">
        <f>INDEX('CCG contribution'!$V$10:$V$161,MATCH('BCF summary'!$I137,'CCG contribution'!$Q$10:$Q$161,0),1)</f>
        <v>67456.641431799071</v>
      </c>
      <c r="N137" s="67">
        <f t="shared" si="11"/>
        <v>97601.351997529608</v>
      </c>
      <c r="O137" s="103">
        <f t="shared" si="12"/>
        <v>5.2089002681981134E-2</v>
      </c>
    </row>
    <row r="138" spans="1:15" x14ac:dyDescent="0.25">
      <c r="A138" s="40" t="s">
        <v>236</v>
      </c>
      <c r="B138" s="20" t="s">
        <v>235</v>
      </c>
      <c r="C138" s="81">
        <v>11823.986955266409</v>
      </c>
      <c r="D138" s="67">
        <f>INDEX('CCG contribution'!$C$10:$G$200,MATCH('BCF summary'!$A138,'CCG contribution'!$A$10:$A$200,0),2)</f>
        <v>3754.5713093609484</v>
      </c>
      <c r="E138" s="67">
        <f>INDEX('CCG contribution'!$C$10:$G$200,MATCH('BCF summary'!$A138,'CCG contribution'!$A$10:$A$200,0),4)</f>
        <v>8892.6715241499023</v>
      </c>
      <c r="F138" s="67">
        <f t="shared" si="9"/>
        <v>12647.242833510851</v>
      </c>
      <c r="G138" s="103">
        <f t="shared" si="10"/>
        <v>6.9625912254390965E-2</v>
      </c>
      <c r="I138" s="28" t="s">
        <v>141</v>
      </c>
      <c r="J138" s="28" t="s">
        <v>140</v>
      </c>
      <c r="K138" s="91">
        <v>37995.498744249184</v>
      </c>
      <c r="L138" s="91">
        <f>INDEX('RNF element'!$D$8:$D$159,MATCH('BCF summary'!I138,'RNF element'!$A$8:$A$159,0))</f>
        <v>12883.811078357714</v>
      </c>
      <c r="M138" s="67">
        <f>INDEX('CCG contribution'!$V$10:$V$161,MATCH('BCF summary'!$I138,'CCG contribution'!$Q$10:$Q$161,0),1)</f>
        <v>27014.527393076904</v>
      </c>
      <c r="N138" s="67">
        <f t="shared" si="11"/>
        <v>39898.338471434618</v>
      </c>
      <c r="O138" s="103">
        <f t="shared" si="12"/>
        <v>5.0080661922445202E-2</v>
      </c>
    </row>
    <row r="139" spans="1:15" x14ac:dyDescent="0.25">
      <c r="A139" s="40" t="s">
        <v>232</v>
      </c>
      <c r="B139" s="20" t="s">
        <v>231</v>
      </c>
      <c r="C139" s="81">
        <v>19505.500023639288</v>
      </c>
      <c r="D139" s="67">
        <f>INDEX('CCG contribution'!$C$10:$G$200,MATCH('BCF summary'!$A139,'CCG contribution'!$A$10:$A$200,0),2)</f>
        <v>7460.2540356876425</v>
      </c>
      <c r="E139" s="67">
        <f>INDEX('CCG contribution'!$C$10:$G$200,MATCH('BCF summary'!$A139,'CCG contribution'!$A$10:$A$200,0),4)</f>
        <v>13344.655540312555</v>
      </c>
      <c r="F139" s="67">
        <f t="shared" si="9"/>
        <v>20804.909576000198</v>
      </c>
      <c r="G139" s="103">
        <f t="shared" si="10"/>
        <v>6.6617597640979076E-2</v>
      </c>
      <c r="I139" s="28" t="s">
        <v>25</v>
      </c>
      <c r="J139" s="28" t="s">
        <v>24</v>
      </c>
      <c r="K139" s="91">
        <v>78759.987839860507</v>
      </c>
      <c r="L139" s="91">
        <f>INDEX('RNF element'!$D$8:$D$159,MATCH('BCF summary'!I139,'RNF element'!$A$8:$A$159,0))</f>
        <v>24212.02241725217</v>
      </c>
      <c r="M139" s="67">
        <f>INDEX('CCG contribution'!$V$10:$V$161,MATCH('BCF summary'!$I139,'CCG contribution'!$Q$10:$Q$161,0),1)</f>
        <v>59312.39955938777</v>
      </c>
      <c r="N139" s="67">
        <f t="shared" si="11"/>
        <v>83524.421976639947</v>
      </c>
      <c r="O139" s="103">
        <f t="shared" si="12"/>
        <v>6.0493078623460095E-2</v>
      </c>
    </row>
    <row r="140" spans="1:15" x14ac:dyDescent="0.25">
      <c r="A140" s="40" t="s">
        <v>228</v>
      </c>
      <c r="B140" s="20" t="s">
        <v>227</v>
      </c>
      <c r="C140" s="81">
        <v>17229.116336395677</v>
      </c>
      <c r="D140" s="67">
        <f>INDEX('CCG contribution'!$C$10:$G$200,MATCH('BCF summary'!$A140,'CCG contribution'!$A$10:$A$200,0),2)</f>
        <v>5544.105774782257</v>
      </c>
      <c r="E140" s="67">
        <f>INDEX('CCG contribution'!$C$10:$G$200,MATCH('BCF summary'!$A140,'CCG contribution'!$A$10:$A$200,0),4)</f>
        <v>12660.949053896456</v>
      </c>
      <c r="F140" s="67">
        <f t="shared" si="9"/>
        <v>18205.054828678713</v>
      </c>
      <c r="G140" s="103">
        <f t="shared" si="10"/>
        <v>5.6644721251397634E-2</v>
      </c>
      <c r="I140" s="28" t="s">
        <v>408</v>
      </c>
      <c r="J140" s="28" t="s">
        <v>407</v>
      </c>
      <c r="K140" s="91">
        <v>71320.34605590353</v>
      </c>
      <c r="L140" s="91">
        <f>INDEX('RNF element'!$D$8:$D$159,MATCH('BCF summary'!I140,'RNF element'!$A$8:$A$159,0))</f>
        <v>21054.289168298761</v>
      </c>
      <c r="M140" s="67">
        <f>INDEX('CCG contribution'!$V$10:$V$161,MATCH('BCF summary'!$I140,'CCG contribution'!$Q$10:$Q$161,0),1)</f>
        <v>54389.311783996731</v>
      </c>
      <c r="N140" s="67">
        <f t="shared" si="11"/>
        <v>75443.600952295499</v>
      </c>
      <c r="O140" s="103">
        <f t="shared" si="12"/>
        <v>5.7813164467261702E-2</v>
      </c>
    </row>
    <row r="141" spans="1:15" x14ac:dyDescent="0.25">
      <c r="A141" s="40" t="s">
        <v>224</v>
      </c>
      <c r="B141" s="20" t="s">
        <v>223</v>
      </c>
      <c r="C141" s="81">
        <v>20727.146470906413</v>
      </c>
      <c r="D141" s="67">
        <f>INDEX('CCG contribution'!$C$10:$G$200,MATCH('BCF summary'!$A141,'CCG contribution'!$A$10:$A$200,0),2)</f>
        <v>6607.2263004177403</v>
      </c>
      <c r="E141" s="67">
        <f>INDEX('CCG contribution'!$C$10:$G$200,MATCH('BCF summary'!$A141,'CCG contribution'!$A$10:$A$200,0),4)</f>
        <v>15262.384721532453</v>
      </c>
      <c r="F141" s="67">
        <f t="shared" si="9"/>
        <v>21869.611021950193</v>
      </c>
      <c r="G141" s="103">
        <f t="shared" si="10"/>
        <v>5.511923952712916E-2</v>
      </c>
      <c r="I141" s="28" t="s">
        <v>31</v>
      </c>
      <c r="J141" s="28" t="s">
        <v>30</v>
      </c>
      <c r="K141" s="91">
        <v>95603.754869868193</v>
      </c>
      <c r="L141" s="91">
        <f>INDEX('RNF element'!$D$8:$D$159,MATCH('BCF summary'!I141,'RNF element'!$A$8:$A$159,0))</f>
        <v>31392.048243996942</v>
      </c>
      <c r="M141" s="67">
        <f>INDEX('CCG contribution'!$V$10:$V$161,MATCH('BCF summary'!$I141,'CCG contribution'!$Q$10:$Q$161,0),1)</f>
        <v>69831.431592764668</v>
      </c>
      <c r="N141" s="67">
        <f t="shared" si="11"/>
        <v>101223.4798367616</v>
      </c>
      <c r="O141" s="103">
        <f t="shared" si="12"/>
        <v>5.8781425212249605E-2</v>
      </c>
    </row>
    <row r="142" spans="1:15" x14ac:dyDescent="0.25">
      <c r="A142" s="40" t="s">
        <v>218</v>
      </c>
      <c r="B142" s="20" t="s">
        <v>217</v>
      </c>
      <c r="C142" s="81">
        <v>18469.75973503197</v>
      </c>
      <c r="D142" s="67">
        <f>INDEX('CCG contribution'!$C$10:$G$200,MATCH('BCF summary'!$A142,'CCG contribution'!$A$10:$A$200,0),2)</f>
        <v>6267.0652231172207</v>
      </c>
      <c r="E142" s="67">
        <f>INDEX('CCG contribution'!$C$10:$G$200,MATCH('BCF summary'!$A142,'CCG contribution'!$A$10:$A$200,0),4)</f>
        <v>12512.796548048953</v>
      </c>
      <c r="F142" s="67">
        <f t="shared" si="9"/>
        <v>18779.861771166172</v>
      </c>
      <c r="G142" s="103">
        <f t="shared" si="10"/>
        <v>1.6789716844341163E-2</v>
      </c>
      <c r="I142" s="28" t="s">
        <v>540</v>
      </c>
      <c r="J142" s="28" t="s">
        <v>539</v>
      </c>
      <c r="K142" s="91">
        <v>82918.010607551725</v>
      </c>
      <c r="L142" s="91">
        <f>INDEX('RNF element'!$D$8:$D$159,MATCH('BCF summary'!I142,'RNF element'!$A$8:$A$159,0))</f>
        <v>28100.895615213485</v>
      </c>
      <c r="M142" s="67">
        <f>INDEX('CCG contribution'!$V$10:$V$161,MATCH('BCF summary'!$I142,'CCG contribution'!$Q$10:$Q$161,0),1)</f>
        <v>59295.417699284873</v>
      </c>
      <c r="N142" s="67">
        <f t="shared" si="11"/>
        <v>87396.313314498359</v>
      </c>
      <c r="O142" s="103">
        <f t="shared" si="12"/>
        <v>5.4008805495132872E-2</v>
      </c>
    </row>
    <row r="143" spans="1:15" x14ac:dyDescent="0.25">
      <c r="A143" s="40" t="s">
        <v>216</v>
      </c>
      <c r="B143" s="20" t="s">
        <v>215</v>
      </c>
      <c r="C143" s="81">
        <v>14007.550295429406</v>
      </c>
      <c r="D143" s="67">
        <f>INDEX('CCG contribution'!$C$10:$G$200,MATCH('BCF summary'!$A143,'CCG contribution'!$A$10:$A$200,0),2)</f>
        <v>4885.2155894393909</v>
      </c>
      <c r="E143" s="67">
        <f>INDEX('CCG contribution'!$C$10:$G$200,MATCH('BCF summary'!$A143,'CCG contribution'!$A$10:$A$200,0),4)</f>
        <v>9490.7913098964927</v>
      </c>
      <c r="F143" s="67">
        <f t="shared" si="9"/>
        <v>14376.006899335884</v>
      </c>
      <c r="G143" s="103">
        <f t="shared" si="10"/>
        <v>2.6304142846926171E-2</v>
      </c>
      <c r="I143" s="28" t="s">
        <v>508</v>
      </c>
      <c r="J143" s="28" t="s">
        <v>507</v>
      </c>
      <c r="K143" s="91">
        <v>37378.520600155694</v>
      </c>
      <c r="L143" s="91">
        <f>INDEX('RNF element'!$D$8:$D$159,MATCH('BCF summary'!I143,'RNF element'!$A$8:$A$159,0))</f>
        <v>12294.426285094027</v>
      </c>
      <c r="M143" s="67">
        <f>INDEX('CCG contribution'!$V$10:$V$161,MATCH('BCF summary'!$I143,'CCG contribution'!$Q$10:$Q$161,0),1)</f>
        <v>26882.779225087965</v>
      </c>
      <c r="N143" s="67">
        <f t="shared" si="11"/>
        <v>39177.205510181993</v>
      </c>
      <c r="O143" s="103">
        <f t="shared" si="12"/>
        <v>4.8120815943122341E-2</v>
      </c>
    </row>
    <row r="144" spans="1:15" x14ac:dyDescent="0.25">
      <c r="A144" s="40" t="s">
        <v>212</v>
      </c>
      <c r="B144" s="20" t="s">
        <v>211</v>
      </c>
      <c r="C144" s="81">
        <v>7463.9930423033929</v>
      </c>
      <c r="D144" s="67">
        <f>INDEX('CCG contribution'!$C$10:$G$200,MATCH('BCF summary'!$A144,'CCG contribution'!$A$10:$A$200,0),2)</f>
        <v>2575.0939360803413</v>
      </c>
      <c r="E144" s="67">
        <f>INDEX('CCG contribution'!$C$10:$G$200,MATCH('BCF summary'!$A144,'CCG contribution'!$A$10:$A$200,0),4)</f>
        <v>5308.0757488516419</v>
      </c>
      <c r="F144" s="67">
        <f t="shared" si="9"/>
        <v>7883.1696849319833</v>
      </c>
      <c r="G144" s="103">
        <f t="shared" si="10"/>
        <v>5.6159838340260837E-2</v>
      </c>
      <c r="I144" s="28" t="s">
        <v>47</v>
      </c>
      <c r="J144" s="28" t="s">
        <v>46</v>
      </c>
      <c r="K144" s="91">
        <v>50466.45896516525</v>
      </c>
      <c r="L144" s="91">
        <f>INDEX('RNF element'!$D$8:$D$159,MATCH('BCF summary'!I144,'RNF element'!$A$8:$A$159,0))</f>
        <v>17151.105784798368</v>
      </c>
      <c r="M144" s="67">
        <f>INDEX('CCG contribution'!$V$10:$V$161,MATCH('BCF summary'!$I144,'CCG contribution'!$Q$10:$Q$161,0),1)</f>
        <v>35382.126531938513</v>
      </c>
      <c r="N144" s="67">
        <f t="shared" si="11"/>
        <v>52533.232316736881</v>
      </c>
      <c r="O144" s="103">
        <f t="shared" si="12"/>
        <v>4.095340536965808E-2</v>
      </c>
    </row>
    <row r="145" spans="1:15" x14ac:dyDescent="0.25">
      <c r="A145" s="40" t="s">
        <v>210</v>
      </c>
      <c r="B145" s="20" t="s">
        <v>209</v>
      </c>
      <c r="C145" s="81">
        <v>18623.634590433059</v>
      </c>
      <c r="D145" s="67">
        <f>INDEX('CCG contribution'!$C$10:$G$200,MATCH('BCF summary'!$A145,'CCG contribution'!$A$10:$A$200,0),2)</f>
        <v>6256.886701600687</v>
      </c>
      <c r="E145" s="67">
        <f>INDEX('CCG contribution'!$C$10:$G$200,MATCH('BCF summary'!$A145,'CCG contribution'!$A$10:$A$200,0),4)</f>
        <v>13242.82491433959</v>
      </c>
      <c r="F145" s="67">
        <f t="shared" si="9"/>
        <v>19499.711615940276</v>
      </c>
      <c r="G145" s="103">
        <f t="shared" si="10"/>
        <v>4.7041141258068686E-2</v>
      </c>
      <c r="I145" s="28" t="s">
        <v>376</v>
      </c>
      <c r="J145" s="28" t="s">
        <v>375</v>
      </c>
      <c r="K145" s="91">
        <v>59336.155106036225</v>
      </c>
      <c r="L145" s="91">
        <f>INDEX('RNF element'!$D$8:$D$159,MATCH('BCF summary'!I145,'RNF element'!$A$8:$A$159,0))</f>
        <v>21279.695888708869</v>
      </c>
      <c r="M145" s="67">
        <f>INDEX('CCG contribution'!$V$10:$V$161,MATCH('BCF summary'!$I145,'CCG contribution'!$Q$10:$Q$161,0),1)</f>
        <v>40777.661401810037</v>
      </c>
      <c r="N145" s="67">
        <f t="shared" si="11"/>
        <v>62057.357290518907</v>
      </c>
      <c r="O145" s="103">
        <f t="shared" si="12"/>
        <v>4.5860777120118046E-2</v>
      </c>
    </row>
    <row r="146" spans="1:15" x14ac:dyDescent="0.25">
      <c r="A146" s="40" t="s">
        <v>206</v>
      </c>
      <c r="B146" s="20" t="s">
        <v>205</v>
      </c>
      <c r="C146" s="81">
        <v>13105.423291322133</v>
      </c>
      <c r="D146" s="67">
        <f>INDEX('CCG contribution'!$C$10:$G$200,MATCH('BCF summary'!$A146,'CCG contribution'!$A$10:$A$200,0),2)</f>
        <v>4290.2684012884956</v>
      </c>
      <c r="E146" s="67">
        <f>INDEX('CCG contribution'!$C$10:$G$200,MATCH('BCF summary'!$A146,'CCG contribution'!$A$10:$A$200,0),4)</f>
        <v>9586.0894184151493</v>
      </c>
      <c r="F146" s="67">
        <f t="shared" si="9"/>
        <v>13876.357819703644</v>
      </c>
      <c r="G146" s="103">
        <f t="shared" si="10"/>
        <v>5.8825610683784113E-2</v>
      </c>
      <c r="I146" s="28" t="s">
        <v>422</v>
      </c>
      <c r="J146" s="28" t="s">
        <v>421</v>
      </c>
      <c r="K146" s="91">
        <v>43859.992160560541</v>
      </c>
      <c r="L146" s="91">
        <f>INDEX('RNF element'!$D$8:$D$159,MATCH('BCF summary'!I146,'RNF element'!$A$8:$A$159,0))</f>
        <v>13836.726136806601</v>
      </c>
      <c r="M146" s="67">
        <f>INDEX('CCG contribution'!$V$10:$V$161,MATCH('BCF summary'!$I146,'CCG contribution'!$Q$10:$Q$161,0),1)</f>
        <v>32555.474857877427</v>
      </c>
      <c r="N146" s="67">
        <f t="shared" si="11"/>
        <v>46392.200994684026</v>
      </c>
      <c r="O146" s="103">
        <f t="shared" si="12"/>
        <v>5.7733909866050537E-2</v>
      </c>
    </row>
    <row r="147" spans="1:15" x14ac:dyDescent="0.25">
      <c r="A147" s="40" t="s">
        <v>204</v>
      </c>
      <c r="B147" s="20" t="s">
        <v>203</v>
      </c>
      <c r="C147" s="81">
        <v>13437.160948826877</v>
      </c>
      <c r="D147" s="67">
        <f>INDEX('CCG contribution'!$C$10:$G$200,MATCH('BCF summary'!$A147,'CCG contribution'!$A$10:$A$200,0),2)</f>
        <v>4545.8537108034998</v>
      </c>
      <c r="E147" s="67">
        <f>INDEX('CCG contribution'!$C$10:$G$200,MATCH('BCF summary'!$A147,'CCG contribution'!$A$10:$A$200,0),4)</f>
        <v>9636.2113574552386</v>
      </c>
      <c r="F147" s="67">
        <f t="shared" si="9"/>
        <v>14182.065068258738</v>
      </c>
      <c r="G147" s="103">
        <f t="shared" si="10"/>
        <v>5.5436123915513225E-2</v>
      </c>
      <c r="I147" s="28" t="s">
        <v>484</v>
      </c>
      <c r="J147" s="28" t="s">
        <v>483</v>
      </c>
      <c r="K147" s="91">
        <v>38031.733501156559</v>
      </c>
      <c r="L147" s="91">
        <f>INDEX('RNF element'!$D$8:$D$159,MATCH('BCF summary'!I147,'RNF element'!$A$8:$A$159,0))</f>
        <v>12342.058822229188</v>
      </c>
      <c r="M147" s="67">
        <f>INDEX('CCG contribution'!$V$10:$V$161,MATCH('BCF summary'!$I147,'CCG contribution'!$Q$10:$Q$161,0),1)</f>
        <v>27238.349644336085</v>
      </c>
      <c r="N147" s="67">
        <f t="shared" si="11"/>
        <v>39580.408466565277</v>
      </c>
      <c r="O147" s="103">
        <f t="shared" si="12"/>
        <v>4.0720598900957805E-2</v>
      </c>
    </row>
    <row r="148" spans="1:15" x14ac:dyDescent="0.25">
      <c r="A148" s="40" t="s">
        <v>202</v>
      </c>
      <c r="B148" s="20" t="s">
        <v>201</v>
      </c>
      <c r="C148" s="81">
        <v>33220.79369148548</v>
      </c>
      <c r="D148" s="67">
        <f>INDEX('CCG contribution'!$C$10:$G$200,MATCH('BCF summary'!$A148,'CCG contribution'!$A$10:$A$200,0),2)</f>
        <v>9958.6755602554786</v>
      </c>
      <c r="E148" s="67">
        <f>INDEX('CCG contribution'!$C$10:$G$200,MATCH('BCF summary'!$A148,'CCG contribution'!$A$10:$A$200,0),4)</f>
        <v>25242.042013075505</v>
      </c>
      <c r="F148" s="67">
        <f t="shared" si="9"/>
        <v>35200.717573330985</v>
      </c>
      <c r="G148" s="103">
        <f t="shared" si="10"/>
        <v>5.9598933735076853E-2</v>
      </c>
      <c r="I148" s="28" t="s">
        <v>472</v>
      </c>
      <c r="J148" s="28" t="s">
        <v>471</v>
      </c>
      <c r="K148" s="91">
        <v>52516.100281956824</v>
      </c>
      <c r="L148" s="91">
        <f>INDEX('RNF element'!$D$8:$D$159,MATCH('BCF summary'!I148,'RNF element'!$A$8:$A$159,0))</f>
        <v>17961.418129574613</v>
      </c>
      <c r="M148" s="67">
        <f>INDEX('CCG contribution'!$V$10:$V$161,MATCH('BCF summary'!$I148,'CCG contribution'!$Q$10:$Q$161,0),1)</f>
        <v>37298.250766575089</v>
      </c>
      <c r="N148" s="67">
        <f t="shared" si="11"/>
        <v>55259.668896149698</v>
      </c>
      <c r="O148" s="103">
        <f t="shared" si="12"/>
        <v>5.2242428502169203E-2</v>
      </c>
    </row>
    <row r="149" spans="1:15" x14ac:dyDescent="0.25">
      <c r="A149" s="40" t="s">
        <v>200</v>
      </c>
      <c r="B149" s="20" t="s">
        <v>199</v>
      </c>
      <c r="C149" s="81">
        <v>7574.0210871210438</v>
      </c>
      <c r="D149" s="67">
        <f>INDEX('CCG contribution'!$C$10:$G$200,MATCH('BCF summary'!$A149,'CCG contribution'!$A$10:$A$200,0),2)</f>
        <v>2203.8811750070709</v>
      </c>
      <c r="E149" s="67">
        <f>INDEX('CCG contribution'!$C$10:$G$200,MATCH('BCF summary'!$A149,'CCG contribution'!$A$10:$A$200,0),4)</f>
        <v>5893.7145716720734</v>
      </c>
      <c r="F149" s="67">
        <f t="shared" si="9"/>
        <v>8097.5957466791442</v>
      </c>
      <c r="G149" s="103">
        <f t="shared" si="10"/>
        <v>6.9127700271180093E-2</v>
      </c>
      <c r="I149" s="28" t="s">
        <v>107</v>
      </c>
      <c r="J149" s="28" t="s">
        <v>106</v>
      </c>
      <c r="K149" s="91">
        <v>37418.710296850135</v>
      </c>
      <c r="L149" s="91">
        <f>INDEX('RNF element'!$D$8:$D$159,MATCH('BCF summary'!I149,'RNF element'!$A$8:$A$159,0))</f>
        <v>11669.619905262036</v>
      </c>
      <c r="M149" s="67">
        <f>INDEX('CCG contribution'!$V$10:$V$161,MATCH('BCF summary'!$I149,'CCG contribution'!$Q$10:$Q$161,0),1)</f>
        <v>28050.554120366767</v>
      </c>
      <c r="N149" s="67">
        <f t="shared" si="11"/>
        <v>39720.174025628803</v>
      </c>
      <c r="O149" s="103">
        <f t="shared" si="12"/>
        <v>6.1505693555996332E-2</v>
      </c>
    </row>
    <row r="150" spans="1:15" x14ac:dyDescent="0.25">
      <c r="A150" s="40" t="s">
        <v>198</v>
      </c>
      <c r="B150" s="20" t="s">
        <v>197</v>
      </c>
      <c r="C150" s="81">
        <v>15861.824324790534</v>
      </c>
      <c r="D150" s="67">
        <f>INDEX('CCG contribution'!$C$10:$G$200,MATCH('BCF summary'!$A150,'CCG contribution'!$A$10:$A$200,0),2)</f>
        <v>5289.9202428561121</v>
      </c>
      <c r="E150" s="67">
        <f>INDEX('CCG contribution'!$C$10:$G$200,MATCH('BCF summary'!$A150,'CCG contribution'!$A$10:$A$200,0),4)</f>
        <v>11549.699531546785</v>
      </c>
      <c r="F150" s="67">
        <f t="shared" si="9"/>
        <v>16839.619774402898</v>
      </c>
      <c r="G150" s="103">
        <f t="shared" si="10"/>
        <v>6.1644576915667937E-2</v>
      </c>
      <c r="I150" s="28" t="s">
        <v>131</v>
      </c>
      <c r="J150" s="28" t="s">
        <v>130</v>
      </c>
      <c r="K150" s="91">
        <v>36523.873162309741</v>
      </c>
      <c r="L150" s="91">
        <f>INDEX('RNF element'!$D$8:$D$159,MATCH('BCF summary'!I150,'RNF element'!$A$8:$A$159,0))</f>
        <v>12718.728419732744</v>
      </c>
      <c r="M150" s="67">
        <f>INDEX('CCG contribution'!$V$10:$V$161,MATCH('BCF summary'!$I150,'CCG contribution'!$Q$10:$Q$161,0),1)</f>
        <v>25909.003903851037</v>
      </c>
      <c r="N150" s="67">
        <f t="shared" si="11"/>
        <v>38627.732323583783</v>
      </c>
      <c r="O150" s="103">
        <f t="shared" si="12"/>
        <v>5.7602301703453707E-2</v>
      </c>
    </row>
    <row r="151" spans="1:15" x14ac:dyDescent="0.25">
      <c r="A151" s="40" t="s">
        <v>196</v>
      </c>
      <c r="B151" s="20" t="s">
        <v>195</v>
      </c>
      <c r="C151" s="81">
        <v>10409.084976762108</v>
      </c>
      <c r="D151" s="67">
        <f>INDEX('CCG contribution'!$C$10:$G$200,MATCH('BCF summary'!$A151,'CCG contribution'!$A$10:$A$200,0),2)</f>
        <v>3170.404771685648</v>
      </c>
      <c r="E151" s="67">
        <f>INDEX('CCG contribution'!$C$10:$G$200,MATCH('BCF summary'!$A151,'CCG contribution'!$A$10:$A$200,0),4)</f>
        <v>8066.7786149257145</v>
      </c>
      <c r="F151" s="67">
        <f t="shared" si="9"/>
        <v>11237.183386611363</v>
      </c>
      <c r="G151" s="103">
        <f t="shared" si="10"/>
        <v>7.9555351089740656E-2</v>
      </c>
      <c r="I151" s="28" t="s">
        <v>388</v>
      </c>
      <c r="J151" s="28" t="s">
        <v>387</v>
      </c>
      <c r="K151" s="91">
        <v>53202.519554520397</v>
      </c>
      <c r="L151" s="91">
        <f>INDEX('RNF element'!$D$8:$D$159,MATCH('BCF summary'!I151,'RNF element'!$A$8:$A$159,0))</f>
        <v>18037.26473424492</v>
      </c>
      <c r="M151" s="67">
        <f>INDEX('CCG contribution'!$V$10:$V$161,MATCH('BCF summary'!$I151,'CCG contribution'!$Q$10:$Q$161,0),1)</f>
        <v>37840.820539019049</v>
      </c>
      <c r="N151" s="67">
        <f t="shared" si="11"/>
        <v>55878.085273263969</v>
      </c>
      <c r="O151" s="103">
        <f t="shared" si="12"/>
        <v>5.0290206951603578E-2</v>
      </c>
    </row>
    <row r="152" spans="1:15" x14ac:dyDescent="0.25">
      <c r="A152" s="40" t="s">
        <v>194</v>
      </c>
      <c r="B152" s="20" t="s">
        <v>193</v>
      </c>
      <c r="C152" s="81">
        <v>11920.455677933734</v>
      </c>
      <c r="D152" s="67">
        <f>INDEX('CCG contribution'!$C$10:$G$200,MATCH('BCF summary'!$A152,'CCG contribution'!$A$10:$A$200,0),2)</f>
        <v>3583.4597699259839</v>
      </c>
      <c r="E152" s="67">
        <f>INDEX('CCG contribution'!$C$10:$G$200,MATCH('BCF summary'!$A152,'CCG contribution'!$A$10:$A$200,0),4)</f>
        <v>9025.945993219686</v>
      </c>
      <c r="F152" s="67">
        <f t="shared" si="9"/>
        <v>12609.405763145671</v>
      </c>
      <c r="G152" s="103">
        <f t="shared" si="10"/>
        <v>5.7795616528927729E-2</v>
      </c>
      <c r="I152" s="28" t="s">
        <v>370</v>
      </c>
      <c r="J152" s="28" t="s">
        <v>369</v>
      </c>
      <c r="K152" s="91">
        <v>48349.491942377921</v>
      </c>
      <c r="L152" s="91">
        <f>INDEX('RNF element'!$D$8:$D$159,MATCH('BCF summary'!I152,'RNF element'!$A$8:$A$159,0))</f>
        <v>16608.502694099931</v>
      </c>
      <c r="M152" s="67">
        <f>INDEX('CCG contribution'!$V$10:$V$161,MATCH('BCF summary'!$I152,'CCG contribution'!$Q$10:$Q$161,0),1)</f>
        <v>34254.881672132586</v>
      </c>
      <c r="N152" s="67">
        <f t="shared" si="11"/>
        <v>50863.384366232516</v>
      </c>
      <c r="O152" s="103">
        <f t="shared" si="12"/>
        <v>5.1994184899618157E-2</v>
      </c>
    </row>
    <row r="153" spans="1:15" x14ac:dyDescent="0.25">
      <c r="A153" s="40" t="s">
        <v>192</v>
      </c>
      <c r="B153" s="20" t="s">
        <v>191</v>
      </c>
      <c r="C153" s="81">
        <v>13757.172415550594</v>
      </c>
      <c r="D153" s="67">
        <f>INDEX('CCG contribution'!$C$10:$G$200,MATCH('BCF summary'!$A153,'CCG contribution'!$A$10:$A$200,0),2)</f>
        <v>4477.8784619088601</v>
      </c>
      <c r="E153" s="67">
        <f>INDEX('CCG contribution'!$C$10:$G$200,MATCH('BCF summary'!$A153,'CCG contribution'!$A$10:$A$200,0),4)</f>
        <v>9846.4059554088235</v>
      </c>
      <c r="F153" s="67">
        <f t="shared" si="9"/>
        <v>14324.284417317684</v>
      </c>
      <c r="G153" s="103">
        <f t="shared" si="10"/>
        <v>4.1223006053631162E-2</v>
      </c>
      <c r="I153" s="28" t="s">
        <v>21</v>
      </c>
      <c r="J153" s="28" t="s">
        <v>20</v>
      </c>
      <c r="K153" s="91">
        <v>68639.663780515752</v>
      </c>
      <c r="L153" s="91">
        <f>INDEX('RNF element'!$D$8:$D$159,MATCH('BCF summary'!I153,'RNF element'!$A$8:$A$159,0))</f>
        <v>20342.478127357193</v>
      </c>
      <c r="M153" s="67">
        <f>INDEX('CCG contribution'!$V$10:$V$161,MATCH('BCF summary'!$I153,'CCG contribution'!$Q$10:$Q$161,0),1)</f>
        <v>52585.594364610872</v>
      </c>
      <c r="N153" s="67">
        <f t="shared" si="11"/>
        <v>72928.072491968065</v>
      </c>
      <c r="O153" s="103">
        <f t="shared" si="12"/>
        <v>6.2477122923635831E-2</v>
      </c>
    </row>
    <row r="154" spans="1:15" x14ac:dyDescent="0.25">
      <c r="A154" s="40" t="s">
        <v>190</v>
      </c>
      <c r="B154" s="20" t="s">
        <v>189</v>
      </c>
      <c r="C154" s="81">
        <v>17180.912535696683</v>
      </c>
      <c r="D154" s="67">
        <f>INDEX('CCG contribution'!$C$10:$G$200,MATCH('BCF summary'!$A154,'CCG contribution'!$A$10:$A$200,0),2)</f>
        <v>5081.6067382451465</v>
      </c>
      <c r="E154" s="67">
        <f>INDEX('CCG contribution'!$C$10:$G$200,MATCH('BCF summary'!$A154,'CCG contribution'!$A$10:$A$200,0),4)</f>
        <v>13219.814615185416</v>
      </c>
      <c r="F154" s="67">
        <f t="shared" si="9"/>
        <v>18301.421353430564</v>
      </c>
      <c r="G154" s="103">
        <f t="shared" si="10"/>
        <v>6.521823654045189E-2</v>
      </c>
      <c r="I154" s="28" t="s">
        <v>290</v>
      </c>
      <c r="J154" s="28" t="s">
        <v>289</v>
      </c>
      <c r="K154" s="91">
        <v>34954.021952634248</v>
      </c>
      <c r="L154" s="91">
        <f>INDEX('RNF element'!$D$8:$D$159,MATCH('BCF summary'!I154,'RNF element'!$A$8:$A$159,0))</f>
        <v>11379.500607916721</v>
      </c>
      <c r="M154" s="67">
        <f>INDEX('CCG contribution'!$V$10:$V$161,MATCH('BCF summary'!$I154,'CCG contribution'!$Q$10:$Q$161,0),1)</f>
        <v>25113.401968496553</v>
      </c>
      <c r="N154" s="67">
        <f t="shared" si="11"/>
        <v>36492.902576413275</v>
      </c>
      <c r="O154" s="103">
        <f t="shared" si="12"/>
        <v>4.4025852757784145E-2</v>
      </c>
    </row>
    <row r="155" spans="1:15" x14ac:dyDescent="0.25">
      <c r="A155" s="40" t="s">
        <v>186</v>
      </c>
      <c r="B155" s="20" t="s">
        <v>185</v>
      </c>
      <c r="C155" s="81">
        <v>13482.967265998293</v>
      </c>
      <c r="D155" s="67">
        <f>INDEX('CCG contribution'!$C$10:$G$200,MATCH('BCF summary'!$A155,'CCG contribution'!$A$10:$A$200,0),2)</f>
        <v>4660.0963235639465</v>
      </c>
      <c r="E155" s="67">
        <f>INDEX('CCG contribution'!$C$10:$G$200,MATCH('BCF summary'!$A155,'CCG contribution'!$A$10:$A$200,0),4)</f>
        <v>9648.9504684626554</v>
      </c>
      <c r="F155" s="67">
        <f t="shared" si="9"/>
        <v>14309.046792026602</v>
      </c>
      <c r="G155" s="103">
        <f t="shared" si="10"/>
        <v>6.126837733349233E-2</v>
      </c>
      <c r="I155" s="28" t="s">
        <v>184</v>
      </c>
      <c r="J155" s="28" t="s">
        <v>183</v>
      </c>
      <c r="K155" s="91">
        <v>54277.782044604814</v>
      </c>
      <c r="L155" s="91">
        <f>INDEX('RNF element'!$D$8:$D$159,MATCH('BCF summary'!I155,'RNF element'!$A$8:$A$159,0))</f>
        <v>16822.653058826498</v>
      </c>
      <c r="M155" s="67">
        <f>INDEX('CCG contribution'!$V$10:$V$161,MATCH('BCF summary'!$I155,'CCG contribution'!$Q$10:$Q$161,0),1)</f>
        <v>40784.707053210237</v>
      </c>
      <c r="N155" s="67">
        <f t="shared" si="11"/>
        <v>57607.360112036738</v>
      </c>
      <c r="O155" s="103">
        <f t="shared" si="12"/>
        <v>6.1343296317740492E-2</v>
      </c>
    </row>
    <row r="156" spans="1:15" x14ac:dyDescent="0.25">
      <c r="A156" s="40" t="s">
        <v>182</v>
      </c>
      <c r="B156" s="20" t="s">
        <v>181</v>
      </c>
      <c r="C156" s="81">
        <v>20457.635708441197</v>
      </c>
      <c r="D156" s="67">
        <f>INDEX('CCG contribution'!$C$10:$G$200,MATCH('BCF summary'!$A156,'CCG contribution'!$A$10:$A$200,0),2)</f>
        <v>5968.0337573991201</v>
      </c>
      <c r="E156" s="67">
        <f>INDEX('CCG contribution'!$C$10:$G$200,MATCH('BCF summary'!$A156,'CCG contribution'!$A$10:$A$200,0),4)</f>
        <v>15678.6460196137</v>
      </c>
      <c r="F156" s="67">
        <f t="shared" si="9"/>
        <v>21646.679777012818</v>
      </c>
      <c r="G156" s="103">
        <f t="shared" si="10"/>
        <v>5.8122262294513227E-2</v>
      </c>
      <c r="I156" s="28" t="s">
        <v>244</v>
      </c>
      <c r="J156" s="28" t="s">
        <v>243</v>
      </c>
      <c r="K156" s="91">
        <v>35168.581303401785</v>
      </c>
      <c r="L156" s="91">
        <f>INDEX('RNF element'!$D$8:$D$159,MATCH('BCF summary'!I156,'RNF element'!$A$8:$A$159,0))</f>
        <v>12143.576264826543</v>
      </c>
      <c r="M156" s="67">
        <f>INDEX('CCG contribution'!$V$10:$V$161,MATCH('BCF summary'!$I156,'CCG contribution'!$Q$10:$Q$161,0),1)</f>
        <v>25311.274263714007</v>
      </c>
      <c r="N156" s="67">
        <f t="shared" si="11"/>
        <v>37454.850528540548</v>
      </c>
      <c r="O156" s="103">
        <f t="shared" si="12"/>
        <v>6.5008855643478025E-2</v>
      </c>
    </row>
    <row r="157" spans="1:15" x14ac:dyDescent="0.25">
      <c r="A157" s="40" t="s">
        <v>180</v>
      </c>
      <c r="B157" s="20" t="s">
        <v>179</v>
      </c>
      <c r="C157" s="81">
        <v>13706.711317949292</v>
      </c>
      <c r="D157" s="67">
        <f>INDEX('CCG contribution'!$C$10:$G$200,MATCH('BCF summary'!$A157,'CCG contribution'!$A$10:$A$200,0),2)</f>
        <v>4226.3186299023082</v>
      </c>
      <c r="E157" s="67">
        <f>INDEX('CCG contribution'!$C$10:$G$200,MATCH('BCF summary'!$A157,'CCG contribution'!$A$10:$A$200,0),4)</f>
        <v>10186.500810805523</v>
      </c>
      <c r="F157" s="67">
        <f t="shared" si="9"/>
        <v>14412.81944070783</v>
      </c>
      <c r="G157" s="103">
        <f t="shared" si="10"/>
        <v>5.1515502616143349E-2</v>
      </c>
      <c r="I157" s="28"/>
      <c r="J157" s="28"/>
      <c r="K157" s="28"/>
      <c r="L157" s="91"/>
      <c r="M157" s="67"/>
      <c r="N157" s="67"/>
      <c r="O157" s="67"/>
    </row>
    <row r="158" spans="1:15" x14ac:dyDescent="0.25">
      <c r="A158" s="40" t="s">
        <v>178</v>
      </c>
      <c r="B158" s="20" t="s">
        <v>177</v>
      </c>
      <c r="C158" s="81">
        <v>5579.4857398940167</v>
      </c>
      <c r="D158" s="67">
        <f>INDEX('CCG contribution'!$C$10:$G$200,MATCH('BCF summary'!$A158,'CCG contribution'!$A$10:$A$200,0),2)</f>
        <v>1658.3125026993898</v>
      </c>
      <c r="E158" s="67">
        <f>INDEX('CCG contribution'!$C$10:$G$200,MATCH('BCF summary'!$A158,'CCG contribution'!$A$10:$A$200,0),4)</f>
        <v>4204.3049768122664</v>
      </c>
      <c r="F158" s="67">
        <f t="shared" si="9"/>
        <v>5862.6174795116567</v>
      </c>
      <c r="G158" s="103">
        <f t="shared" si="10"/>
        <v>5.0745131866403614E-2</v>
      </c>
    </row>
    <row r="159" spans="1:15" x14ac:dyDescent="0.25">
      <c r="A159" s="40" t="s">
        <v>176</v>
      </c>
      <c r="B159" s="20" t="s">
        <v>175</v>
      </c>
      <c r="C159" s="81">
        <v>7068.4478109084957</v>
      </c>
      <c r="D159" s="67">
        <f>INDEX('CCG contribution'!$C$10:$G$200,MATCH('BCF summary'!$A159,'CCG contribution'!$A$10:$A$200,0),2)</f>
        <v>2347.4836351440881</v>
      </c>
      <c r="E159" s="67">
        <f>INDEX('CCG contribution'!$C$10:$G$200,MATCH('BCF summary'!$A159,'CCG contribution'!$A$10:$A$200,0),4)</f>
        <v>5255.5475803035188</v>
      </c>
      <c r="F159" s="67">
        <f t="shared" si="9"/>
        <v>7603.0312154476069</v>
      </c>
      <c r="G159" s="103">
        <f t="shared" si="10"/>
        <v>7.5629532655543841E-2</v>
      </c>
    </row>
    <row r="160" spans="1:15" x14ac:dyDescent="0.25">
      <c r="A160" s="40" t="s">
        <v>174</v>
      </c>
      <c r="B160" s="20" t="s">
        <v>173</v>
      </c>
      <c r="C160" s="81">
        <v>9997.0973076873433</v>
      </c>
      <c r="D160" s="67">
        <f>INDEX('CCG contribution'!$C$10:$G$200,MATCH('BCF summary'!$A160,'CCG contribution'!$A$10:$A$200,0),2)</f>
        <v>2853.9529012976641</v>
      </c>
      <c r="E160" s="67">
        <f>INDEX('CCG contribution'!$C$10:$G$200,MATCH('BCF summary'!$A160,'CCG contribution'!$A$10:$A$200,0),4)</f>
        <v>7672.1350500986837</v>
      </c>
      <c r="F160" s="67">
        <f t="shared" si="9"/>
        <v>10526.087951396348</v>
      </c>
      <c r="G160" s="103">
        <f t="shared" si="10"/>
        <v>5.2914423800019872E-2</v>
      </c>
    </row>
    <row r="161" spans="1:7" x14ac:dyDescent="0.25">
      <c r="A161" s="40" t="s">
        <v>172</v>
      </c>
      <c r="B161" s="20" t="s">
        <v>171</v>
      </c>
      <c r="C161" s="81">
        <v>12345.114132699477</v>
      </c>
      <c r="D161" s="67">
        <f>INDEX('CCG contribution'!$C$10:$G$200,MATCH('BCF summary'!$A161,'CCG contribution'!$A$10:$A$200,0),2)</f>
        <v>3943.2801551399157</v>
      </c>
      <c r="E161" s="67">
        <f>INDEX('CCG contribution'!$C$10:$G$200,MATCH('BCF summary'!$A161,'CCG contribution'!$A$10:$A$200,0),4)</f>
        <v>9222.518718765632</v>
      </c>
      <c r="F161" s="67">
        <f t="shared" si="9"/>
        <v>13165.798873905547</v>
      </c>
      <c r="G161" s="103">
        <f t="shared" si="10"/>
        <v>6.6478505778432506E-2</v>
      </c>
    </row>
    <row r="162" spans="1:7" x14ac:dyDescent="0.25">
      <c r="A162" s="40" t="s">
        <v>170</v>
      </c>
      <c r="B162" s="20" t="s">
        <v>169</v>
      </c>
      <c r="C162" s="81">
        <v>11732.158742878108</v>
      </c>
      <c r="D162" s="67">
        <f>INDEX('CCG contribution'!$C$10:$G$200,MATCH('BCF summary'!$A162,'CCG contribution'!$A$10:$A$200,0),2)</f>
        <v>3563.2473095956643</v>
      </c>
      <c r="E162" s="67">
        <f>INDEX('CCG contribution'!$C$10:$G$200,MATCH('BCF summary'!$A162,'CCG contribution'!$A$10:$A$200,0),4)</f>
        <v>8741.3756963425767</v>
      </c>
      <c r="F162" s="67">
        <f t="shared" si="9"/>
        <v>12304.623005938241</v>
      </c>
      <c r="G162" s="103">
        <f t="shared" si="10"/>
        <v>4.8794452547587852E-2</v>
      </c>
    </row>
    <row r="163" spans="1:7" x14ac:dyDescent="0.25">
      <c r="A163" s="40" t="s">
        <v>168</v>
      </c>
      <c r="B163" s="20" t="s">
        <v>167</v>
      </c>
      <c r="C163" s="81">
        <v>11002.012656753161</v>
      </c>
      <c r="D163" s="67">
        <f>INDEX('CCG contribution'!$C$10:$G$200,MATCH('BCF summary'!$A163,'CCG contribution'!$A$10:$A$200,0),2)</f>
        <v>3902.9288976790981</v>
      </c>
      <c r="E163" s="67">
        <f>INDEX('CCG contribution'!$C$10:$G$200,MATCH('BCF summary'!$A163,'CCG contribution'!$A$10:$A$200,0),4)</f>
        <v>7418.0706049359324</v>
      </c>
      <c r="F163" s="67">
        <f t="shared" si="9"/>
        <v>11320.99950261503</v>
      </c>
      <c r="G163" s="103">
        <f t="shared" si="10"/>
        <v>2.8993499263616274E-2</v>
      </c>
    </row>
    <row r="164" spans="1:7" x14ac:dyDescent="0.25">
      <c r="A164" s="40" t="s">
        <v>164</v>
      </c>
      <c r="B164" s="20" t="s">
        <v>163</v>
      </c>
      <c r="C164" s="81">
        <v>36637.363327990643</v>
      </c>
      <c r="D164" s="67">
        <f>INDEX('CCG contribution'!$C$10:$G$200,MATCH('BCF summary'!$A164,'CCG contribution'!$A$10:$A$200,0),2)</f>
        <v>11416.013553949779</v>
      </c>
      <c r="E164" s="67">
        <f>INDEX('CCG contribution'!$C$10:$G$200,MATCH('BCF summary'!$A164,'CCG contribution'!$A$10:$A$200,0),4)</f>
        <v>27434.165548028835</v>
      </c>
      <c r="F164" s="67">
        <f t="shared" si="9"/>
        <v>38850.179101978618</v>
      </c>
      <c r="G164" s="103">
        <f t="shared" si="10"/>
        <v>6.0397789933136492E-2</v>
      </c>
    </row>
    <row r="165" spans="1:7" x14ac:dyDescent="0.25">
      <c r="A165" s="40" t="s">
        <v>162</v>
      </c>
      <c r="B165" s="20" t="s">
        <v>161</v>
      </c>
      <c r="C165" s="81">
        <v>13694.723663194472</v>
      </c>
      <c r="D165" s="67">
        <f>INDEX('CCG contribution'!$C$10:$G$200,MATCH('BCF summary'!$A165,'CCG contribution'!$A$10:$A$200,0),2)</f>
        <v>4534.4021507007201</v>
      </c>
      <c r="E165" s="67">
        <f>INDEX('CCG contribution'!$C$10:$G$200,MATCH('BCF summary'!$A165,'CCG contribution'!$A$10:$A$200,0),4)</f>
        <v>9889.5799731253501</v>
      </c>
      <c r="F165" s="67">
        <f t="shared" si="9"/>
        <v>14423.98212382607</v>
      </c>
      <c r="G165" s="103">
        <f t="shared" si="10"/>
        <v>5.3251053366745182E-2</v>
      </c>
    </row>
    <row r="166" spans="1:7" x14ac:dyDescent="0.25">
      <c r="A166" s="40" t="s">
        <v>158</v>
      </c>
      <c r="B166" s="20" t="s">
        <v>157</v>
      </c>
      <c r="C166" s="81">
        <v>12548.78324056261</v>
      </c>
      <c r="D166" s="67">
        <f>INDEX('CCG contribution'!$C$10:$G$200,MATCH('BCF summary'!$A166,'CCG contribution'!$A$10:$A$200,0),2)</f>
        <v>3791.478980396374</v>
      </c>
      <c r="E166" s="67">
        <f>INDEX('CCG contribution'!$C$10:$G$200,MATCH('BCF summary'!$A166,'CCG contribution'!$A$10:$A$200,0),4)</f>
        <v>9519.4638867013964</v>
      </c>
      <c r="F166" s="67">
        <f t="shared" si="9"/>
        <v>13310.94286709777</v>
      </c>
      <c r="G166" s="103">
        <f t="shared" si="10"/>
        <v>6.0735739228609864E-2</v>
      </c>
    </row>
    <row r="167" spans="1:7" x14ac:dyDescent="0.25">
      <c r="A167" s="40" t="s">
        <v>156</v>
      </c>
      <c r="B167" s="20" t="s">
        <v>155</v>
      </c>
      <c r="C167" s="81">
        <v>16483.528564351313</v>
      </c>
      <c r="D167" s="67">
        <f>INDEX('CCG contribution'!$C$10:$G$200,MATCH('BCF summary'!$A167,'CCG contribution'!$A$10:$A$200,0),2)</f>
        <v>5649.4891179301521</v>
      </c>
      <c r="E167" s="67">
        <f>INDEX('CCG contribution'!$C$10:$G$200,MATCH('BCF summary'!$A167,'CCG contribution'!$A$10:$A$200,0),4)</f>
        <v>11972.274781261056</v>
      </c>
      <c r="F167" s="67">
        <f t="shared" si="9"/>
        <v>17621.76389919121</v>
      </c>
      <c r="G167" s="103">
        <f t="shared" si="10"/>
        <v>6.905289303781359E-2</v>
      </c>
    </row>
    <row r="168" spans="1:7" x14ac:dyDescent="0.25">
      <c r="A168" s="40" t="s">
        <v>152</v>
      </c>
      <c r="B168" s="20" t="s">
        <v>151</v>
      </c>
      <c r="C168" s="81">
        <v>32180.473491844205</v>
      </c>
      <c r="D168" s="67">
        <f>INDEX('CCG contribution'!$C$10:$G$200,MATCH('BCF summary'!$A168,'CCG contribution'!$A$10:$A$200,0),2)</f>
        <v>9953.8224101297692</v>
      </c>
      <c r="E168" s="67">
        <f>INDEX('CCG contribution'!$C$10:$G$200,MATCH('BCF summary'!$A168,'CCG contribution'!$A$10:$A$200,0),4)</f>
        <v>24188.042527513961</v>
      </c>
      <c r="F168" s="67">
        <f t="shared" si="9"/>
        <v>34141.864937643732</v>
      </c>
      <c r="G168" s="103">
        <f t="shared" si="10"/>
        <v>6.094973855175323E-2</v>
      </c>
    </row>
    <row r="169" spans="1:7" x14ac:dyDescent="0.25">
      <c r="A169" s="40" t="s">
        <v>150</v>
      </c>
      <c r="B169" s="20" t="s">
        <v>149</v>
      </c>
      <c r="C169" s="81">
        <v>11417.55320418104</v>
      </c>
      <c r="D169" s="67">
        <f>INDEX('CCG contribution'!$C$10:$G$200,MATCH('BCF summary'!$A169,'CCG contribution'!$A$10:$A$200,0),2)</f>
        <v>3716.2269585961412</v>
      </c>
      <c r="E169" s="67">
        <f>INDEX('CCG contribution'!$C$10:$G$200,MATCH('BCF summary'!$A169,'CCG contribution'!$A$10:$A$200,0),4)</f>
        <v>8350.7518982261554</v>
      </c>
      <c r="F169" s="67">
        <f t="shared" si="9"/>
        <v>12066.978856822298</v>
      </c>
      <c r="G169" s="103">
        <f t="shared" si="10"/>
        <v>5.6879581905818544E-2</v>
      </c>
    </row>
    <row r="170" spans="1:7" x14ac:dyDescent="0.25">
      <c r="A170" s="40" t="s">
        <v>146</v>
      </c>
      <c r="B170" s="20" t="s">
        <v>145</v>
      </c>
      <c r="C170" s="81">
        <v>52264.1522558086</v>
      </c>
      <c r="D170" s="67">
        <f>INDEX('CCG contribution'!$C$10:$G$200,MATCH('BCF summary'!$A170,'CCG contribution'!$A$10:$A$200,0),2)</f>
        <v>17602.801734389439</v>
      </c>
      <c r="E170" s="67">
        <f>INDEX('CCG contribution'!$C$10:$G$200,MATCH('BCF summary'!$A170,'CCG contribution'!$A$10:$A$200,0),4)</f>
        <v>37106.756498736941</v>
      </c>
      <c r="F170" s="67">
        <f t="shared" si="9"/>
        <v>54709.558233126379</v>
      </c>
      <c r="G170" s="103">
        <f t="shared" si="10"/>
        <v>4.6789355069774441E-2</v>
      </c>
    </row>
    <row r="171" spans="1:7" x14ac:dyDescent="0.25">
      <c r="A171" s="40" t="s">
        <v>143</v>
      </c>
      <c r="B171" s="20" t="s">
        <v>142</v>
      </c>
      <c r="C171" s="81">
        <v>37995.498744249184</v>
      </c>
      <c r="D171" s="67">
        <f>INDEX('CCG contribution'!$C$10:$G$200,MATCH('BCF summary'!$A171,'CCG contribution'!$A$10:$A$200,0),2)</f>
        <v>12883.811078357714</v>
      </c>
      <c r="E171" s="67">
        <f>INDEX('CCG contribution'!$C$10:$G$200,MATCH('BCF summary'!$A171,'CCG contribution'!$A$10:$A$200,0),4)</f>
        <v>27014.527393076904</v>
      </c>
      <c r="F171" s="67">
        <f t="shared" si="9"/>
        <v>39898.338471434618</v>
      </c>
      <c r="G171" s="103">
        <f t="shared" si="10"/>
        <v>5.0080661922445202E-2</v>
      </c>
    </row>
    <row r="172" spans="1:7" x14ac:dyDescent="0.25">
      <c r="A172" s="40" t="s">
        <v>137</v>
      </c>
      <c r="B172" s="20" t="s">
        <v>136</v>
      </c>
      <c r="C172" s="81">
        <v>39319.909981256977</v>
      </c>
      <c r="D172" s="67">
        <f>INDEX('CCG contribution'!$C$10:$G$200,MATCH('BCF summary'!$A172,'CCG contribution'!$A$10:$A$200,0),2)</f>
        <v>14289.635535957579</v>
      </c>
      <c r="E172" s="67">
        <f>INDEX('CCG contribution'!$C$10:$G$200,MATCH('BCF summary'!$A172,'CCG contribution'!$A$10:$A$200,0),4)</f>
        <v>27210.964370599424</v>
      </c>
      <c r="F172" s="67">
        <f t="shared" si="9"/>
        <v>41500.599906557007</v>
      </c>
      <c r="G172" s="103">
        <f t="shared" si="10"/>
        <v>5.5460196280701535E-2</v>
      </c>
    </row>
    <row r="173" spans="1:7" x14ac:dyDescent="0.25">
      <c r="A173" s="40" t="s">
        <v>133</v>
      </c>
      <c r="B173" s="20" t="s">
        <v>132</v>
      </c>
      <c r="C173" s="81">
        <v>36523.873162309741</v>
      </c>
      <c r="D173" s="67">
        <f>INDEX('CCG contribution'!$C$10:$G$200,MATCH('BCF summary'!$A173,'CCG contribution'!$A$10:$A$200,0),2)</f>
        <v>12718.728419732744</v>
      </c>
      <c r="E173" s="67">
        <f>INDEX('CCG contribution'!$C$10:$G$200,MATCH('BCF summary'!$A173,'CCG contribution'!$A$10:$A$200,0),4)</f>
        <v>25909.003903851037</v>
      </c>
      <c r="F173" s="67">
        <f t="shared" si="9"/>
        <v>38627.732323583783</v>
      </c>
      <c r="G173" s="103">
        <f t="shared" si="10"/>
        <v>5.7602301703453707E-2</v>
      </c>
    </row>
    <row r="174" spans="1:7" x14ac:dyDescent="0.25">
      <c r="A174" s="40" t="s">
        <v>127</v>
      </c>
      <c r="B174" s="20" t="s">
        <v>126</v>
      </c>
      <c r="C174" s="81">
        <v>12903.65971873834</v>
      </c>
      <c r="D174" s="67">
        <f>INDEX('CCG contribution'!$C$10:$G$200,MATCH('BCF summary'!$A174,'CCG contribution'!$A$10:$A$200,0),2)</f>
        <v>4020.042868047572</v>
      </c>
      <c r="E174" s="67">
        <f>INDEX('CCG contribution'!$C$10:$G$200,MATCH('BCF summary'!$A174,'CCG contribution'!$A$10:$A$200,0),4)</f>
        <v>9765.3734308869134</v>
      </c>
      <c r="F174" s="67">
        <f t="shared" si="9"/>
        <v>13785.416298934486</v>
      </c>
      <c r="G174" s="103">
        <f t="shared" si="10"/>
        <v>6.833383702111151E-2</v>
      </c>
    </row>
    <row r="175" spans="1:7" x14ac:dyDescent="0.25">
      <c r="A175" s="40" t="s">
        <v>125</v>
      </c>
      <c r="B175" s="20" t="s">
        <v>124</v>
      </c>
      <c r="C175" s="81">
        <v>25851.382351788518</v>
      </c>
      <c r="D175" s="67">
        <f>INDEX('CCG contribution'!$C$10:$G$200,MATCH('BCF summary'!$A175,'CCG contribution'!$A$10:$A$200,0),2)</f>
        <v>9168.288597678893</v>
      </c>
      <c r="E175" s="67">
        <f>INDEX('CCG contribution'!$C$10:$G$200,MATCH('BCF summary'!$A175,'CCG contribution'!$A$10:$A$200,0),4)</f>
        <v>18064.898030563018</v>
      </c>
      <c r="F175" s="67">
        <f t="shared" si="9"/>
        <v>27233.186628241911</v>
      </c>
      <c r="G175" s="103">
        <f t="shared" si="10"/>
        <v>5.3451852502494734E-2</v>
      </c>
    </row>
    <row r="176" spans="1:7" x14ac:dyDescent="0.25">
      <c r="A176" s="40" t="s">
        <v>119</v>
      </c>
      <c r="B176" s="20" t="s">
        <v>118</v>
      </c>
      <c r="C176" s="81">
        <v>37405.352744912889</v>
      </c>
      <c r="D176" s="67">
        <f>INDEX('CCG contribution'!$C$10:$G$200,MATCH('BCF summary'!$A176,'CCG contribution'!$A$10:$A$200,0),2)</f>
        <v>13414.091812679117</v>
      </c>
      <c r="E176" s="67">
        <f>INDEX('CCG contribution'!$C$10:$G$200,MATCH('BCF summary'!$A176,'CCG contribution'!$A$10:$A$200,0),4)</f>
        <v>25758.70184641482</v>
      </c>
      <c r="F176" s="67">
        <f t="shared" si="9"/>
        <v>39172.793659093935</v>
      </c>
      <c r="G176" s="103">
        <f t="shared" si="10"/>
        <v>4.7251015816751396E-2</v>
      </c>
    </row>
    <row r="177" spans="1:7" x14ac:dyDescent="0.25">
      <c r="A177" s="40" t="s">
        <v>115</v>
      </c>
      <c r="B177" s="20" t="s">
        <v>114</v>
      </c>
      <c r="C177" s="81">
        <v>40023.629503397678</v>
      </c>
      <c r="D177" s="67">
        <f>INDEX('CCG contribution'!$C$10:$G$200,MATCH('BCF summary'!$A177,'CCG contribution'!$A$10:$A$200,0),2)</f>
        <v>13576.716990197161</v>
      </c>
      <c r="E177" s="67">
        <f>INDEX('CCG contribution'!$C$10:$G$200,MATCH('BCF summary'!$A177,'CCG contribution'!$A$10:$A$200,0),4)</f>
        <v>28924.461251159213</v>
      </c>
      <c r="F177" s="67">
        <f t="shared" si="9"/>
        <v>42501.178241356378</v>
      </c>
      <c r="G177" s="103">
        <f t="shared" si="10"/>
        <v>6.190215052206538E-2</v>
      </c>
    </row>
    <row r="178" spans="1:7" x14ac:dyDescent="0.25">
      <c r="A178" s="40" t="s">
        <v>109</v>
      </c>
      <c r="B178" s="20" t="s">
        <v>108</v>
      </c>
      <c r="C178" s="81">
        <v>28619.532061217222</v>
      </c>
      <c r="D178" s="67">
        <f>INDEX('CCG contribution'!$C$10:$G$200,MATCH('BCF summary'!$A178,'CCG contribution'!$A$10:$A$200,0),2)</f>
        <v>8561.877287745072</v>
      </c>
      <c r="E178" s="67">
        <f>INDEX('CCG contribution'!$C$10:$G$200,MATCH('BCF summary'!$A178,'CCG contribution'!$A$10:$A$200,0),4)</f>
        <v>21690.715459604187</v>
      </c>
      <c r="F178" s="67">
        <f t="shared" si="9"/>
        <v>30252.592747349259</v>
      </c>
      <c r="G178" s="103">
        <f t="shared" si="10"/>
        <v>5.7061054759348195E-2</v>
      </c>
    </row>
    <row r="179" spans="1:7" x14ac:dyDescent="0.25">
      <c r="A179" s="40" t="s">
        <v>101</v>
      </c>
      <c r="B179" s="20" t="s">
        <v>100</v>
      </c>
      <c r="C179" s="81">
        <v>26704.210240438671</v>
      </c>
      <c r="D179" s="67">
        <f>INDEX('CCG contribution'!$C$10:$G$200,MATCH('BCF summary'!$A179,'CCG contribution'!$A$10:$A$200,0),2)</f>
        <v>7496.0251306800437</v>
      </c>
      <c r="E179" s="67">
        <f>INDEX('CCG contribution'!$C$10:$G$200,MATCH('BCF summary'!$A179,'CCG contribution'!$A$10:$A$200,0),4)</f>
        <v>20438.45417972537</v>
      </c>
      <c r="F179" s="67">
        <f t="shared" si="9"/>
        <v>27934.479310405412</v>
      </c>
      <c r="G179" s="103">
        <f t="shared" si="10"/>
        <v>4.6070228585293416E-2</v>
      </c>
    </row>
    <row r="180" spans="1:7" x14ac:dyDescent="0.25">
      <c r="A180" s="40" t="s">
        <v>93</v>
      </c>
      <c r="B180" s="20" t="s">
        <v>92</v>
      </c>
      <c r="C180" s="81">
        <v>57953.676382760925</v>
      </c>
      <c r="D180" s="67">
        <f>INDEX('CCG contribution'!$C$10:$G$200,MATCH('BCF summary'!$A180,'CCG contribution'!$A$10:$A$200,0),2)</f>
        <v>19796.15932522509</v>
      </c>
      <c r="E180" s="67">
        <f>INDEX('CCG contribution'!$C$10:$G$200,MATCH('BCF summary'!$A180,'CCG contribution'!$A$10:$A$200,0),4)</f>
        <v>41612.588691686047</v>
      </c>
      <c r="F180" s="67">
        <f t="shared" si="9"/>
        <v>61408.748016911137</v>
      </c>
      <c r="G180" s="103">
        <f t="shared" si="10"/>
        <v>5.9617816328524809E-2</v>
      </c>
    </row>
    <row r="181" spans="1:7" x14ac:dyDescent="0.25">
      <c r="A181" s="40" t="s">
        <v>83</v>
      </c>
      <c r="B181" s="20" t="s">
        <v>82</v>
      </c>
      <c r="C181" s="81">
        <v>24092.549176011089</v>
      </c>
      <c r="D181" s="67">
        <f>INDEX('CCG contribution'!$C$10:$G$200,MATCH('BCF summary'!$A181,'CCG contribution'!$A$10:$A$200,0),2)</f>
        <v>7101.8823421382594</v>
      </c>
      <c r="E181" s="67">
        <f>INDEX('CCG contribution'!$C$10:$G$200,MATCH('BCF summary'!$A181,'CCG contribution'!$A$10:$A$200,0),4)</f>
        <v>18408.683050728927</v>
      </c>
      <c r="F181" s="67">
        <f t="shared" si="9"/>
        <v>25510.565392867185</v>
      </c>
      <c r="G181" s="103">
        <f t="shared" si="10"/>
        <v>5.8857043582088542E-2</v>
      </c>
    </row>
    <row r="182" spans="1:7" x14ac:dyDescent="0.25">
      <c r="A182" s="40" t="s">
        <v>79</v>
      </c>
      <c r="B182" s="20" t="s">
        <v>78</v>
      </c>
      <c r="C182" s="81">
        <v>81332.186154877112</v>
      </c>
      <c r="D182" s="67">
        <f>INDEX('CCG contribution'!$C$10:$G$200,MATCH('BCF summary'!$A182,'CCG contribution'!$A$10:$A$200,0),2)</f>
        <v>28542.359824168561</v>
      </c>
      <c r="E182" s="67">
        <f>INDEX('CCG contribution'!$C$10:$G$200,MATCH('BCF summary'!$A182,'CCG contribution'!$A$10:$A$200,0),4)</f>
        <v>56971.833701457719</v>
      </c>
      <c r="F182" s="67">
        <f t="shared" si="9"/>
        <v>85514.19352562628</v>
      </c>
      <c r="G182" s="103">
        <f t="shared" si="10"/>
        <v>5.1418848655876204E-2</v>
      </c>
    </row>
    <row r="183" spans="1:7" x14ac:dyDescent="0.25">
      <c r="A183" s="40" t="s">
        <v>75</v>
      </c>
      <c r="B183" s="20" t="s">
        <v>74</v>
      </c>
      <c r="C183" s="81">
        <v>52201.886419049872</v>
      </c>
      <c r="D183" s="67">
        <f>INDEX('CCG contribution'!$C$10:$G$200,MATCH('BCF summary'!$A183,'CCG contribution'!$A$10:$A$200,0),2)</f>
        <v>16859.714058346581</v>
      </c>
      <c r="E183" s="67">
        <f>INDEX('CCG contribution'!$C$10:$G$200,MATCH('BCF summary'!$A183,'CCG contribution'!$A$10:$A$200,0),4)</f>
        <v>38379.119915290103</v>
      </c>
      <c r="F183" s="67">
        <f t="shared" si="9"/>
        <v>55238.833973636683</v>
      </c>
      <c r="G183" s="103">
        <f t="shared" si="10"/>
        <v>5.8176969510407295E-2</v>
      </c>
    </row>
    <row r="184" spans="1:7" x14ac:dyDescent="0.25">
      <c r="A184" s="40" t="s">
        <v>69</v>
      </c>
      <c r="B184" s="20" t="s">
        <v>68</v>
      </c>
      <c r="C184" s="81">
        <v>69047.874682283247</v>
      </c>
      <c r="D184" s="67">
        <f>INDEX('CCG contribution'!$C$10:$G$200,MATCH('BCF summary'!$A184,'CCG contribution'!$A$10:$A$200,0),2)</f>
        <v>23543.405678403149</v>
      </c>
      <c r="E184" s="67">
        <f>INDEX('CCG contribution'!$C$10:$G$200,MATCH('BCF summary'!$A184,'CCG contribution'!$A$10:$A$200,0),4)</f>
        <v>48549.131470733002</v>
      </c>
      <c r="F184" s="67">
        <f t="shared" si="9"/>
        <v>72092.537149136158</v>
      </c>
      <c r="G184" s="103">
        <f t="shared" si="10"/>
        <v>4.4094948336391493E-2</v>
      </c>
    </row>
    <row r="185" spans="1:7" x14ac:dyDescent="0.25">
      <c r="A185" s="40" t="s">
        <v>61</v>
      </c>
      <c r="B185" s="20" t="s">
        <v>60</v>
      </c>
      <c r="C185" s="81">
        <v>81372.700527027686</v>
      </c>
      <c r="D185" s="67">
        <f>INDEX('CCG contribution'!$C$10:$G$200,MATCH('BCF summary'!$A185,'CCG contribution'!$A$10:$A$200,0),2)</f>
        <v>28966.941447067136</v>
      </c>
      <c r="E185" s="67">
        <f>INDEX('CCG contribution'!$C$10:$G$200,MATCH('BCF summary'!$A185,'CCG contribution'!$A$10:$A$200,0),4)</f>
        <v>56419.542423316612</v>
      </c>
      <c r="F185" s="67">
        <f t="shared" si="9"/>
        <v>85386.483870383745</v>
      </c>
      <c r="G185" s="103">
        <f t="shared" si="10"/>
        <v>4.9325920331510842E-2</v>
      </c>
    </row>
    <row r="186" spans="1:7" x14ac:dyDescent="0.25">
      <c r="A186" s="40" t="s">
        <v>57</v>
      </c>
      <c r="B186" s="20" t="s">
        <v>56</v>
      </c>
      <c r="C186" s="81">
        <v>41396.547291747462</v>
      </c>
      <c r="D186" s="67">
        <f>INDEX('CCG contribution'!$C$10:$G$200,MATCH('BCF summary'!$A186,'CCG contribution'!$A$10:$A$200,0),2)</f>
        <v>15058.914499531129</v>
      </c>
      <c r="E186" s="67">
        <f>INDEX('CCG contribution'!$C$10:$G$200,MATCH('BCF summary'!$A186,'CCG contribution'!$A$10:$A$200,0),4)</f>
        <v>28221.113500647218</v>
      </c>
      <c r="F186" s="67">
        <f t="shared" si="9"/>
        <v>43280.028000178347</v>
      </c>
      <c r="G186" s="103">
        <f t="shared" si="10"/>
        <v>4.5498497620026557E-2</v>
      </c>
    </row>
    <row r="187" spans="1:7" x14ac:dyDescent="0.25">
      <c r="A187" s="40" t="s">
        <v>53</v>
      </c>
      <c r="B187" s="20" t="s">
        <v>52</v>
      </c>
      <c r="C187" s="81">
        <v>15833.837567705184</v>
      </c>
      <c r="D187" s="67">
        <f>INDEX('CCG contribution'!$C$10:$G$200,MATCH('BCF summary'!$A187,'CCG contribution'!$A$10:$A$200,0),2)</f>
        <v>5250.7043748919186</v>
      </c>
      <c r="E187" s="67">
        <f>INDEX('CCG contribution'!$C$10:$G$200,MATCH('BCF summary'!$A187,'CCG contribution'!$A$10:$A$200,0),4)</f>
        <v>11353.072408871063</v>
      </c>
      <c r="F187" s="67">
        <f t="shared" si="9"/>
        <v>16603.77678376298</v>
      </c>
      <c r="G187" s="103">
        <f t="shared" si="10"/>
        <v>4.8626191393308815E-2</v>
      </c>
    </row>
    <row r="188" spans="1:7" x14ac:dyDescent="0.25">
      <c r="A188" s="40" t="s">
        <v>49</v>
      </c>
      <c r="B188" s="20" t="s">
        <v>48</v>
      </c>
      <c r="C188" s="81">
        <v>10236.994821220458</v>
      </c>
      <c r="D188" s="67">
        <f>INDEX('CCG contribution'!$C$10:$G$200,MATCH('BCF summary'!$A188,'CCG contribution'!$A$10:$A$200,0),2)</f>
        <v>3420.8552687758593</v>
      </c>
      <c r="E188" s="67">
        <f>INDEX('CCG contribution'!$C$10:$G$200,MATCH('BCF summary'!$A188,'CCG contribution'!$A$10:$A$200,0),4)</f>
        <v>7292.6677911793431</v>
      </c>
      <c r="F188" s="67">
        <f t="shared" si="9"/>
        <v>10713.523059955201</v>
      </c>
      <c r="G188" s="103">
        <f t="shared" si="10"/>
        <v>4.6549621940507269E-2</v>
      </c>
    </row>
    <row r="189" spans="1:7" x14ac:dyDescent="0.25">
      <c r="A189" s="40" t="s">
        <v>45</v>
      </c>
      <c r="B189" s="20" t="s">
        <v>44</v>
      </c>
      <c r="C189" s="81">
        <v>16874.872806793264</v>
      </c>
      <c r="D189" s="67">
        <f>INDEX('CCG contribution'!$C$10:$G$200,MATCH('BCF summary'!$A189,'CCG contribution'!$A$10:$A$200,0),2)</f>
        <v>5359.9785802571623</v>
      </c>
      <c r="E189" s="67">
        <f>INDEX('CCG contribution'!$C$10:$G$200,MATCH('BCF summary'!$A189,'CCG contribution'!$A$10:$A$200,0),4)</f>
        <v>12350.372656580352</v>
      </c>
      <c r="F189" s="67">
        <f t="shared" si="9"/>
        <v>17710.351236837516</v>
      </c>
      <c r="G189" s="103">
        <f t="shared" si="10"/>
        <v>4.9510206068511309E-2</v>
      </c>
    </row>
    <row r="190" spans="1:7" x14ac:dyDescent="0.25">
      <c r="A190" s="40" t="s">
        <v>43</v>
      </c>
      <c r="B190" s="20" t="s">
        <v>42</v>
      </c>
      <c r="C190" s="81">
        <v>11508.57302488084</v>
      </c>
      <c r="D190" s="67">
        <f>INDEX('CCG contribution'!$C$10:$G$200,MATCH('BCF summary'!$A190,'CCG contribution'!$A$10:$A$200,0),2)</f>
        <v>3614.1162733863744</v>
      </c>
      <c r="E190" s="67">
        <f>INDEX('CCG contribution'!$C$10:$G$200,MATCH('BCF summary'!$A190,'CCG contribution'!$A$10:$A$200,0),4)</f>
        <v>8236.7754798504902</v>
      </c>
      <c r="F190" s="67">
        <f t="shared" si="9"/>
        <v>11850.891753236865</v>
      </c>
      <c r="G190" s="103">
        <f t="shared" si="10"/>
        <v>2.9744671873389805E-2</v>
      </c>
    </row>
    <row r="191" spans="1:7" x14ac:dyDescent="0.25">
      <c r="A191" s="40" t="s">
        <v>39</v>
      </c>
      <c r="B191" s="20" t="s">
        <v>38</v>
      </c>
      <c r="C191" s="81">
        <v>12382.235124070226</v>
      </c>
      <c r="D191" s="67">
        <f>INDEX('CCG contribution'!$C$10:$G$200,MATCH('BCF summary'!$A191,'CCG contribution'!$A$10:$A$200,0),2)</f>
        <v>4196.1784798477202</v>
      </c>
      <c r="E191" s="67">
        <f>INDEX('CCG contribution'!$C$10:$G$200,MATCH('BCF summary'!$A191,'CCG contribution'!$A$10:$A$200,0),4)</f>
        <v>8679.4720833740448</v>
      </c>
      <c r="F191" s="67">
        <f t="shared" si="9"/>
        <v>12875.650563221765</v>
      </c>
      <c r="G191" s="103">
        <f t="shared" si="10"/>
        <v>3.98486569030152E-2</v>
      </c>
    </row>
    <row r="192" spans="1:7" x14ac:dyDescent="0.25">
      <c r="A192" s="40" t="s">
        <v>35</v>
      </c>
      <c r="B192" s="20" t="s">
        <v>34</v>
      </c>
      <c r="C192" s="81">
        <v>17010.239158488308</v>
      </c>
      <c r="D192" s="67">
        <f>INDEX('CCG contribution'!$C$10:$G$200,MATCH('BCF summary'!$A192,'CCG contribution'!$A$10:$A$200,0),2)</f>
        <v>5003.4950748703122</v>
      </c>
      <c r="E192" s="67">
        <f>INDEX('CCG contribution'!$C$10:$G$200,MATCH('BCF summary'!$A192,'CCG contribution'!$A$10:$A$200,0),4)</f>
        <v>13097.667729917835</v>
      </c>
      <c r="F192" s="67">
        <f t="shared" si="9"/>
        <v>18101.162804788146</v>
      </c>
      <c r="G192" s="103">
        <f t="shared" si="10"/>
        <v>6.4133351455876175E-2</v>
      </c>
    </row>
    <row r="193" spans="1:7" x14ac:dyDescent="0.25">
      <c r="A193" s="40" t="s">
        <v>33</v>
      </c>
      <c r="B193" s="20" t="s">
        <v>32</v>
      </c>
      <c r="C193" s="81">
        <v>28400.25777490699</v>
      </c>
      <c r="D193" s="67">
        <f>INDEX('CCG contribution'!$C$10:$G$200,MATCH('BCF summary'!$A193,'CCG contribution'!$A$10:$A$200,0),2)</f>
        <v>9809.0104974279311</v>
      </c>
      <c r="E193" s="67">
        <f>INDEX('CCG contribution'!$C$10:$G$200,MATCH('BCF summary'!$A193,'CCG contribution'!$A$10:$A$200,0),4)</f>
        <v>20273.383452743368</v>
      </c>
      <c r="F193" s="67">
        <f t="shared" si="9"/>
        <v>30082.393950171299</v>
      </c>
      <c r="G193" s="103">
        <f t="shared" si="10"/>
        <v>5.9229609413987694E-2</v>
      </c>
    </row>
    <row r="194" spans="1:7" x14ac:dyDescent="0.25">
      <c r="A194" s="40" t="s">
        <v>29</v>
      </c>
      <c r="B194" s="20" t="s">
        <v>28</v>
      </c>
      <c r="C194" s="81">
        <v>10976.514792105663</v>
      </c>
      <c r="D194" s="67">
        <f>INDEX('CCG contribution'!$C$10:$G$200,MATCH('BCF summary'!$A194,'CCG contribution'!$A$10:$A$200,0),2)</f>
        <v>4143.5575429328419</v>
      </c>
      <c r="E194" s="67">
        <f>INDEX('CCG contribution'!$C$10:$G$200,MATCH('BCF summary'!$A194,'CCG contribution'!$A$10:$A$200,0),4)</f>
        <v>7396.2838938121013</v>
      </c>
      <c r="F194" s="67">
        <f t="shared" si="9"/>
        <v>11539.841436744944</v>
      </c>
      <c r="G194" s="103">
        <f t="shared" si="10"/>
        <v>5.1321084634662562E-2</v>
      </c>
    </row>
    <row r="195" spans="1:7" x14ac:dyDescent="0.25">
      <c r="A195" s="40" t="s">
        <v>23</v>
      </c>
      <c r="B195" s="20" t="s">
        <v>22</v>
      </c>
      <c r="C195" s="81">
        <v>12555.785367684728</v>
      </c>
      <c r="D195" s="67">
        <f>INDEX('CCG contribution'!$C$10:$G$200,MATCH('BCF summary'!$A195,'CCG contribution'!$A$10:$A$200,0),2)</f>
        <v>3710.9623817104775</v>
      </c>
      <c r="E195" s="67">
        <f>INDEX('CCG contribution'!$C$10:$G$200,MATCH('BCF summary'!$A195,'CCG contribution'!$A$10:$A$200,0),4)</f>
        <v>9635.5635259337432</v>
      </c>
      <c r="F195" s="67">
        <f t="shared" si="9"/>
        <v>13346.52590764422</v>
      </c>
      <c r="G195" s="103">
        <f t="shared" si="10"/>
        <v>6.2978182312247055E-2</v>
      </c>
    </row>
    <row r="196" spans="1:7" x14ac:dyDescent="0.25">
      <c r="A196" s="40" t="s">
        <v>19</v>
      </c>
      <c r="B196" s="20" t="s">
        <v>18</v>
      </c>
      <c r="C196" s="81">
        <v>29011.258095013924</v>
      </c>
      <c r="D196" s="67">
        <f>INDEX('CCG contribution'!$C$10:$G$200,MATCH('BCF summary'!$A196,'CCG contribution'!$A$10:$A$200,0),2)</f>
        <v>9283.855742533884</v>
      </c>
      <c r="E196" s="67">
        <f>INDEX('CCG contribution'!$C$10:$G$200,MATCH('BCF summary'!$A196,'CCG contribution'!$A$10:$A$200,0),4)</f>
        <v>21346.877137969226</v>
      </c>
      <c r="F196" s="67">
        <f t="shared" si="9"/>
        <v>30630.73288050311</v>
      </c>
      <c r="G196" s="103">
        <f t="shared" si="10"/>
        <v>5.582228734049699E-2</v>
      </c>
    </row>
    <row r="197" spans="1:7" x14ac:dyDescent="0.25">
      <c r="D197" s="6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92D0D-0236-46FD-B516-0ECBD290FFAA}">
  <sheetPr>
    <tabColor rgb="FF005EB8"/>
  </sheetPr>
  <dimension ref="A1:J19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8.88671875" defaultRowHeight="13.2" x14ac:dyDescent="0.25"/>
  <cols>
    <col min="1" max="1" width="7.5546875" style="39" customWidth="1"/>
    <col min="2" max="2" width="51.5546875" style="18" bestFit="1" customWidth="1"/>
    <col min="3" max="3" width="14.21875" style="18" customWidth="1"/>
    <col min="4" max="4" width="14.5546875" style="18" customWidth="1"/>
    <col min="5" max="5" width="10.44140625" style="18" customWidth="1"/>
    <col min="6" max="6" width="2.44140625" style="65" customWidth="1"/>
    <col min="7" max="10" width="8.88671875" style="18"/>
    <col min="11" max="16384" width="8.88671875" style="23"/>
  </cols>
  <sheetData>
    <row r="1" spans="1:10" s="105" customFormat="1" x14ac:dyDescent="0.25">
      <c r="A1" s="64" t="s">
        <v>758</v>
      </c>
      <c r="B1" s="58"/>
      <c r="C1" s="58"/>
      <c r="D1" s="58"/>
      <c r="E1" s="58"/>
      <c r="F1" s="65"/>
      <c r="G1" s="58"/>
      <c r="H1" s="58"/>
      <c r="I1" s="58"/>
      <c r="J1" s="58"/>
    </row>
    <row r="2" spans="1:10" s="105" customFormat="1" x14ac:dyDescent="0.25">
      <c r="A2" s="64"/>
      <c r="B2" s="58"/>
      <c r="C2" s="58"/>
      <c r="D2" s="58"/>
      <c r="E2" s="58"/>
      <c r="F2" s="65"/>
      <c r="G2" s="58"/>
      <c r="H2" s="58"/>
      <c r="I2" s="58"/>
      <c r="J2" s="58"/>
    </row>
    <row r="3" spans="1:10" x14ac:dyDescent="0.25">
      <c r="C3" s="104" t="s">
        <v>737</v>
      </c>
      <c r="D3" s="104" t="s">
        <v>737</v>
      </c>
    </row>
    <row r="4" spans="1:10" x14ac:dyDescent="0.25">
      <c r="B4" s="18" t="s">
        <v>738</v>
      </c>
      <c r="C4" s="106">
        <f>SUM(C7:C197)</f>
        <v>1037240.1000000009</v>
      </c>
      <c r="D4" s="106">
        <f>SUM(D7:D197)</f>
        <v>1092129.3030894881</v>
      </c>
      <c r="E4" s="107">
        <f>D4/C4-1</f>
        <v>5.2918512396008532E-2</v>
      </c>
    </row>
    <row r="5" spans="1:10" x14ac:dyDescent="0.25">
      <c r="C5" s="108" t="s">
        <v>727</v>
      </c>
      <c r="D5" s="108" t="s">
        <v>697</v>
      </c>
    </row>
    <row r="6" spans="1:10" ht="52.8" x14ac:dyDescent="0.25">
      <c r="A6" s="109" t="s">
        <v>699</v>
      </c>
      <c r="B6" s="77" t="s">
        <v>713</v>
      </c>
      <c r="C6" s="76" t="s">
        <v>759</v>
      </c>
      <c r="D6" s="76" t="s">
        <v>759</v>
      </c>
      <c r="E6" s="110" t="s">
        <v>760</v>
      </c>
    </row>
    <row r="7" spans="1:10" x14ac:dyDescent="0.25">
      <c r="A7" s="39" t="s">
        <v>696</v>
      </c>
      <c r="B7" s="18" t="s">
        <v>695</v>
      </c>
      <c r="C7" s="111">
        <v>2144.1083394246507</v>
      </c>
      <c r="D7" s="22">
        <f>C7*(1+'BCF summary'!G6)</f>
        <v>2232.5561230382582</v>
      </c>
      <c r="E7" s="107">
        <f>D7/C7-1</f>
        <v>4.1251545916444421E-2</v>
      </c>
    </row>
    <row r="8" spans="1:10" x14ac:dyDescent="0.25">
      <c r="A8" s="39" t="s">
        <v>694</v>
      </c>
      <c r="B8" s="18" t="s">
        <v>693</v>
      </c>
      <c r="C8" s="111">
        <v>6465.3696147552164</v>
      </c>
      <c r="D8" s="22">
        <f>C8*(1+'BCF summary'!G7)</f>
        <v>6744.2999650366091</v>
      </c>
      <c r="E8" s="107">
        <f t="shared" ref="E8:E71" si="0">D8/C8-1</f>
        <v>4.3142212572784722E-2</v>
      </c>
    </row>
    <row r="9" spans="1:10" ht="12.75" customHeight="1" x14ac:dyDescent="0.25">
      <c r="A9" s="39" t="s">
        <v>692</v>
      </c>
      <c r="B9" s="18" t="s">
        <v>691</v>
      </c>
      <c r="C9" s="111">
        <v>5232.9785413886466</v>
      </c>
      <c r="D9" s="22">
        <f>C9*(1+'BCF summary'!G8)</f>
        <v>5484.1556800723311</v>
      </c>
      <c r="E9" s="107">
        <f t="shared" si="0"/>
        <v>4.7998885662739799E-2</v>
      </c>
    </row>
    <row r="10" spans="1:10" x14ac:dyDescent="0.25">
      <c r="A10" s="39" t="s">
        <v>690</v>
      </c>
      <c r="B10" s="18" t="s">
        <v>689</v>
      </c>
      <c r="C10" s="111">
        <v>5832.3797665251759</v>
      </c>
      <c r="D10" s="22">
        <f>C10*(1+'BCF summary'!G9)</f>
        <v>6084.7014964252085</v>
      </c>
      <c r="E10" s="107">
        <f t="shared" si="0"/>
        <v>4.3262225712431768E-2</v>
      </c>
    </row>
    <row r="11" spans="1:10" x14ac:dyDescent="0.25">
      <c r="A11" s="39" t="s">
        <v>688</v>
      </c>
      <c r="B11" s="18" t="s">
        <v>687</v>
      </c>
      <c r="C11" s="111">
        <v>6587.4101660274446</v>
      </c>
      <c r="D11" s="22">
        <f>C11*(1+'BCF summary'!G10)</f>
        <v>6881.4188888636218</v>
      </c>
      <c r="E11" s="107">
        <f t="shared" si="0"/>
        <v>4.4631913821373548E-2</v>
      </c>
    </row>
    <row r="12" spans="1:10" x14ac:dyDescent="0.25">
      <c r="A12" s="39" t="s">
        <v>686</v>
      </c>
      <c r="B12" s="18" t="s">
        <v>685</v>
      </c>
      <c r="C12" s="111">
        <v>6173.1219313329675</v>
      </c>
      <c r="D12" s="22">
        <f>C12*(1+'BCF summary'!G11)</f>
        <v>6436.9189933633079</v>
      </c>
      <c r="E12" s="107">
        <f t="shared" si="0"/>
        <v>4.2733168883540618E-2</v>
      </c>
    </row>
    <row r="13" spans="1:10" x14ac:dyDescent="0.25">
      <c r="A13" s="39" t="s">
        <v>684</v>
      </c>
      <c r="B13" s="18" t="s">
        <v>683</v>
      </c>
      <c r="C13" s="111">
        <v>3685.6678817146317</v>
      </c>
      <c r="D13" s="22">
        <f>C13*(1+'BCF summary'!G12)</f>
        <v>3829.0364031604272</v>
      </c>
      <c r="E13" s="107">
        <f t="shared" si="0"/>
        <v>3.8898925797703265E-2</v>
      </c>
    </row>
    <row r="14" spans="1:10" x14ac:dyDescent="0.25">
      <c r="A14" s="39" t="s">
        <v>682</v>
      </c>
      <c r="B14" s="18" t="s">
        <v>681</v>
      </c>
      <c r="C14" s="111">
        <v>6635.9936742566006</v>
      </c>
      <c r="D14" s="22">
        <f>C14*(1+'BCF summary'!G13)</f>
        <v>6736.4788588201018</v>
      </c>
      <c r="E14" s="107">
        <f t="shared" si="0"/>
        <v>1.5142447310237728E-2</v>
      </c>
    </row>
    <row r="15" spans="1:10" x14ac:dyDescent="0.25">
      <c r="A15" s="39" t="s">
        <v>680</v>
      </c>
      <c r="B15" s="18" t="s">
        <v>679</v>
      </c>
      <c r="C15" s="111">
        <v>3234.1347161678455</v>
      </c>
      <c r="D15" s="22">
        <f>C15*(1+'BCF summary'!G14)</f>
        <v>3407.8429807328616</v>
      </c>
      <c r="E15" s="107">
        <f t="shared" si="0"/>
        <v>5.3710893271274873E-2</v>
      </c>
    </row>
    <row r="16" spans="1:10" x14ac:dyDescent="0.25">
      <c r="A16" s="39" t="s">
        <v>676</v>
      </c>
      <c r="B16" s="18" t="s">
        <v>675</v>
      </c>
      <c r="C16" s="111">
        <v>3754.2643812771053</v>
      </c>
      <c r="D16" s="22">
        <f>C16*(1+'BCF summary'!G15)</f>
        <v>4126.1641168706965</v>
      </c>
      <c r="E16" s="107">
        <f t="shared" si="0"/>
        <v>9.906061423065804E-2</v>
      </c>
    </row>
    <row r="17" spans="1:5" x14ac:dyDescent="0.25">
      <c r="A17" s="39" t="s">
        <v>672</v>
      </c>
      <c r="B17" s="18" t="s">
        <v>671</v>
      </c>
      <c r="C17" s="111">
        <v>5792.9774967863896</v>
      </c>
      <c r="D17" s="22">
        <f>C17*(1+'BCF summary'!G16)</f>
        <v>6134.9381885417997</v>
      </c>
      <c r="E17" s="107">
        <f t="shared" si="0"/>
        <v>5.9030212346778521E-2</v>
      </c>
    </row>
    <row r="18" spans="1:5" x14ac:dyDescent="0.25">
      <c r="A18" s="39" t="s">
        <v>668</v>
      </c>
      <c r="B18" s="18" t="s">
        <v>667</v>
      </c>
      <c r="C18" s="111">
        <v>3592.3521774469964</v>
      </c>
      <c r="D18" s="22">
        <f>C18*(1+'BCF summary'!G17)</f>
        <v>3810.0077795575312</v>
      </c>
      <c r="E18" s="107">
        <f t="shared" si="0"/>
        <v>6.0588603611023917E-2</v>
      </c>
    </row>
    <row r="19" spans="1:5" x14ac:dyDescent="0.25">
      <c r="A19" s="39" t="s">
        <v>666</v>
      </c>
      <c r="B19" s="18" t="s">
        <v>665</v>
      </c>
      <c r="C19" s="111">
        <v>3423.2436002091254</v>
      </c>
      <c r="D19" s="22">
        <f>C19*(1+'BCF summary'!G18)</f>
        <v>3595.9849729770312</v>
      </c>
      <c r="E19" s="107">
        <f t="shared" si="0"/>
        <v>5.0461314747613395E-2</v>
      </c>
    </row>
    <row r="20" spans="1:5" x14ac:dyDescent="0.25">
      <c r="A20" s="39" t="s">
        <v>664</v>
      </c>
      <c r="B20" s="18" t="s">
        <v>663</v>
      </c>
      <c r="C20" s="111">
        <v>4769.2735384340858</v>
      </c>
      <c r="D20" s="22">
        <f>C20*(1+'BCF summary'!G19)</f>
        <v>5047.4996840713538</v>
      </c>
      <c r="E20" s="107">
        <f t="shared" si="0"/>
        <v>5.8337217061493751E-2</v>
      </c>
    </row>
    <row r="21" spans="1:5" x14ac:dyDescent="0.25">
      <c r="A21" s="39" t="s">
        <v>662</v>
      </c>
      <c r="B21" s="18" t="s">
        <v>661</v>
      </c>
      <c r="C21" s="111">
        <v>7678.1240017013188</v>
      </c>
      <c r="D21" s="22">
        <f>C21*(1+'BCF summary'!G20)</f>
        <v>8004.927090514685</v>
      </c>
      <c r="E21" s="107">
        <f t="shared" si="0"/>
        <v>4.2562882383893941E-2</v>
      </c>
    </row>
    <row r="22" spans="1:5" x14ac:dyDescent="0.25">
      <c r="A22" s="39" t="s">
        <v>660</v>
      </c>
      <c r="B22" s="18" t="s">
        <v>659</v>
      </c>
      <c r="C22" s="111">
        <v>3505.6874959982069</v>
      </c>
      <c r="D22" s="22">
        <f>C22*(1+'BCF summary'!G21)</f>
        <v>3660.3182997453769</v>
      </c>
      <c r="E22" s="107">
        <f t="shared" si="0"/>
        <v>4.4108553293379149E-2</v>
      </c>
    </row>
    <row r="23" spans="1:5" x14ac:dyDescent="0.25">
      <c r="A23" s="39" t="s">
        <v>656</v>
      </c>
      <c r="B23" s="18" t="s">
        <v>655</v>
      </c>
      <c r="C23" s="111">
        <v>4586.4318201782817</v>
      </c>
      <c r="D23" s="22">
        <f>C23*(1+'BCF summary'!G22)</f>
        <v>4843.5641613734269</v>
      </c>
      <c r="E23" s="107">
        <f t="shared" si="0"/>
        <v>5.6063700775813574E-2</v>
      </c>
    </row>
    <row r="24" spans="1:5" x14ac:dyDescent="0.25">
      <c r="A24" s="39" t="s">
        <v>654</v>
      </c>
      <c r="B24" s="18" t="s">
        <v>653</v>
      </c>
      <c r="C24" s="111">
        <v>3963.0640310240838</v>
      </c>
      <c r="D24" s="22">
        <f>C24*(1+'BCF summary'!G23)</f>
        <v>3989.3867118761109</v>
      </c>
      <c r="E24" s="107">
        <f t="shared" si="0"/>
        <v>6.642002411761494E-3</v>
      </c>
    </row>
    <row r="25" spans="1:5" x14ac:dyDescent="0.25">
      <c r="A25" s="39" t="s">
        <v>652</v>
      </c>
      <c r="B25" s="18" t="s">
        <v>651</v>
      </c>
      <c r="C25" s="111">
        <v>2797.4989115081567</v>
      </c>
      <c r="D25" s="22">
        <f>C25*(1+'BCF summary'!G24)</f>
        <v>2948.7305254935764</v>
      </c>
      <c r="E25" s="107">
        <f t="shared" si="0"/>
        <v>5.4059579206016339E-2</v>
      </c>
    </row>
    <row r="26" spans="1:5" x14ac:dyDescent="0.25">
      <c r="A26" s="39" t="s">
        <v>650</v>
      </c>
      <c r="B26" s="18" t="s">
        <v>649</v>
      </c>
      <c r="C26" s="111">
        <v>5476.6679136489865</v>
      </c>
      <c r="D26" s="22">
        <f>C26*(1+'BCF summary'!G25)</f>
        <v>5879.8513509221675</v>
      </c>
      <c r="E26" s="107">
        <f t="shared" si="0"/>
        <v>7.3618383226845774E-2</v>
      </c>
    </row>
    <row r="27" spans="1:5" x14ac:dyDescent="0.25">
      <c r="A27" s="39" t="s">
        <v>648</v>
      </c>
      <c r="B27" s="18" t="s">
        <v>647</v>
      </c>
      <c r="C27" s="111">
        <v>10687.762367740974</v>
      </c>
      <c r="D27" s="22">
        <f>C27*(1+'BCF summary'!G26)</f>
        <v>11106.026573804878</v>
      </c>
      <c r="E27" s="107">
        <f t="shared" si="0"/>
        <v>3.9134871423260442E-2</v>
      </c>
    </row>
    <row r="28" spans="1:5" x14ac:dyDescent="0.25">
      <c r="A28" s="39" t="s">
        <v>646</v>
      </c>
      <c r="B28" s="18" t="s">
        <v>645</v>
      </c>
      <c r="C28" s="111">
        <v>3962.1931689137436</v>
      </c>
      <c r="D28" s="22">
        <f>C28*(1+'BCF summary'!G27)</f>
        <v>4157.6132044500018</v>
      </c>
      <c r="E28" s="107">
        <f t="shared" si="0"/>
        <v>4.9321178247812014E-2</v>
      </c>
    </row>
    <row r="29" spans="1:5" x14ac:dyDescent="0.25">
      <c r="A29" s="39" t="s">
        <v>644</v>
      </c>
      <c r="B29" s="18" t="s">
        <v>643</v>
      </c>
      <c r="C29" s="111">
        <v>3102.4229755529504</v>
      </c>
      <c r="D29" s="22">
        <f>C29*(1+'BCF summary'!G28)</f>
        <v>3275.0462992294979</v>
      </c>
      <c r="E29" s="107">
        <f t="shared" si="0"/>
        <v>5.5641453482267567E-2</v>
      </c>
    </row>
    <row r="30" spans="1:5" x14ac:dyDescent="0.25">
      <c r="A30" s="39" t="s">
        <v>640</v>
      </c>
      <c r="B30" s="18" t="s">
        <v>639</v>
      </c>
      <c r="C30" s="111">
        <v>3155.32058785458</v>
      </c>
      <c r="D30" s="22">
        <f>C30*(1+'BCF summary'!G29)</f>
        <v>3323.7970686987401</v>
      </c>
      <c r="E30" s="107">
        <f t="shared" si="0"/>
        <v>5.3394409903278151E-2</v>
      </c>
    </row>
    <row r="31" spans="1:5" x14ac:dyDescent="0.25">
      <c r="A31" s="39" t="s">
        <v>636</v>
      </c>
      <c r="B31" s="18" t="s">
        <v>635</v>
      </c>
      <c r="C31" s="111">
        <v>3590.8936651822287</v>
      </c>
      <c r="D31" s="22">
        <f>C31*(1+'BCF summary'!G30)</f>
        <v>3697.656080373547</v>
      </c>
      <c r="E31" s="107">
        <f t="shared" si="0"/>
        <v>2.9731433215775871E-2</v>
      </c>
    </row>
    <row r="32" spans="1:5" x14ac:dyDescent="0.25">
      <c r="A32" s="39" t="s">
        <v>634</v>
      </c>
      <c r="B32" s="18" t="s">
        <v>633</v>
      </c>
      <c r="C32" s="111">
        <v>2660.8491686693219</v>
      </c>
      <c r="D32" s="22">
        <f>C32*(1+'BCF summary'!G31)</f>
        <v>2762.8880373726965</v>
      </c>
      <c r="E32" s="107">
        <f t="shared" si="0"/>
        <v>3.8348234805960058E-2</v>
      </c>
    </row>
    <row r="33" spans="1:5" x14ac:dyDescent="0.25">
      <c r="A33" s="39" t="s">
        <v>630</v>
      </c>
      <c r="B33" s="18" t="s">
        <v>629</v>
      </c>
      <c r="C33" s="111">
        <v>5687.387036997312</v>
      </c>
      <c r="D33" s="22">
        <f>C33*(1+'BCF summary'!G32)</f>
        <v>5991.0809738064727</v>
      </c>
      <c r="E33" s="107">
        <f t="shared" si="0"/>
        <v>5.3397796709382606E-2</v>
      </c>
    </row>
    <row r="34" spans="1:5" x14ac:dyDescent="0.25">
      <c r="A34" s="39" t="s">
        <v>626</v>
      </c>
      <c r="B34" s="18" t="s">
        <v>625</v>
      </c>
      <c r="C34" s="111">
        <v>4181.3591274320888</v>
      </c>
      <c r="D34" s="22">
        <f>C34*(1+'BCF summary'!G33)</f>
        <v>4406.7257262506737</v>
      </c>
      <c r="E34" s="107">
        <f t="shared" si="0"/>
        <v>5.3897929345521289E-2</v>
      </c>
    </row>
    <row r="35" spans="1:5" x14ac:dyDescent="0.25">
      <c r="A35" s="39" t="s">
        <v>624</v>
      </c>
      <c r="B35" s="18" t="s">
        <v>623</v>
      </c>
      <c r="C35" s="111">
        <v>5168.5839347498895</v>
      </c>
      <c r="D35" s="22">
        <f>C35*(1+'BCF summary'!G34)</f>
        <v>5427.9323557821817</v>
      </c>
      <c r="E35" s="107">
        <f t="shared" si="0"/>
        <v>5.0177848382923163E-2</v>
      </c>
    </row>
    <row r="36" spans="1:5" x14ac:dyDescent="0.25">
      <c r="A36" s="39" t="s">
        <v>622</v>
      </c>
      <c r="B36" s="18" t="s">
        <v>621</v>
      </c>
      <c r="C36" s="111">
        <v>4245.595268629123</v>
      </c>
      <c r="D36" s="22">
        <f>C36*(1+'BCF summary'!G35)</f>
        <v>4460.5142939680245</v>
      </c>
      <c r="E36" s="107">
        <f t="shared" si="0"/>
        <v>5.062164708137562E-2</v>
      </c>
    </row>
    <row r="37" spans="1:5" x14ac:dyDescent="0.25">
      <c r="A37" s="39" t="s">
        <v>620</v>
      </c>
      <c r="B37" s="18" t="s">
        <v>619</v>
      </c>
      <c r="C37" s="111">
        <v>1901.0392547883341</v>
      </c>
      <c r="D37" s="22">
        <f>C37*(1+'BCF summary'!G36)</f>
        <v>2003.7545908961483</v>
      </c>
      <c r="E37" s="107">
        <f t="shared" si="0"/>
        <v>5.4031149461587935E-2</v>
      </c>
    </row>
    <row r="38" spans="1:5" x14ac:dyDescent="0.25">
      <c r="A38" s="39" t="s">
        <v>618</v>
      </c>
      <c r="B38" s="18" t="s">
        <v>617</v>
      </c>
      <c r="C38" s="111">
        <v>3821.5023054238036</v>
      </c>
      <c r="D38" s="22">
        <f>C38*(1+'BCF summary'!G37)</f>
        <v>4040.6162542360789</v>
      </c>
      <c r="E38" s="107">
        <f t="shared" si="0"/>
        <v>5.7337123282979574E-2</v>
      </c>
    </row>
    <row r="39" spans="1:5" x14ac:dyDescent="0.25">
      <c r="A39" s="39" t="s">
        <v>616</v>
      </c>
      <c r="B39" s="18" t="s">
        <v>615</v>
      </c>
      <c r="C39" s="111">
        <v>4687.9458193108558</v>
      </c>
      <c r="D39" s="22">
        <f>C39*(1+'BCF summary'!G38)</f>
        <v>4948.1847758670319</v>
      </c>
      <c r="E39" s="107">
        <f t="shared" si="0"/>
        <v>5.5512364388723201E-2</v>
      </c>
    </row>
    <row r="40" spans="1:5" x14ac:dyDescent="0.25">
      <c r="A40" s="39" t="s">
        <v>612</v>
      </c>
      <c r="B40" s="18" t="s">
        <v>611</v>
      </c>
      <c r="C40" s="111">
        <v>2185.5378024064694</v>
      </c>
      <c r="D40" s="22">
        <f>C40*(1+'BCF summary'!G39)</f>
        <v>2275.0483178060481</v>
      </c>
      <c r="E40" s="107">
        <f t="shared" si="0"/>
        <v>4.0955830322870534E-2</v>
      </c>
    </row>
    <row r="41" spans="1:5" x14ac:dyDescent="0.25">
      <c r="A41" s="39" t="s">
        <v>610</v>
      </c>
      <c r="B41" s="18" t="s">
        <v>609</v>
      </c>
      <c r="C41" s="111">
        <v>6631.5701204081679</v>
      </c>
      <c r="D41" s="22">
        <f>C41*(1+'BCF summary'!G40)</f>
        <v>6948.5683877087386</v>
      </c>
      <c r="E41" s="107">
        <f t="shared" si="0"/>
        <v>4.7801389647533332E-2</v>
      </c>
    </row>
    <row r="42" spans="1:5" x14ac:dyDescent="0.25">
      <c r="A42" s="39" t="s">
        <v>608</v>
      </c>
      <c r="B42" s="18" t="s">
        <v>607</v>
      </c>
      <c r="C42" s="111">
        <v>3210.5546216584121</v>
      </c>
      <c r="D42" s="22">
        <f>C42*(1+'BCF summary'!G41)</f>
        <v>3499.622977241952</v>
      </c>
      <c r="E42" s="107">
        <f t="shared" si="0"/>
        <v>9.0036890708379058E-2</v>
      </c>
    </row>
    <row r="43" spans="1:5" x14ac:dyDescent="0.25">
      <c r="A43" s="39" t="s">
        <v>606</v>
      </c>
      <c r="B43" s="18" t="s">
        <v>605</v>
      </c>
      <c r="C43" s="111">
        <v>2948.4072759982319</v>
      </c>
      <c r="D43" s="22">
        <f>C43*(1+'BCF summary'!G42)</f>
        <v>3073.8865693543407</v>
      </c>
      <c r="E43" s="107">
        <f t="shared" si="0"/>
        <v>4.2558331197180221E-2</v>
      </c>
    </row>
    <row r="44" spans="1:5" x14ac:dyDescent="0.25">
      <c r="A44" s="39" t="s">
        <v>604</v>
      </c>
      <c r="B44" s="18" t="s">
        <v>603</v>
      </c>
      <c r="C44" s="111">
        <v>5383.2264303051152</v>
      </c>
      <c r="D44" s="22">
        <f>C44*(1+'BCF summary'!G43)</f>
        <v>5593.1499261682138</v>
      </c>
      <c r="E44" s="107">
        <f t="shared" si="0"/>
        <v>3.8995851016283556E-2</v>
      </c>
    </row>
    <row r="45" spans="1:5" x14ac:dyDescent="0.25">
      <c r="A45" s="39" t="s">
        <v>600</v>
      </c>
      <c r="B45" s="18" t="s">
        <v>599</v>
      </c>
      <c r="C45" s="111">
        <v>2226.7117646556153</v>
      </c>
      <c r="D45" s="22">
        <f>C45*(1+'BCF summary'!G44)</f>
        <v>2324.7092001260562</v>
      </c>
      <c r="E45" s="107">
        <f t="shared" si="0"/>
        <v>4.4009932954028885E-2</v>
      </c>
    </row>
    <row r="46" spans="1:5" x14ac:dyDescent="0.25">
      <c r="A46" s="39" t="s">
        <v>598</v>
      </c>
      <c r="B46" s="18" t="s">
        <v>597</v>
      </c>
      <c r="C46" s="111">
        <v>6337.4157403544659</v>
      </c>
      <c r="D46" s="22">
        <f>C46*(1+'BCF summary'!G45)</f>
        <v>6519.4061075698246</v>
      </c>
      <c r="E46" s="107">
        <f t="shared" si="0"/>
        <v>2.8716810553631067E-2</v>
      </c>
    </row>
    <row r="47" spans="1:5" x14ac:dyDescent="0.25">
      <c r="A47" s="39" t="s">
        <v>596</v>
      </c>
      <c r="B47" s="18" t="s">
        <v>595</v>
      </c>
      <c r="C47" s="111">
        <v>4046.2537832748667</v>
      </c>
      <c r="D47" s="22">
        <f>C47*(1+'BCF summary'!G46)</f>
        <v>4186.1088494121705</v>
      </c>
      <c r="E47" s="107">
        <f t="shared" si="0"/>
        <v>3.4564086591748922E-2</v>
      </c>
    </row>
    <row r="48" spans="1:5" x14ac:dyDescent="0.25">
      <c r="A48" s="39" t="s">
        <v>590</v>
      </c>
      <c r="B48" s="18" t="s">
        <v>589</v>
      </c>
      <c r="C48" s="111">
        <v>1811.8586630467794</v>
      </c>
      <c r="D48" s="22">
        <f>C48*(1+'BCF summary'!G47)</f>
        <v>2139.7464401873249</v>
      </c>
      <c r="E48" s="107">
        <f t="shared" si="0"/>
        <v>0.18096763496396395</v>
      </c>
    </row>
    <row r="49" spans="1:5" x14ac:dyDescent="0.25">
      <c r="A49" s="39" t="s">
        <v>586</v>
      </c>
      <c r="B49" s="18" t="s">
        <v>585</v>
      </c>
      <c r="C49" s="111">
        <v>6467.3643801267408</v>
      </c>
      <c r="D49" s="22">
        <f>C49*(1+'BCF summary'!G48)</f>
        <v>6691.3726102403871</v>
      </c>
      <c r="E49" s="107">
        <f t="shared" si="0"/>
        <v>3.463671086818465E-2</v>
      </c>
    </row>
    <row r="50" spans="1:5" x14ac:dyDescent="0.25">
      <c r="A50" s="39" t="s">
        <v>582</v>
      </c>
      <c r="B50" s="18" t="s">
        <v>581</v>
      </c>
      <c r="C50" s="111">
        <v>5633.2815804703578</v>
      </c>
      <c r="D50" s="22">
        <f>C50*(1+'BCF summary'!G49)</f>
        <v>5862.839260673938</v>
      </c>
      <c r="E50" s="107">
        <f t="shared" si="0"/>
        <v>4.0750258428305486E-2</v>
      </c>
    </row>
    <row r="51" spans="1:5" x14ac:dyDescent="0.25">
      <c r="A51" s="39" t="s">
        <v>580</v>
      </c>
      <c r="B51" s="18" t="s">
        <v>579</v>
      </c>
      <c r="C51" s="111">
        <v>4340.5793813216969</v>
      </c>
      <c r="D51" s="22">
        <f>C51*(1+'BCF summary'!G50)</f>
        <v>4536.5624058616386</v>
      </c>
      <c r="E51" s="107">
        <f t="shared" si="0"/>
        <v>4.5151351311138788E-2</v>
      </c>
    </row>
    <row r="52" spans="1:5" x14ac:dyDescent="0.25">
      <c r="A52" s="39" t="s">
        <v>578</v>
      </c>
      <c r="B52" s="18" t="s">
        <v>577</v>
      </c>
      <c r="C52" s="111">
        <v>2688.3524154131992</v>
      </c>
      <c r="D52" s="22">
        <f>C52*(1+'BCF summary'!G51)</f>
        <v>2763.7417254282036</v>
      </c>
      <c r="E52" s="107">
        <f t="shared" si="0"/>
        <v>2.8042941685313627E-2</v>
      </c>
    </row>
    <row r="53" spans="1:5" x14ac:dyDescent="0.25">
      <c r="A53" s="39" t="s">
        <v>574</v>
      </c>
      <c r="B53" s="18" t="s">
        <v>573</v>
      </c>
      <c r="C53" s="111">
        <v>2775.2834648216171</v>
      </c>
      <c r="D53" s="22">
        <f>C53*(1+'BCF summary'!G52)</f>
        <v>2893.0332976097479</v>
      </c>
      <c r="E53" s="107">
        <f t="shared" si="0"/>
        <v>4.2428038173642602E-2</v>
      </c>
    </row>
    <row r="54" spans="1:5" x14ac:dyDescent="0.25">
      <c r="A54" s="39" t="s">
        <v>572</v>
      </c>
      <c r="B54" s="18" t="s">
        <v>571</v>
      </c>
      <c r="C54" s="111">
        <v>5819.9211743792694</v>
      </c>
      <c r="D54" s="22">
        <f>C54*(1+'BCF summary'!G53)</f>
        <v>6097.0296316003651</v>
      </c>
      <c r="E54" s="107">
        <f t="shared" si="0"/>
        <v>4.7613781856873816E-2</v>
      </c>
    </row>
    <row r="55" spans="1:5" x14ac:dyDescent="0.25">
      <c r="A55" s="39" t="s">
        <v>570</v>
      </c>
      <c r="B55" s="18" t="s">
        <v>569</v>
      </c>
      <c r="C55" s="111">
        <v>3288.6943749894203</v>
      </c>
      <c r="D55" s="22">
        <f>C55*(1+'BCF summary'!G54)</f>
        <v>3419.4261402449283</v>
      </c>
      <c r="E55" s="107">
        <f t="shared" si="0"/>
        <v>3.9751874254331909E-2</v>
      </c>
    </row>
    <row r="56" spans="1:5" x14ac:dyDescent="0.25">
      <c r="A56" s="39" t="s">
        <v>568</v>
      </c>
      <c r="B56" s="18" t="s">
        <v>567</v>
      </c>
      <c r="C56" s="111">
        <v>3501.2250731999752</v>
      </c>
      <c r="D56" s="22">
        <f>C56*(1+'BCF summary'!G55)</f>
        <v>3660.1801514758995</v>
      </c>
      <c r="E56" s="107">
        <f t="shared" si="0"/>
        <v>4.5399845754744872E-2</v>
      </c>
    </row>
    <row r="57" spans="1:5" x14ac:dyDescent="0.25">
      <c r="A57" s="39" t="s">
        <v>566</v>
      </c>
      <c r="B57" s="18" t="s">
        <v>565</v>
      </c>
      <c r="C57" s="111">
        <v>3221.5257853216781</v>
      </c>
      <c r="D57" s="22">
        <f>C57*(1+'BCF summary'!G56)</f>
        <v>3317.5899358543306</v>
      </c>
      <c r="E57" s="107">
        <f t="shared" si="0"/>
        <v>2.9819457280259032E-2</v>
      </c>
    </row>
    <row r="58" spans="1:5" x14ac:dyDescent="0.25">
      <c r="A58" s="39" t="s">
        <v>564</v>
      </c>
      <c r="B58" s="18" t="s">
        <v>563</v>
      </c>
      <c r="C58" s="111">
        <v>5383.8286916571251</v>
      </c>
      <c r="D58" s="22">
        <f>C58*(1+'BCF summary'!G57)</f>
        <v>5573.9965273703792</v>
      </c>
      <c r="E58" s="107">
        <f t="shared" si="0"/>
        <v>3.5322044330262869E-2</v>
      </c>
    </row>
    <row r="59" spans="1:5" x14ac:dyDescent="0.25">
      <c r="A59" s="39" t="s">
        <v>562</v>
      </c>
      <c r="B59" s="18" t="s">
        <v>561</v>
      </c>
      <c r="C59" s="111">
        <v>2201.1348202222894</v>
      </c>
      <c r="D59" s="22">
        <f>C59*(1+'BCF summary'!G58)</f>
        <v>2283.6271196018815</v>
      </c>
      <c r="E59" s="107">
        <f t="shared" si="0"/>
        <v>3.7477167968866798E-2</v>
      </c>
    </row>
    <row r="60" spans="1:5" x14ac:dyDescent="0.25">
      <c r="A60" s="39" t="s">
        <v>560</v>
      </c>
      <c r="B60" s="18" t="s">
        <v>559</v>
      </c>
      <c r="C60" s="111">
        <v>11099.662497979158</v>
      </c>
      <c r="D60" s="22">
        <f>C60*(1+'BCF summary'!G59)</f>
        <v>11581.66996342828</v>
      </c>
      <c r="E60" s="107">
        <f t="shared" si="0"/>
        <v>4.3425416361702718E-2</v>
      </c>
    </row>
    <row r="61" spans="1:5" x14ac:dyDescent="0.25">
      <c r="A61" s="39" t="s">
        <v>556</v>
      </c>
      <c r="B61" s="18" t="s">
        <v>555</v>
      </c>
      <c r="C61" s="111">
        <v>5782.1165261985761</v>
      </c>
      <c r="D61" s="22">
        <f>C61*(1+'BCF summary'!G60)</f>
        <v>6059.5480960863688</v>
      </c>
      <c r="E61" s="107">
        <f t="shared" si="0"/>
        <v>4.798097178269578E-2</v>
      </c>
    </row>
    <row r="62" spans="1:5" x14ac:dyDescent="0.25">
      <c r="A62" s="39" t="s">
        <v>552</v>
      </c>
      <c r="B62" s="18" t="s">
        <v>551</v>
      </c>
      <c r="C62" s="111">
        <v>7168.666617079949</v>
      </c>
      <c r="D62" s="22">
        <f>C62*(1+'BCF summary'!G61)</f>
        <v>7533.9207195846229</v>
      </c>
      <c r="E62" s="107">
        <f t="shared" si="0"/>
        <v>5.0951470059219295E-2</v>
      </c>
    </row>
    <row r="63" spans="1:5" x14ac:dyDescent="0.25">
      <c r="A63" s="39" t="s">
        <v>550</v>
      </c>
      <c r="B63" s="18" t="s">
        <v>549</v>
      </c>
      <c r="C63" s="111">
        <v>4810.1944990528227</v>
      </c>
      <c r="D63" s="22">
        <f>C63*(1+'BCF summary'!G62)</f>
        <v>5041.097882223783</v>
      </c>
      <c r="E63" s="107">
        <f t="shared" si="0"/>
        <v>4.8002920301128738E-2</v>
      </c>
    </row>
    <row r="64" spans="1:5" x14ac:dyDescent="0.25">
      <c r="A64" s="39" t="s">
        <v>546</v>
      </c>
      <c r="B64" s="18" t="s">
        <v>545</v>
      </c>
      <c r="C64" s="111">
        <v>1280.2670802875271</v>
      </c>
      <c r="D64" s="22">
        <f>C64*(1+'BCF summary'!G63)</f>
        <v>1381.0689211138717</v>
      </c>
      <c r="E64" s="107">
        <f t="shared" si="0"/>
        <v>7.8735009576053727E-2</v>
      </c>
    </row>
    <row r="65" spans="1:5" x14ac:dyDescent="0.25">
      <c r="A65" s="39" t="s">
        <v>542</v>
      </c>
      <c r="B65" s="18" t="s">
        <v>541</v>
      </c>
      <c r="C65" s="111">
        <v>5193.8293831176752</v>
      </c>
      <c r="D65" s="22">
        <f>C65*(1+'BCF summary'!G64)</f>
        <v>5421.5669283925563</v>
      </c>
      <c r="E65" s="107">
        <f t="shared" si="0"/>
        <v>4.3847713984431769E-2</v>
      </c>
    </row>
    <row r="66" spans="1:5" x14ac:dyDescent="0.25">
      <c r="A66" s="39" t="s">
        <v>538</v>
      </c>
      <c r="B66" s="18" t="s">
        <v>537</v>
      </c>
      <c r="C66" s="111">
        <v>6443.7614663218801</v>
      </c>
      <c r="D66" s="22">
        <f>C66*(1+'BCF summary'!G65)</f>
        <v>6802.0872717995144</v>
      </c>
      <c r="E66" s="107">
        <f t="shared" si="0"/>
        <v>5.5608173479172462E-2</v>
      </c>
    </row>
    <row r="67" spans="1:5" x14ac:dyDescent="0.25">
      <c r="A67" s="39" t="s">
        <v>536</v>
      </c>
      <c r="B67" s="18" t="s">
        <v>535</v>
      </c>
      <c r="C67" s="111">
        <v>4260.1471250316708</v>
      </c>
      <c r="D67" s="22">
        <f>C67*(1+'BCF summary'!G66)</f>
        <v>4480.7983332566919</v>
      </c>
      <c r="E67" s="107">
        <f t="shared" si="0"/>
        <v>5.1794269481568733E-2</v>
      </c>
    </row>
    <row r="68" spans="1:5" x14ac:dyDescent="0.25">
      <c r="A68" s="39" t="s">
        <v>532</v>
      </c>
      <c r="B68" s="18" t="s">
        <v>531</v>
      </c>
      <c r="C68" s="111">
        <v>3710.8871120311323</v>
      </c>
      <c r="D68" s="22">
        <f>C68*(1+'BCF summary'!G67)</f>
        <v>3935.8090310034067</v>
      </c>
      <c r="E68" s="107">
        <f t="shared" si="0"/>
        <v>6.0611361160260335E-2</v>
      </c>
    </row>
    <row r="69" spans="1:5" x14ac:dyDescent="0.25">
      <c r="A69" s="39" t="s">
        <v>530</v>
      </c>
      <c r="B69" s="18" t="s">
        <v>529</v>
      </c>
      <c r="C69" s="111">
        <v>4241.9782666803339</v>
      </c>
      <c r="D69" s="22">
        <f>C69*(1+'BCF summary'!G68)</f>
        <v>4563.6911977312475</v>
      </c>
      <c r="E69" s="107">
        <f t="shared" si="0"/>
        <v>7.5840306297155546E-2</v>
      </c>
    </row>
    <row r="70" spans="1:5" x14ac:dyDescent="0.25">
      <c r="A70" s="39" t="s">
        <v>528</v>
      </c>
      <c r="B70" s="18" t="s">
        <v>527</v>
      </c>
      <c r="C70" s="111">
        <v>10916.773539207259</v>
      </c>
      <c r="D70" s="22">
        <f>C70*(1+'BCF summary'!G69)</f>
        <v>11515.284232374484</v>
      </c>
      <c r="E70" s="107">
        <f t="shared" si="0"/>
        <v>5.4824870280371085E-2</v>
      </c>
    </row>
    <row r="71" spans="1:5" x14ac:dyDescent="0.25">
      <c r="A71" s="39" t="s">
        <v>526</v>
      </c>
      <c r="B71" s="18" t="s">
        <v>525</v>
      </c>
      <c r="C71" s="111">
        <v>2358.9137394712729</v>
      </c>
      <c r="D71" s="22">
        <f>C71*(1+'BCF summary'!G70)</f>
        <v>2513.2309597564858</v>
      </c>
      <c r="E71" s="107">
        <f t="shared" si="0"/>
        <v>6.5418763604217833E-2</v>
      </c>
    </row>
    <row r="72" spans="1:5" x14ac:dyDescent="0.25">
      <c r="A72" s="39" t="s">
        <v>524</v>
      </c>
      <c r="B72" s="18" t="s">
        <v>523</v>
      </c>
      <c r="C72" s="111">
        <v>6338.5986896801505</v>
      </c>
      <c r="D72" s="22">
        <f>C72*(1+'BCF summary'!G71)</f>
        <v>6667.249947663312</v>
      </c>
      <c r="E72" s="107">
        <f t="shared" ref="E72:E135" si="1">D72/C72-1</f>
        <v>5.1849197917867462E-2</v>
      </c>
    </row>
    <row r="73" spans="1:5" x14ac:dyDescent="0.25">
      <c r="A73" s="39" t="s">
        <v>522</v>
      </c>
      <c r="B73" s="18" t="s">
        <v>521</v>
      </c>
      <c r="C73" s="111">
        <v>2724.6125289685806</v>
      </c>
      <c r="D73" s="22">
        <f>C73*(1+'BCF summary'!G72)</f>
        <v>2839.2661394709671</v>
      </c>
      <c r="E73" s="107">
        <f t="shared" si="1"/>
        <v>4.2080702956243554E-2</v>
      </c>
    </row>
    <row r="74" spans="1:5" x14ac:dyDescent="0.25">
      <c r="A74" s="39" t="s">
        <v>520</v>
      </c>
      <c r="B74" s="18" t="s">
        <v>519</v>
      </c>
      <c r="C74" s="111">
        <v>1846.8596326183017</v>
      </c>
      <c r="D74" s="22">
        <f>C74*(1+'BCF summary'!G73)</f>
        <v>1897.0867254036154</v>
      </c>
      <c r="E74" s="107">
        <f t="shared" si="1"/>
        <v>2.7195944888408485E-2</v>
      </c>
    </row>
    <row r="75" spans="1:5" x14ac:dyDescent="0.25">
      <c r="A75" s="39" t="s">
        <v>518</v>
      </c>
      <c r="B75" s="18" t="s">
        <v>517</v>
      </c>
      <c r="C75" s="111">
        <v>2055.6015484718773</v>
      </c>
      <c r="D75" s="22">
        <f>C75*(1+'BCF summary'!G74)</f>
        <v>2193.1286620995793</v>
      </c>
      <c r="E75" s="107">
        <f t="shared" si="1"/>
        <v>6.6903585342178218E-2</v>
      </c>
    </row>
    <row r="76" spans="1:5" x14ac:dyDescent="0.25">
      <c r="A76" s="39" t="s">
        <v>514</v>
      </c>
      <c r="B76" s="18" t="s">
        <v>513</v>
      </c>
      <c r="C76" s="111">
        <v>2361.7311647602919</v>
      </c>
      <c r="D76" s="22">
        <f>C76*(1+'BCF summary'!G75)</f>
        <v>2449.7756565290038</v>
      </c>
      <c r="E76" s="107">
        <f t="shared" si="1"/>
        <v>3.7279641765513238E-2</v>
      </c>
    </row>
    <row r="77" spans="1:5" x14ac:dyDescent="0.25">
      <c r="A77" s="39" t="s">
        <v>510</v>
      </c>
      <c r="B77" s="18" t="s">
        <v>509</v>
      </c>
      <c r="C77" s="111">
        <v>6035.6604769885207</v>
      </c>
      <c r="D77" s="22">
        <f>C77*(1+'BCF summary'!G76)</f>
        <v>6351.8419340170367</v>
      </c>
      <c r="E77" s="107">
        <f t="shared" si="1"/>
        <v>5.2385560492341332E-2</v>
      </c>
    </row>
    <row r="78" spans="1:5" x14ac:dyDescent="0.25">
      <c r="A78" s="39" t="s">
        <v>506</v>
      </c>
      <c r="B78" s="18" t="s">
        <v>505</v>
      </c>
      <c r="C78" s="111">
        <v>2407.9857859223562</v>
      </c>
      <c r="D78" s="22">
        <f>C78*(1+'BCF summary'!G77)</f>
        <v>2513.7771708925548</v>
      </c>
      <c r="E78" s="107">
        <f t="shared" si="1"/>
        <v>4.3933558739706724E-2</v>
      </c>
    </row>
    <row r="79" spans="1:5" x14ac:dyDescent="0.25">
      <c r="A79" s="39" t="s">
        <v>502</v>
      </c>
      <c r="B79" s="18" t="s">
        <v>501</v>
      </c>
      <c r="C79" s="111">
        <v>8507.4700143350619</v>
      </c>
      <c r="D79" s="22">
        <f>C79*(1+'BCF summary'!G78)</f>
        <v>8963.5884324990038</v>
      </c>
      <c r="E79" s="107">
        <f t="shared" si="1"/>
        <v>5.3613873148584013E-2</v>
      </c>
    </row>
    <row r="80" spans="1:5" x14ac:dyDescent="0.25">
      <c r="A80" s="39" t="s">
        <v>498</v>
      </c>
      <c r="B80" s="18" t="s">
        <v>497</v>
      </c>
      <c r="C80" s="111">
        <v>6198.4609327760654</v>
      </c>
      <c r="D80" s="22">
        <f>C80*(1+'BCF summary'!G79)</f>
        <v>6535.7086797893926</v>
      </c>
      <c r="E80" s="107">
        <f t="shared" si="1"/>
        <v>5.4408304040449273E-2</v>
      </c>
    </row>
    <row r="81" spans="1:5" x14ac:dyDescent="0.25">
      <c r="A81" s="39" t="s">
        <v>492</v>
      </c>
      <c r="B81" s="18" t="s">
        <v>491</v>
      </c>
      <c r="C81" s="111">
        <v>2270.6353048519418</v>
      </c>
      <c r="D81" s="22">
        <f>C81*(1+'BCF summary'!G80)</f>
        <v>2392.6707387971478</v>
      </c>
      <c r="E81" s="107">
        <f t="shared" si="1"/>
        <v>5.3745061430357399E-2</v>
      </c>
    </row>
    <row r="82" spans="1:5" x14ac:dyDescent="0.25">
      <c r="A82" s="39" t="s">
        <v>490</v>
      </c>
      <c r="B82" s="18" t="s">
        <v>489</v>
      </c>
      <c r="C82" s="111">
        <v>3463.2091421063419</v>
      </c>
      <c r="D82" s="22">
        <f>C82*(1+'BCF summary'!G81)</f>
        <v>3677.994298518091</v>
      </c>
      <c r="E82" s="107">
        <f t="shared" si="1"/>
        <v>6.2019112215993877E-2</v>
      </c>
    </row>
    <row r="83" spans="1:5" x14ac:dyDescent="0.25">
      <c r="A83" s="39" t="s">
        <v>486</v>
      </c>
      <c r="B83" s="18" t="s">
        <v>485</v>
      </c>
      <c r="C83" s="111">
        <v>3984.3124316385774</v>
      </c>
      <c r="D83" s="22">
        <f>C83*(1+'BCF summary'!G82)</f>
        <v>4182.6278709675189</v>
      </c>
      <c r="E83" s="107">
        <f t="shared" si="1"/>
        <v>4.9774068357230306E-2</v>
      </c>
    </row>
    <row r="84" spans="1:5" x14ac:dyDescent="0.25">
      <c r="A84" s="39" t="s">
        <v>482</v>
      </c>
      <c r="B84" s="18" t="s">
        <v>481</v>
      </c>
      <c r="C84" s="111">
        <v>3348.942438024882</v>
      </c>
      <c r="D84" s="22">
        <f>C84*(1+'BCF summary'!G83)</f>
        <v>3491.7784294774624</v>
      </c>
      <c r="E84" s="107">
        <f t="shared" si="1"/>
        <v>4.2651073912402415E-2</v>
      </c>
    </row>
    <row r="85" spans="1:5" x14ac:dyDescent="0.25">
      <c r="A85" s="39" t="s">
        <v>480</v>
      </c>
      <c r="B85" s="18" t="s">
        <v>479</v>
      </c>
      <c r="C85" s="111">
        <v>3002.2338148176432</v>
      </c>
      <c r="D85" s="22">
        <f>C85*(1+'BCF summary'!G84)</f>
        <v>3137.786593110844</v>
      </c>
      <c r="E85" s="107">
        <f t="shared" si="1"/>
        <v>4.5150640041483392E-2</v>
      </c>
    </row>
    <row r="86" spans="1:5" x14ac:dyDescent="0.25">
      <c r="A86" s="39" t="s">
        <v>474</v>
      </c>
      <c r="B86" s="18" t="s">
        <v>473</v>
      </c>
      <c r="C86" s="111">
        <v>10365.724877919671</v>
      </c>
      <c r="D86" s="22">
        <f>C86*(1+'BCF summary'!G85)</f>
        <v>10994.974434041824</v>
      </c>
      <c r="E86" s="107">
        <f t="shared" si="1"/>
        <v>6.0704828994886384E-2</v>
      </c>
    </row>
    <row r="87" spans="1:5" x14ac:dyDescent="0.25">
      <c r="A87" s="39" t="s">
        <v>470</v>
      </c>
      <c r="B87" s="18" t="s">
        <v>469</v>
      </c>
      <c r="C87" s="111">
        <v>5689.401619237773</v>
      </c>
      <c r="D87" s="22">
        <f>C87*(1+'BCF summary'!G86)</f>
        <v>5949.7603833717349</v>
      </c>
      <c r="E87" s="107">
        <f t="shared" si="1"/>
        <v>4.5762064547104853E-2</v>
      </c>
    </row>
    <row r="88" spans="1:5" x14ac:dyDescent="0.25">
      <c r="A88" s="39" t="s">
        <v>466</v>
      </c>
      <c r="B88" s="18" t="s">
        <v>465</v>
      </c>
      <c r="C88" s="111">
        <v>3744.4845199814358</v>
      </c>
      <c r="D88" s="22">
        <f>C88*(1+'BCF summary'!G87)</f>
        <v>3932.6454085145856</v>
      </c>
      <c r="E88" s="107">
        <f t="shared" si="1"/>
        <v>5.0250144587079992E-2</v>
      </c>
    </row>
    <row r="89" spans="1:5" x14ac:dyDescent="0.25">
      <c r="A89" s="39" t="s">
        <v>464</v>
      </c>
      <c r="B89" s="18" t="s">
        <v>463</v>
      </c>
      <c r="C89" s="111">
        <v>4660.7680355984257</v>
      </c>
      <c r="D89" s="22">
        <f>C89*(1+'BCF summary'!G88)</f>
        <v>4876.4215027600158</v>
      </c>
      <c r="E89" s="107">
        <f t="shared" si="1"/>
        <v>4.6269942102772132E-2</v>
      </c>
    </row>
    <row r="90" spans="1:5" x14ac:dyDescent="0.25">
      <c r="A90" s="39" t="s">
        <v>462</v>
      </c>
      <c r="B90" s="18" t="s">
        <v>461</v>
      </c>
      <c r="C90" s="111">
        <v>5059.9142802894021</v>
      </c>
      <c r="D90" s="22">
        <f>C90*(1+'BCF summary'!G89)</f>
        <v>5443.4310819711973</v>
      </c>
      <c r="E90" s="107">
        <f t="shared" si="1"/>
        <v>7.5795118343360501E-2</v>
      </c>
    </row>
    <row r="91" spans="1:5" x14ac:dyDescent="0.25">
      <c r="A91" s="39" t="s">
        <v>460</v>
      </c>
      <c r="B91" s="18" t="s">
        <v>459</v>
      </c>
      <c r="C91" s="111">
        <v>2545.0879730750353</v>
      </c>
      <c r="D91" s="22">
        <f>C91*(1+'BCF summary'!G90)</f>
        <v>2685.2079308954385</v>
      </c>
      <c r="E91" s="107">
        <f t="shared" si="1"/>
        <v>5.5055054796831593E-2</v>
      </c>
    </row>
    <row r="92" spans="1:5" x14ac:dyDescent="0.25">
      <c r="A92" s="39" t="s">
        <v>458</v>
      </c>
      <c r="B92" s="18" t="s">
        <v>457</v>
      </c>
      <c r="C92" s="111">
        <v>5675.1348143322248</v>
      </c>
      <c r="D92" s="22">
        <f>C92*(1+'BCF summary'!G91)</f>
        <v>5947.021894522717</v>
      </c>
      <c r="E92" s="107">
        <f t="shared" si="1"/>
        <v>4.7908479549042093E-2</v>
      </c>
    </row>
    <row r="93" spans="1:5" x14ac:dyDescent="0.25">
      <c r="A93" s="39" t="s">
        <v>456</v>
      </c>
      <c r="B93" s="18" t="s">
        <v>455</v>
      </c>
      <c r="C93" s="111">
        <v>3120.0139537951432</v>
      </c>
      <c r="D93" s="22">
        <f>C93*(1+'BCF summary'!G92)</f>
        <v>3300.4599713050025</v>
      </c>
      <c r="E93" s="107">
        <f t="shared" si="1"/>
        <v>5.7835003362842974E-2</v>
      </c>
    </row>
    <row r="94" spans="1:5" x14ac:dyDescent="0.25">
      <c r="A94" s="39" t="s">
        <v>454</v>
      </c>
      <c r="B94" s="18" t="s">
        <v>453</v>
      </c>
      <c r="C94" s="111">
        <v>5696.8194098768136</v>
      </c>
      <c r="D94" s="22">
        <f>C94*(1+'BCF summary'!G93)</f>
        <v>5965.8840776304041</v>
      </c>
      <c r="E94" s="107">
        <f t="shared" si="1"/>
        <v>4.7230682314960193E-2</v>
      </c>
    </row>
    <row r="95" spans="1:5" x14ac:dyDescent="0.25">
      <c r="A95" s="39" t="s">
        <v>450</v>
      </c>
      <c r="B95" s="18" t="s">
        <v>449</v>
      </c>
      <c r="C95" s="111">
        <v>5264.964288703768</v>
      </c>
      <c r="D95" s="22">
        <f>C95*(1+'BCF summary'!G94)</f>
        <v>5608.142035158211</v>
      </c>
      <c r="E95" s="107">
        <f t="shared" si="1"/>
        <v>6.5181400601471706E-2</v>
      </c>
    </row>
    <row r="96" spans="1:5" x14ac:dyDescent="0.25">
      <c r="A96" s="39" t="s">
        <v>448</v>
      </c>
      <c r="B96" s="18" t="s">
        <v>447</v>
      </c>
      <c r="C96" s="111">
        <v>1931.7653187610408</v>
      </c>
      <c r="D96" s="22">
        <f>C96*(1+'BCF summary'!G95)</f>
        <v>2062.388613221613</v>
      </c>
      <c r="E96" s="107">
        <f t="shared" si="1"/>
        <v>6.7618614534579624E-2</v>
      </c>
    </row>
    <row r="97" spans="1:5" x14ac:dyDescent="0.25">
      <c r="A97" s="39" t="s">
        <v>440</v>
      </c>
      <c r="B97" s="18" t="s">
        <v>439</v>
      </c>
      <c r="C97" s="111">
        <v>7373.8611096925506</v>
      </c>
      <c r="D97" s="22">
        <f>C97*(1+'BCF summary'!G96)</f>
        <v>7906.1828585941957</v>
      </c>
      <c r="E97" s="107">
        <f t="shared" si="1"/>
        <v>7.2190368245739878E-2</v>
      </c>
    </row>
    <row r="98" spans="1:5" x14ac:dyDescent="0.25">
      <c r="A98" s="39" t="s">
        <v>424</v>
      </c>
      <c r="B98" s="18" t="s">
        <v>423</v>
      </c>
      <c r="C98" s="111">
        <v>14354.489590947247</v>
      </c>
      <c r="D98" s="22">
        <f>C98*(1+'BCF summary'!G97)</f>
        <v>15087.337273590469</v>
      </c>
      <c r="E98" s="107">
        <f t="shared" si="1"/>
        <v>5.1053552130853719E-2</v>
      </c>
    </row>
    <row r="99" spans="1:5" x14ac:dyDescent="0.25">
      <c r="A99" s="39" t="s">
        <v>418</v>
      </c>
      <c r="B99" s="18" t="s">
        <v>417</v>
      </c>
      <c r="C99" s="111">
        <v>9713.3527367127626</v>
      </c>
      <c r="D99" s="22">
        <f>C99*(1+'BCF summary'!G98)</f>
        <v>10260.330882907461</v>
      </c>
      <c r="E99" s="107">
        <f t="shared" si="1"/>
        <v>5.6311982177619235E-2</v>
      </c>
    </row>
    <row r="100" spans="1:5" x14ac:dyDescent="0.25">
      <c r="A100" s="39" t="s">
        <v>414</v>
      </c>
      <c r="B100" s="18" t="s">
        <v>413</v>
      </c>
      <c r="C100" s="111">
        <v>6998.2254741064044</v>
      </c>
      <c r="D100" s="22">
        <f>C100*(1+'BCF summary'!G99)</f>
        <v>7397.9971562999099</v>
      </c>
      <c r="E100" s="107">
        <f t="shared" si="1"/>
        <v>5.7124721641603315E-2</v>
      </c>
    </row>
    <row r="101" spans="1:5" x14ac:dyDescent="0.25">
      <c r="A101" s="39" t="s">
        <v>412</v>
      </c>
      <c r="B101" s="18" t="s">
        <v>411</v>
      </c>
      <c r="C101" s="111">
        <v>4553.4424890698956</v>
      </c>
      <c r="D101" s="22">
        <f>C101*(1+'BCF summary'!G100)</f>
        <v>4719.6959917417589</v>
      </c>
      <c r="E101" s="107">
        <f t="shared" si="1"/>
        <v>3.6511607003039792E-2</v>
      </c>
    </row>
    <row r="102" spans="1:5" x14ac:dyDescent="0.25">
      <c r="A102" s="39" t="s">
        <v>410</v>
      </c>
      <c r="B102" s="18" t="s">
        <v>409</v>
      </c>
      <c r="C102" s="111">
        <v>10244.16401816174</v>
      </c>
      <c r="D102" s="22">
        <f>C102*(1+'BCF summary'!G101)</f>
        <v>10848.953519342649</v>
      </c>
      <c r="E102" s="107">
        <f t="shared" si="1"/>
        <v>5.9037467587270687E-2</v>
      </c>
    </row>
    <row r="103" spans="1:5" x14ac:dyDescent="0.25">
      <c r="A103" s="39" t="s">
        <v>406</v>
      </c>
      <c r="B103" s="18" t="s">
        <v>405</v>
      </c>
      <c r="C103" s="111">
        <v>3719.6849308500459</v>
      </c>
      <c r="D103" s="22">
        <f>C103*(1+'BCF summary'!G102)</f>
        <v>3946.7030541361059</v>
      </c>
      <c r="E103" s="107">
        <f t="shared" si="1"/>
        <v>6.1031546355777122E-2</v>
      </c>
    </row>
    <row r="104" spans="1:5" x14ac:dyDescent="0.25">
      <c r="A104" s="39" t="s">
        <v>400</v>
      </c>
      <c r="B104" s="18" t="s">
        <v>399</v>
      </c>
      <c r="C104" s="111">
        <v>6598.3161966586104</v>
      </c>
      <c r="D104" s="22">
        <f>C104*(1+'BCF summary'!G103)</f>
        <v>6914.5458202165637</v>
      </c>
      <c r="E104" s="107">
        <f t="shared" si="1"/>
        <v>4.7925806241006175E-2</v>
      </c>
    </row>
    <row r="105" spans="1:5" x14ac:dyDescent="0.25">
      <c r="A105" s="39" t="s">
        <v>398</v>
      </c>
      <c r="B105" s="18" t="s">
        <v>397</v>
      </c>
      <c r="C105" s="111">
        <v>6280.2033654836368</v>
      </c>
      <c r="D105" s="22">
        <f>C105*(1+'BCF summary'!G104)</f>
        <v>6677.476543601153</v>
      </c>
      <c r="E105" s="107">
        <f t="shared" si="1"/>
        <v>6.3258011723147822E-2</v>
      </c>
    </row>
    <row r="106" spans="1:5" x14ac:dyDescent="0.25">
      <c r="A106" s="39" t="s">
        <v>396</v>
      </c>
      <c r="B106" s="18" t="s">
        <v>395</v>
      </c>
      <c r="C106" s="111">
        <v>3381.4212430537991</v>
      </c>
      <c r="D106" s="22">
        <f>C106*(1+'BCF summary'!G105)</f>
        <v>3502.7957198609201</v>
      </c>
      <c r="E106" s="107">
        <f t="shared" si="1"/>
        <v>3.5894515377654201E-2</v>
      </c>
    </row>
    <row r="107" spans="1:5" x14ac:dyDescent="0.25">
      <c r="A107" s="39" t="s">
        <v>394</v>
      </c>
      <c r="B107" s="18" t="s">
        <v>393</v>
      </c>
      <c r="C107" s="111">
        <v>3667.3435102826611</v>
      </c>
      <c r="D107" s="22">
        <f>C107*(1+'BCF summary'!G106)</f>
        <v>3982.6829214718427</v>
      </c>
      <c r="E107" s="107">
        <f t="shared" si="1"/>
        <v>8.5985785161662331E-2</v>
      </c>
    </row>
    <row r="108" spans="1:5" x14ac:dyDescent="0.25">
      <c r="A108" s="39" t="s">
        <v>390</v>
      </c>
      <c r="B108" s="18" t="s">
        <v>389</v>
      </c>
      <c r="C108" s="111">
        <v>4218.2672032678165</v>
      </c>
      <c r="D108" s="22">
        <f>C108*(1+'BCF summary'!G107)</f>
        <v>4313.6849121434743</v>
      </c>
      <c r="E108" s="107">
        <f t="shared" si="1"/>
        <v>2.2620119655231807E-2</v>
      </c>
    </row>
    <row r="109" spans="1:5" x14ac:dyDescent="0.25">
      <c r="A109" s="39" t="s">
        <v>386</v>
      </c>
      <c r="B109" s="18" t="s">
        <v>385</v>
      </c>
      <c r="C109" s="111">
        <v>2909.4813488623404</v>
      </c>
      <c r="D109" s="22">
        <f>C109*(1+'BCF summary'!G108)</f>
        <v>3078.37934348626</v>
      </c>
      <c r="E109" s="107">
        <f t="shared" si="1"/>
        <v>5.8050894428301358E-2</v>
      </c>
    </row>
    <row r="110" spans="1:5" x14ac:dyDescent="0.25">
      <c r="A110" s="39" t="s">
        <v>382</v>
      </c>
      <c r="B110" s="18" t="s">
        <v>381</v>
      </c>
      <c r="C110" s="111">
        <v>5418.0579210170563</v>
      </c>
      <c r="D110" s="22">
        <f>C110*(1+'BCF summary'!G109)</f>
        <v>5743.0469761809363</v>
      </c>
      <c r="E110" s="107">
        <f t="shared" si="1"/>
        <v>5.998257307350352E-2</v>
      </c>
    </row>
    <row r="111" spans="1:5" x14ac:dyDescent="0.25">
      <c r="A111" s="39" t="s">
        <v>378</v>
      </c>
      <c r="B111" s="18" t="s">
        <v>377</v>
      </c>
      <c r="C111" s="111">
        <v>3481.4460709776818</v>
      </c>
      <c r="D111" s="22">
        <f>C111*(1+'BCF summary'!G110)</f>
        <v>3642.5084720632003</v>
      </c>
      <c r="E111" s="107">
        <f t="shared" si="1"/>
        <v>4.6263075113579966E-2</v>
      </c>
    </row>
    <row r="112" spans="1:5" x14ac:dyDescent="0.25">
      <c r="A112" s="39" t="s">
        <v>372</v>
      </c>
      <c r="B112" s="18" t="s">
        <v>371</v>
      </c>
      <c r="C112" s="111">
        <v>4301.0608999533624</v>
      </c>
      <c r="D112" s="22">
        <f>C112*(1+'BCF summary'!G111)</f>
        <v>4522.1688947028415</v>
      </c>
      <c r="E112" s="107">
        <f t="shared" si="1"/>
        <v>5.1407780520354107E-2</v>
      </c>
    </row>
    <row r="113" spans="1:5" x14ac:dyDescent="0.25">
      <c r="A113" s="39" t="s">
        <v>368</v>
      </c>
      <c r="B113" s="18" t="s">
        <v>367</v>
      </c>
      <c r="C113" s="111">
        <v>3884.5825941567864</v>
      </c>
      <c r="D113" s="22">
        <f>C113*(1+'BCF summary'!G112)</f>
        <v>4186.1819795021838</v>
      </c>
      <c r="E113" s="107">
        <f t="shared" si="1"/>
        <v>7.7640101100969083E-2</v>
      </c>
    </row>
    <row r="114" spans="1:5" x14ac:dyDescent="0.25">
      <c r="A114" s="39" t="s">
        <v>362</v>
      </c>
      <c r="B114" s="18" t="s">
        <v>361</v>
      </c>
      <c r="C114" s="111">
        <v>6583.7276908019812</v>
      </c>
      <c r="D114" s="22">
        <f>C114*(1+'BCF summary'!G113)</f>
        <v>7089.4940839969795</v>
      </c>
      <c r="E114" s="107">
        <f t="shared" si="1"/>
        <v>7.6820673172980136E-2</v>
      </c>
    </row>
    <row r="115" spans="1:5" x14ac:dyDescent="0.25">
      <c r="A115" s="39" t="s">
        <v>358</v>
      </c>
      <c r="B115" s="18" t="s">
        <v>357</v>
      </c>
      <c r="C115" s="111">
        <v>4220.0547034654546</v>
      </c>
      <c r="D115" s="22">
        <f>C115*(1+'BCF summary'!G114)</f>
        <v>4457.6350412558213</v>
      </c>
      <c r="E115" s="107">
        <f t="shared" si="1"/>
        <v>5.6297928459379643E-2</v>
      </c>
    </row>
    <row r="116" spans="1:5" x14ac:dyDescent="0.25">
      <c r="A116" s="39" t="s">
        <v>354</v>
      </c>
      <c r="B116" s="18" t="s">
        <v>353</v>
      </c>
      <c r="C116" s="111">
        <v>5924.833551709592</v>
      </c>
      <c r="D116" s="22">
        <f>C116*(1+'BCF summary'!G115)</f>
        <v>6244.5167323229371</v>
      </c>
      <c r="E116" s="107">
        <f t="shared" si="1"/>
        <v>5.3956482966698971E-2</v>
      </c>
    </row>
    <row r="117" spans="1:5" x14ac:dyDescent="0.25">
      <c r="A117" s="39" t="s">
        <v>350</v>
      </c>
      <c r="B117" s="18" t="s">
        <v>349</v>
      </c>
      <c r="C117" s="111">
        <v>5874.4356518980321</v>
      </c>
      <c r="D117" s="22">
        <f>C117*(1+'BCF summary'!G116)</f>
        <v>6166.7593233967418</v>
      </c>
      <c r="E117" s="107">
        <f t="shared" si="1"/>
        <v>4.9762000781174542E-2</v>
      </c>
    </row>
    <row r="118" spans="1:5" x14ac:dyDescent="0.25">
      <c r="A118" s="39" t="s">
        <v>344</v>
      </c>
      <c r="B118" s="18" t="s">
        <v>343</v>
      </c>
      <c r="C118" s="111">
        <v>5320.0043189954386</v>
      </c>
      <c r="D118" s="22">
        <f>C118*(1+'BCF summary'!G117)</f>
        <v>5479.5429487418096</v>
      </c>
      <c r="E118" s="107">
        <f t="shared" si="1"/>
        <v>2.9988439892187246E-2</v>
      </c>
    </row>
    <row r="119" spans="1:5" x14ac:dyDescent="0.25">
      <c r="A119" s="39" t="s">
        <v>334</v>
      </c>
      <c r="B119" s="18" t="s">
        <v>333</v>
      </c>
      <c r="C119" s="111">
        <v>5695.5095658984037</v>
      </c>
      <c r="D119" s="22">
        <f>C119*(1+'BCF summary'!G118)</f>
        <v>6084.2782707370534</v>
      </c>
      <c r="E119" s="107">
        <f t="shared" si="1"/>
        <v>6.825880991691835E-2</v>
      </c>
    </row>
    <row r="120" spans="1:5" x14ac:dyDescent="0.25">
      <c r="A120" s="39" t="s">
        <v>330</v>
      </c>
      <c r="B120" s="18" t="s">
        <v>329</v>
      </c>
      <c r="C120" s="111">
        <v>6618.2928680689529</v>
      </c>
      <c r="D120" s="22">
        <f>C120*(1+'BCF summary'!G119)</f>
        <v>7072.2386935176446</v>
      </c>
      <c r="E120" s="107">
        <f t="shared" si="1"/>
        <v>6.8589564484042187E-2</v>
      </c>
    </row>
    <row r="121" spans="1:5" x14ac:dyDescent="0.25">
      <c r="A121" s="39" t="s">
        <v>326</v>
      </c>
      <c r="B121" s="18" t="s">
        <v>325</v>
      </c>
      <c r="C121" s="111">
        <v>6726.2057723079233</v>
      </c>
      <c r="D121" s="22">
        <f>C121*(1+'BCF summary'!G120)</f>
        <v>7017.758970409589</v>
      </c>
      <c r="E121" s="107">
        <f t="shared" si="1"/>
        <v>4.3345863622252345E-2</v>
      </c>
    </row>
    <row r="122" spans="1:5" x14ac:dyDescent="0.25">
      <c r="A122" s="39" t="s">
        <v>320</v>
      </c>
      <c r="B122" s="18" t="s">
        <v>319</v>
      </c>
      <c r="C122" s="111">
        <v>5654.9907963790019</v>
      </c>
      <c r="D122" s="22">
        <f>C122*(1+'BCF summary'!G121)</f>
        <v>6027.4758073504827</v>
      </c>
      <c r="E122" s="107">
        <f t="shared" si="1"/>
        <v>6.5868367320772725E-2</v>
      </c>
    </row>
    <row r="123" spans="1:5" x14ac:dyDescent="0.25">
      <c r="A123" s="39" t="s">
        <v>314</v>
      </c>
      <c r="B123" s="18" t="s">
        <v>313</v>
      </c>
      <c r="C123" s="111">
        <v>4689.5898643492174</v>
      </c>
      <c r="D123" s="22">
        <f>C123*(1+'BCF summary'!G122)</f>
        <v>4971.8707077147901</v>
      </c>
      <c r="E123" s="107">
        <f t="shared" si="1"/>
        <v>6.0193076906682741E-2</v>
      </c>
    </row>
    <row r="124" spans="1:5" x14ac:dyDescent="0.25">
      <c r="A124" s="39" t="s">
        <v>308</v>
      </c>
      <c r="B124" s="18" t="s">
        <v>307</v>
      </c>
      <c r="C124" s="111">
        <v>5426.8055512896144</v>
      </c>
      <c r="D124" s="22">
        <f>C124*(1+'BCF summary'!G123)</f>
        <v>5740.365819420902</v>
      </c>
      <c r="E124" s="107">
        <f t="shared" si="1"/>
        <v>5.7779897430961791E-2</v>
      </c>
    </row>
    <row r="125" spans="1:5" x14ac:dyDescent="0.25">
      <c r="A125" s="39" t="s">
        <v>304</v>
      </c>
      <c r="B125" s="18" t="s">
        <v>303</v>
      </c>
      <c r="C125" s="111">
        <v>3859.4200181957181</v>
      </c>
      <c r="D125" s="22">
        <f>C125*(1+'BCF summary'!G124)</f>
        <v>3968.9995993065058</v>
      </c>
      <c r="E125" s="107">
        <f t="shared" si="1"/>
        <v>2.8392758651341721E-2</v>
      </c>
    </row>
    <row r="126" spans="1:5" x14ac:dyDescent="0.25">
      <c r="A126" s="39" t="s">
        <v>300</v>
      </c>
      <c r="B126" s="18" t="s">
        <v>299</v>
      </c>
      <c r="C126" s="111">
        <v>5029.7238477103847</v>
      </c>
      <c r="D126" s="22">
        <f>C126*(1+'BCF summary'!G125)</f>
        <v>5342.6985003401824</v>
      </c>
      <c r="E126" s="107">
        <f t="shared" si="1"/>
        <v>6.2225017139314609E-2</v>
      </c>
    </row>
    <row r="127" spans="1:5" x14ac:dyDescent="0.25">
      <c r="A127" s="39" t="s">
        <v>294</v>
      </c>
      <c r="B127" s="18" t="s">
        <v>293</v>
      </c>
      <c r="C127" s="111">
        <v>4147.5580554598828</v>
      </c>
      <c r="D127" s="22">
        <f>C127*(1+'BCF summary'!G126)</f>
        <v>4401.570275723212</v>
      </c>
      <c r="E127" s="107">
        <f t="shared" si="1"/>
        <v>6.1243801018998401E-2</v>
      </c>
    </row>
    <row r="128" spans="1:5" x14ac:dyDescent="0.25">
      <c r="A128" s="39" t="s">
        <v>288</v>
      </c>
      <c r="B128" s="18" t="s">
        <v>287</v>
      </c>
      <c r="C128" s="111">
        <v>4819.7630102707344</v>
      </c>
      <c r="D128" s="22">
        <f>C128*(1+'BCF summary'!G127)</f>
        <v>5185.6058734115677</v>
      </c>
      <c r="E128" s="107">
        <f t="shared" si="1"/>
        <v>7.5904741034203527E-2</v>
      </c>
    </row>
    <row r="129" spans="1:5" x14ac:dyDescent="0.25">
      <c r="A129" s="39" t="s">
        <v>284</v>
      </c>
      <c r="B129" s="18" t="s">
        <v>283</v>
      </c>
      <c r="C129" s="111">
        <v>4880.5404500593522</v>
      </c>
      <c r="D129" s="22">
        <f>C129*(1+'BCF summary'!G128)</f>
        <v>5217.9059866494108</v>
      </c>
      <c r="E129" s="107">
        <f t="shared" si="1"/>
        <v>6.912462667653041E-2</v>
      </c>
    </row>
    <row r="130" spans="1:5" x14ac:dyDescent="0.25">
      <c r="A130" s="39" t="s">
        <v>280</v>
      </c>
      <c r="B130" s="18" t="s">
        <v>279</v>
      </c>
      <c r="C130" s="111">
        <v>5038.1659004760013</v>
      </c>
      <c r="D130" s="22">
        <f>C130*(1+'BCF summary'!G129)</f>
        <v>5379.323233713134</v>
      </c>
      <c r="E130" s="107">
        <f t="shared" si="1"/>
        <v>6.7714588994558511E-2</v>
      </c>
    </row>
    <row r="131" spans="1:5" x14ac:dyDescent="0.25">
      <c r="A131" s="39" t="s">
        <v>276</v>
      </c>
      <c r="B131" s="18" t="s">
        <v>275</v>
      </c>
      <c r="C131" s="111">
        <v>2975.0241142774262</v>
      </c>
      <c r="D131" s="22">
        <f>C131*(1+'BCF summary'!G130)</f>
        <v>3178.033780715145</v>
      </c>
      <c r="E131" s="107">
        <f t="shared" si="1"/>
        <v>6.8237990227862699E-2</v>
      </c>
    </row>
    <row r="132" spans="1:5" x14ac:dyDescent="0.25">
      <c r="A132" s="39" t="s">
        <v>270</v>
      </c>
      <c r="B132" s="18" t="s">
        <v>269</v>
      </c>
      <c r="C132" s="111">
        <v>6602.0302472800731</v>
      </c>
      <c r="D132" s="22">
        <f>C132*(1+'BCF summary'!G131)</f>
        <v>6933.7401562733439</v>
      </c>
      <c r="E132" s="107">
        <f t="shared" si="1"/>
        <v>5.024362151777928E-2</v>
      </c>
    </row>
    <row r="133" spans="1:5" x14ac:dyDescent="0.25">
      <c r="A133" s="39" t="s">
        <v>266</v>
      </c>
      <c r="B133" s="18" t="s">
        <v>265</v>
      </c>
      <c r="C133" s="111">
        <v>5943.5827802731419</v>
      </c>
      <c r="D133" s="22">
        <f>C133*(1+'BCF summary'!G132)</f>
        <v>6267.5947884433981</v>
      </c>
      <c r="E133" s="107">
        <f t="shared" si="1"/>
        <v>5.4514595009201861E-2</v>
      </c>
    </row>
    <row r="134" spans="1:5" x14ac:dyDescent="0.25">
      <c r="A134" s="39" t="s">
        <v>262</v>
      </c>
      <c r="B134" s="18" t="s">
        <v>261</v>
      </c>
      <c r="C134" s="111">
        <v>6211.136245924039</v>
      </c>
      <c r="D134" s="22">
        <f>C134*(1+'BCF summary'!G133)</f>
        <v>6587.0301528881082</v>
      </c>
      <c r="E134" s="107">
        <f t="shared" si="1"/>
        <v>6.0519346554464004E-2</v>
      </c>
    </row>
    <row r="135" spans="1:5" x14ac:dyDescent="0.25">
      <c r="A135" s="39" t="s">
        <v>258</v>
      </c>
      <c r="B135" s="18" t="s">
        <v>257</v>
      </c>
      <c r="C135" s="111">
        <v>4901.300013972078</v>
      </c>
      <c r="D135" s="22">
        <f>C135*(1+'BCF summary'!G134)</f>
        <v>5228.7313831232768</v>
      </c>
      <c r="E135" s="107">
        <f t="shared" si="1"/>
        <v>6.6805004431027326E-2</v>
      </c>
    </row>
    <row r="136" spans="1:5" x14ac:dyDescent="0.25">
      <c r="A136" s="39" t="s">
        <v>254</v>
      </c>
      <c r="B136" s="18" t="s">
        <v>253</v>
      </c>
      <c r="C136" s="111">
        <v>3179.3443861760306</v>
      </c>
      <c r="D136" s="22">
        <f>C136*(1+'BCF summary'!G135)</f>
        <v>3361.8560785830168</v>
      </c>
      <c r="E136" s="107">
        <f t="shared" ref="E136:E197" si="2">D136/C136-1</f>
        <v>5.7405449123585806E-2</v>
      </c>
    </row>
    <row r="137" spans="1:5" x14ac:dyDescent="0.25">
      <c r="A137" s="39" t="s">
        <v>248</v>
      </c>
      <c r="B137" s="18" t="s">
        <v>247</v>
      </c>
      <c r="C137" s="111">
        <v>6095.3523726052435</v>
      </c>
      <c r="D137" s="22">
        <f>C137*(1+'BCF summary'!G136)</f>
        <v>6437.7965918732261</v>
      </c>
      <c r="E137" s="107">
        <f t="shared" si="2"/>
        <v>5.6181201403064485E-2</v>
      </c>
    </row>
    <row r="138" spans="1:5" x14ac:dyDescent="0.25">
      <c r="A138" s="39" t="s">
        <v>242</v>
      </c>
      <c r="B138" s="18" t="s">
        <v>241</v>
      </c>
      <c r="C138" s="111">
        <v>3413.3633241747971</v>
      </c>
      <c r="D138" s="22">
        <f>C138*(1+'BCF summary'!G137)</f>
        <v>3657.796777269949</v>
      </c>
      <c r="E138" s="107">
        <f t="shared" si="2"/>
        <v>7.1610734012396815E-2</v>
      </c>
    </row>
    <row r="139" spans="1:5" x14ac:dyDescent="0.25">
      <c r="A139" s="39" t="s">
        <v>236</v>
      </c>
      <c r="B139" s="18" t="s">
        <v>235</v>
      </c>
      <c r="C139" s="111">
        <v>3360.041760519016</v>
      </c>
      <c r="D139" s="22">
        <f>C139*(1+'BCF summary'!G138)</f>
        <v>3593.9877333080021</v>
      </c>
      <c r="E139" s="107">
        <f t="shared" si="2"/>
        <v>6.9625912254390965E-2</v>
      </c>
    </row>
    <row r="140" spans="1:5" x14ac:dyDescent="0.25">
      <c r="A140" s="39" t="s">
        <v>232</v>
      </c>
      <c r="B140" s="18" t="s">
        <v>231</v>
      </c>
      <c r="C140" s="111">
        <v>5542.9099243078417</v>
      </c>
      <c r="D140" s="22">
        <f>C140*(1+'BCF summary'!G139)</f>
        <v>5912.1652674055713</v>
      </c>
      <c r="E140" s="107">
        <f t="shared" si="2"/>
        <v>6.6617597640979076E-2</v>
      </c>
    </row>
    <row r="141" spans="1:5" x14ac:dyDescent="0.25">
      <c r="A141" s="39" t="s">
        <v>228</v>
      </c>
      <c r="B141" s="18" t="s">
        <v>227</v>
      </c>
      <c r="C141" s="111">
        <v>4896.0262393849616</v>
      </c>
      <c r="D141" s="22">
        <f>C141*(1+'BCF summary'!G140)</f>
        <v>5173.3602809544518</v>
      </c>
      <c r="E141" s="107">
        <f t="shared" si="2"/>
        <v>5.6644721251397634E-2</v>
      </c>
    </row>
    <row r="142" spans="1:5" x14ac:dyDescent="0.25">
      <c r="A142" s="39" t="s">
        <v>224</v>
      </c>
      <c r="B142" s="18" t="s">
        <v>223</v>
      </c>
      <c r="C142" s="111">
        <v>5890.0671983252123</v>
      </c>
      <c r="D142" s="22">
        <f>C142*(1+'BCF summary'!G141)</f>
        <v>6214.723223060586</v>
      </c>
      <c r="E142" s="107">
        <f t="shared" si="2"/>
        <v>5.511923952712916E-2</v>
      </c>
    </row>
    <row r="143" spans="1:5" x14ac:dyDescent="0.25">
      <c r="A143" s="39" t="s">
        <v>218</v>
      </c>
      <c r="B143" s="18" t="s">
        <v>217</v>
      </c>
      <c r="C143" s="111">
        <v>5248.5819082216485</v>
      </c>
      <c r="D143" s="22">
        <f>C143*(1+'BCF summary'!G142)</f>
        <v>5336.7041122950222</v>
      </c>
      <c r="E143" s="107">
        <f t="shared" si="2"/>
        <v>1.6789716844341163E-2</v>
      </c>
    </row>
    <row r="144" spans="1:5" x14ac:dyDescent="0.25">
      <c r="A144" s="39" t="s">
        <v>216</v>
      </c>
      <c r="B144" s="18" t="s">
        <v>215</v>
      </c>
      <c r="C144" s="111">
        <v>3980.5485352172241</v>
      </c>
      <c r="D144" s="22">
        <f>C144*(1+'BCF summary'!G143)</f>
        <v>4085.2534524967004</v>
      </c>
      <c r="E144" s="107">
        <f t="shared" si="2"/>
        <v>2.6304142846926171E-2</v>
      </c>
    </row>
    <row r="145" spans="1:5" x14ac:dyDescent="0.25">
      <c r="A145" s="39" t="s">
        <v>212</v>
      </c>
      <c r="B145" s="18" t="s">
        <v>211</v>
      </c>
      <c r="C145" s="111">
        <v>2121.0551413195217</v>
      </c>
      <c r="D145" s="22">
        <f>C145*(1+'BCF summary'!G144)</f>
        <v>2240.1732551668051</v>
      </c>
      <c r="E145" s="107">
        <f t="shared" si="2"/>
        <v>5.6159838340260837E-2</v>
      </c>
    </row>
    <row r="146" spans="1:5" x14ac:dyDescent="0.25">
      <c r="A146" s="39" t="s">
        <v>210</v>
      </c>
      <c r="B146" s="18" t="s">
        <v>209</v>
      </c>
      <c r="C146" s="111">
        <v>5292.3087781850154</v>
      </c>
      <c r="D146" s="22">
        <f>C146*(1+'BCF summary'!G145)</f>
        <v>5541.265023000934</v>
      </c>
      <c r="E146" s="107">
        <f t="shared" si="2"/>
        <v>4.7041141258068686E-2</v>
      </c>
    </row>
    <row r="147" spans="1:5" x14ac:dyDescent="0.25">
      <c r="A147" s="39" t="s">
        <v>206</v>
      </c>
      <c r="B147" s="18" t="s">
        <v>205</v>
      </c>
      <c r="C147" s="111">
        <v>3724.1896252691499</v>
      </c>
      <c r="D147" s="22">
        <f>C147*(1+'BCF summary'!G146)</f>
        <v>3943.2673542778207</v>
      </c>
      <c r="E147" s="107">
        <f t="shared" si="2"/>
        <v>5.8825610683784113E-2</v>
      </c>
    </row>
    <row r="148" spans="1:5" x14ac:dyDescent="0.25">
      <c r="A148" s="39" t="s">
        <v>204</v>
      </c>
      <c r="B148" s="18" t="s">
        <v>203</v>
      </c>
      <c r="C148" s="111">
        <v>3818.4600593426776</v>
      </c>
      <c r="D148" s="22">
        <f>C148*(1+'BCF summary'!G147)</f>
        <v>4030.1406843588361</v>
      </c>
      <c r="E148" s="107">
        <f t="shared" si="2"/>
        <v>5.5436123915513225E-2</v>
      </c>
    </row>
    <row r="149" spans="1:5" x14ac:dyDescent="0.25">
      <c r="A149" s="39" t="s">
        <v>202</v>
      </c>
      <c r="B149" s="18" t="s">
        <v>201</v>
      </c>
      <c r="C149" s="111">
        <v>9440.4074144602127</v>
      </c>
      <c r="D149" s="22">
        <f>C149*(1+'BCF summary'!G148)</f>
        <v>10003.045630386756</v>
      </c>
      <c r="E149" s="107">
        <f t="shared" si="2"/>
        <v>5.9598933735076853E-2</v>
      </c>
    </row>
    <row r="150" spans="1:5" x14ac:dyDescent="0.25">
      <c r="A150" s="39" t="s">
        <v>200</v>
      </c>
      <c r="B150" s="18" t="s">
        <v>199</v>
      </c>
      <c r="C150" s="111">
        <v>2152.321991225077</v>
      </c>
      <c r="D150" s="22">
        <f>C150*(1+'BCF summary'!G149)</f>
        <v>2301.1070607215538</v>
      </c>
      <c r="E150" s="107">
        <f t="shared" si="2"/>
        <v>6.9127700271180093E-2</v>
      </c>
    </row>
    <row r="151" spans="1:5" x14ac:dyDescent="0.25">
      <c r="A151" s="39" t="s">
        <v>198</v>
      </c>
      <c r="B151" s="18" t="s">
        <v>197</v>
      </c>
      <c r="C151" s="111">
        <v>4507.4806265389425</v>
      </c>
      <c r="D151" s="22">
        <f>C151*(1+'BCF summary'!G150)</f>
        <v>4785.3423627175052</v>
      </c>
      <c r="E151" s="107">
        <f t="shared" si="2"/>
        <v>6.1644576915667937E-2</v>
      </c>
    </row>
    <row r="152" spans="1:5" x14ac:dyDescent="0.25">
      <c r="A152" s="39" t="s">
        <v>196</v>
      </c>
      <c r="B152" s="18" t="s">
        <v>195</v>
      </c>
      <c r="C152" s="111">
        <v>2957.9667453146099</v>
      </c>
      <c r="D152" s="22">
        <f>C152*(1+'BCF summary'!G151)</f>
        <v>3193.2888282498911</v>
      </c>
      <c r="E152" s="107">
        <f t="shared" si="2"/>
        <v>7.9555351089740656E-2</v>
      </c>
    </row>
    <row r="153" spans="1:5" x14ac:dyDescent="0.25">
      <c r="A153" s="39" t="s">
        <v>194</v>
      </c>
      <c r="B153" s="18" t="s">
        <v>193</v>
      </c>
      <c r="C153" s="111">
        <v>3387.4554356162944</v>
      </c>
      <c r="D153" s="22">
        <f>C153*(1+'BCF summary'!G152)</f>
        <v>3583.2355109820055</v>
      </c>
      <c r="E153" s="107">
        <f t="shared" si="2"/>
        <v>5.7795616528927729E-2</v>
      </c>
    </row>
    <row r="154" spans="1:5" x14ac:dyDescent="0.25">
      <c r="A154" s="39" t="s">
        <v>192</v>
      </c>
      <c r="B154" s="18" t="s">
        <v>191</v>
      </c>
      <c r="C154" s="111">
        <v>3909.3982425548729</v>
      </c>
      <c r="D154" s="22">
        <f>C154*(1+'BCF summary'!G153)</f>
        <v>4070.5553899737674</v>
      </c>
      <c r="E154" s="107">
        <f t="shared" si="2"/>
        <v>4.1223006053631162E-2</v>
      </c>
    </row>
    <row r="155" spans="1:5" x14ac:dyDescent="0.25">
      <c r="A155" s="39" t="s">
        <v>190</v>
      </c>
      <c r="B155" s="18" t="s">
        <v>189</v>
      </c>
      <c r="C155" s="111">
        <v>4882.3280863019863</v>
      </c>
      <c r="D155" s="22">
        <f>C155*(1+'BCF summary'!G154)</f>
        <v>5200.7449143025215</v>
      </c>
      <c r="E155" s="107">
        <f t="shared" si="2"/>
        <v>6.521823654045189E-2</v>
      </c>
    </row>
    <row r="156" spans="1:5" x14ac:dyDescent="0.25">
      <c r="A156" s="39" t="s">
        <v>186</v>
      </c>
      <c r="B156" s="18" t="s">
        <v>185</v>
      </c>
      <c r="C156" s="111">
        <v>3831.47691560054</v>
      </c>
      <c r="D156" s="22">
        <f>C156*(1+'BCF summary'!G155)</f>
        <v>4066.225289010119</v>
      </c>
      <c r="E156" s="107">
        <f t="shared" si="2"/>
        <v>6.126837733349233E-2</v>
      </c>
    </row>
    <row r="157" spans="1:5" x14ac:dyDescent="0.25">
      <c r="A157" s="39" t="s">
        <v>182</v>
      </c>
      <c r="B157" s="18" t="s">
        <v>181</v>
      </c>
      <c r="C157" s="111">
        <v>5813.4798830466625</v>
      </c>
      <c r="D157" s="22">
        <f>C157*(1+'BCF summary'!G156)</f>
        <v>6151.372485652977</v>
      </c>
      <c r="E157" s="107">
        <f t="shared" si="2"/>
        <v>5.8122262294513227E-2</v>
      </c>
    </row>
    <row r="158" spans="1:5" x14ac:dyDescent="0.25">
      <c r="A158" s="39" t="s">
        <v>180</v>
      </c>
      <c r="B158" s="18" t="s">
        <v>179</v>
      </c>
      <c r="C158" s="111">
        <v>3895.0586297099458</v>
      </c>
      <c r="D158" s="22">
        <f>C158*(1+'BCF summary'!G157)</f>
        <v>4095.7145327388002</v>
      </c>
      <c r="E158" s="107">
        <f t="shared" si="2"/>
        <v>5.1515502616143349E-2</v>
      </c>
    </row>
    <row r="159" spans="1:5" x14ac:dyDescent="0.25">
      <c r="A159" s="39" t="s">
        <v>178</v>
      </c>
      <c r="B159" s="18" t="s">
        <v>177</v>
      </c>
      <c r="C159" s="111">
        <v>1585.5316112230805</v>
      </c>
      <c r="D159" s="22">
        <f>C159*(1+'BCF summary'!G158)</f>
        <v>1665.9896219129471</v>
      </c>
      <c r="E159" s="107">
        <f t="shared" si="2"/>
        <v>5.0745131866403614E-2</v>
      </c>
    </row>
    <row r="160" spans="1:5" x14ac:dyDescent="0.25">
      <c r="A160" s="39" t="s">
        <v>176</v>
      </c>
      <c r="B160" s="18" t="s">
        <v>175</v>
      </c>
      <c r="C160" s="111">
        <v>2008.6524043502413</v>
      </c>
      <c r="D160" s="22">
        <f>C160*(1+'BCF summary'!G159)</f>
        <v>2160.5658469586847</v>
      </c>
      <c r="E160" s="107">
        <f t="shared" si="2"/>
        <v>7.5629532655543841E-2</v>
      </c>
    </row>
    <row r="161" spans="1:5" x14ac:dyDescent="0.25">
      <c r="A161" s="39" t="s">
        <v>174</v>
      </c>
      <c r="B161" s="18" t="s">
        <v>173</v>
      </c>
      <c r="C161" s="111">
        <v>2840.8915338696638</v>
      </c>
      <c r="D161" s="22">
        <f>C161*(1+'BCF summary'!G160)</f>
        <v>2991.2156724627316</v>
      </c>
      <c r="E161" s="107">
        <f t="shared" si="2"/>
        <v>5.2914423800019872E-2</v>
      </c>
    </row>
    <row r="162" spans="1:5" x14ac:dyDescent="0.25">
      <c r="A162" s="39" t="s">
        <v>172</v>
      </c>
      <c r="B162" s="18" t="s">
        <v>171</v>
      </c>
      <c r="C162" s="111">
        <v>3508.1313250069575</v>
      </c>
      <c r="D162" s="22">
        <f>C162*(1+'BCF summary'!G161)</f>
        <v>3741.3466535679327</v>
      </c>
      <c r="E162" s="107">
        <f t="shared" si="2"/>
        <v>6.6478505778432506E-2</v>
      </c>
    </row>
    <row r="163" spans="1:5" x14ac:dyDescent="0.25">
      <c r="A163" s="39" t="s">
        <v>170</v>
      </c>
      <c r="B163" s="18" t="s">
        <v>169</v>
      </c>
      <c r="C163" s="111">
        <v>3312.5906222378226</v>
      </c>
      <c r="D163" s="22">
        <f>C163*(1+'BCF summary'!G162)</f>
        <v>3474.2266681641904</v>
      </c>
      <c r="E163" s="107">
        <f t="shared" si="2"/>
        <v>4.8794452547587852E-2</v>
      </c>
    </row>
    <row r="164" spans="1:5" x14ac:dyDescent="0.25">
      <c r="A164" s="39" t="s">
        <v>168</v>
      </c>
      <c r="B164" s="18" t="s">
        <v>167</v>
      </c>
      <c r="C164" s="111">
        <v>3126.4599763436108</v>
      </c>
      <c r="D164" s="22">
        <f>C164*(1+'BCF summary'!G163)</f>
        <v>3217.1069913654551</v>
      </c>
      <c r="E164" s="107">
        <f t="shared" si="2"/>
        <v>2.8993499263616274E-2</v>
      </c>
    </row>
    <row r="165" spans="1:5" x14ac:dyDescent="0.25">
      <c r="A165" s="39" t="s">
        <v>164</v>
      </c>
      <c r="B165" s="18" t="s">
        <v>163</v>
      </c>
      <c r="C165" s="111">
        <v>10411.299610113856</v>
      </c>
      <c r="D165" s="22">
        <f>C165*(1+'BCF summary'!G164)</f>
        <v>11040.119096896458</v>
      </c>
      <c r="E165" s="107">
        <f t="shared" si="2"/>
        <v>6.0397789933136492E-2</v>
      </c>
    </row>
    <row r="166" spans="1:5" x14ac:dyDescent="0.25">
      <c r="A166" s="39" t="s">
        <v>162</v>
      </c>
      <c r="B166" s="18" t="s">
        <v>161</v>
      </c>
      <c r="C166" s="111">
        <v>3898.3961301810382</v>
      </c>
      <c r="D166" s="22">
        <f>C166*(1+'BCF summary'!G165)</f>
        <v>4105.9898305540219</v>
      </c>
      <c r="E166" s="107">
        <f t="shared" si="2"/>
        <v>5.3251053366745182E-2</v>
      </c>
    </row>
    <row r="167" spans="1:5" x14ac:dyDescent="0.25">
      <c r="A167" s="39" t="s">
        <v>158</v>
      </c>
      <c r="B167" s="18" t="s">
        <v>157</v>
      </c>
      <c r="C167" s="111">
        <v>3580.6204219588617</v>
      </c>
      <c r="D167" s="22">
        <f>C167*(1+'BCF summary'!G166)</f>
        <v>3798.0920501835903</v>
      </c>
      <c r="E167" s="107">
        <f t="shared" si="2"/>
        <v>6.0735739228609864E-2</v>
      </c>
    </row>
    <row r="168" spans="1:5" x14ac:dyDescent="0.25">
      <c r="A168" s="39" t="s">
        <v>156</v>
      </c>
      <c r="B168" s="18" t="s">
        <v>155</v>
      </c>
      <c r="C168" s="111">
        <v>4684.151339684945</v>
      </c>
      <c r="D168" s="22">
        <f>C168*(1+'BCF summary'!G167)</f>
        <v>5007.605541117141</v>
      </c>
      <c r="E168" s="107">
        <f t="shared" si="2"/>
        <v>6.905289303781359E-2</v>
      </c>
    </row>
    <row r="169" spans="1:5" x14ac:dyDescent="0.25">
      <c r="A169" s="39" t="s">
        <v>152</v>
      </c>
      <c r="B169" s="18" t="s">
        <v>151</v>
      </c>
      <c r="C169" s="111">
        <v>9144.7779175459582</v>
      </c>
      <c r="D169" s="22">
        <f>C169*(1+'BCF summary'!G168)</f>
        <v>9702.1497407342304</v>
      </c>
      <c r="E169" s="107">
        <f t="shared" si="2"/>
        <v>6.094973855175323E-2</v>
      </c>
    </row>
    <row r="170" spans="1:5" x14ac:dyDescent="0.25">
      <c r="A170" s="39" t="s">
        <v>150</v>
      </c>
      <c r="B170" s="18" t="s">
        <v>149</v>
      </c>
      <c r="C170" s="111">
        <v>3244.5448150557104</v>
      </c>
      <c r="D170" s="22">
        <f>C170*(1+'BCF summary'!G169)</f>
        <v>3429.0931676107707</v>
      </c>
      <c r="E170" s="107">
        <f t="shared" si="2"/>
        <v>5.6879581905818544E-2</v>
      </c>
    </row>
    <row r="171" spans="1:5" x14ac:dyDescent="0.25">
      <c r="A171" s="39" t="s">
        <v>146</v>
      </c>
      <c r="B171" s="18" t="s">
        <v>145</v>
      </c>
      <c r="C171" s="111">
        <v>14851.989842514529</v>
      </c>
      <c r="D171" s="22">
        <f>C171*(1+'BCF summary'!G170)</f>
        <v>15546.904868748625</v>
      </c>
      <c r="E171" s="107">
        <f t="shared" si="2"/>
        <v>4.6789355069774441E-2</v>
      </c>
    </row>
    <row r="172" spans="1:5" x14ac:dyDescent="0.25">
      <c r="A172" s="39" t="s">
        <v>143</v>
      </c>
      <c r="B172" s="18" t="s">
        <v>142</v>
      </c>
      <c r="C172" s="111">
        <v>10797.243178246434</v>
      </c>
      <c r="D172" s="22">
        <f>C172*(1+'BCF summary'!G171)</f>
        <v>11337.976263550621</v>
      </c>
      <c r="E172" s="107">
        <f t="shared" si="2"/>
        <v>5.0080661922445202E-2</v>
      </c>
    </row>
    <row r="173" spans="1:5" x14ac:dyDescent="0.25">
      <c r="A173" s="39" t="s">
        <v>137</v>
      </c>
      <c r="B173" s="18" t="s">
        <v>136</v>
      </c>
      <c r="C173" s="111">
        <v>11173.60329106479</v>
      </c>
      <c r="D173" s="22">
        <f>C173*(1+'BCF summary'!G172)</f>
        <v>11793.293522749937</v>
      </c>
      <c r="E173" s="107">
        <f t="shared" si="2"/>
        <v>5.5460196280701535E-2</v>
      </c>
    </row>
    <row r="174" spans="1:5" x14ac:dyDescent="0.25">
      <c r="A174" s="39" t="s">
        <v>133</v>
      </c>
      <c r="B174" s="18" t="s">
        <v>132</v>
      </c>
      <c r="C174" s="111">
        <v>10379.048923645852</v>
      </c>
      <c r="D174" s="22">
        <f>C174*(1+'BCF summary'!G173)</f>
        <v>10976.906031140607</v>
      </c>
      <c r="E174" s="107">
        <f t="shared" si="2"/>
        <v>5.7602301703453707E-2</v>
      </c>
    </row>
    <row r="175" spans="1:5" x14ac:dyDescent="0.25">
      <c r="A175" s="39" t="s">
        <v>127</v>
      </c>
      <c r="B175" s="18" t="s">
        <v>126</v>
      </c>
      <c r="C175" s="111">
        <v>3666.8541400222634</v>
      </c>
      <c r="D175" s="22">
        <f>C175*(1+'BCF summary'!G174)</f>
        <v>3917.4243532067326</v>
      </c>
      <c r="E175" s="107">
        <f t="shared" si="2"/>
        <v>6.833383702111151E-2</v>
      </c>
    </row>
    <row r="176" spans="1:5" x14ac:dyDescent="0.25">
      <c r="A176" s="39" t="s">
        <v>125</v>
      </c>
      <c r="B176" s="18" t="s">
        <v>124</v>
      </c>
      <c r="C176" s="111">
        <v>7346.2297106531751</v>
      </c>
      <c r="D176" s="22">
        <f>C176*(1+'BCF summary'!G175)</f>
        <v>7738.8992975964529</v>
      </c>
      <c r="E176" s="107">
        <f t="shared" si="2"/>
        <v>5.3451852502494734E-2</v>
      </c>
    </row>
    <row r="177" spans="1:5" x14ac:dyDescent="0.25">
      <c r="A177" s="39" t="s">
        <v>119</v>
      </c>
      <c r="B177" s="18" t="s">
        <v>118</v>
      </c>
      <c r="C177" s="111">
        <v>10629.54042197014</v>
      </c>
      <c r="D177" s="22">
        <f>C177*(1+'BCF summary'!G176)</f>
        <v>11131.797004573449</v>
      </c>
      <c r="E177" s="107">
        <f t="shared" si="2"/>
        <v>4.7251015816751396E-2</v>
      </c>
    </row>
    <row r="178" spans="1:5" x14ac:dyDescent="0.25">
      <c r="A178" s="39" t="s">
        <v>115</v>
      </c>
      <c r="B178" s="18" t="s">
        <v>114</v>
      </c>
      <c r="C178" s="111">
        <v>11373.580421539556</v>
      </c>
      <c r="D178" s="22">
        <f>C178*(1+'BCF summary'!G177)</f>
        <v>12077.629508768514</v>
      </c>
      <c r="E178" s="107">
        <f t="shared" si="2"/>
        <v>6.190215052206538E-2</v>
      </c>
    </row>
    <row r="179" spans="1:5" x14ac:dyDescent="0.25">
      <c r="A179" s="39" t="s">
        <v>109</v>
      </c>
      <c r="B179" s="18" t="s">
        <v>108</v>
      </c>
      <c r="C179" s="111">
        <v>8132.8593524345652</v>
      </c>
      <c r="D179" s="22">
        <f>C179*(1+'BCF summary'!G178)</f>
        <v>8596.9288852939117</v>
      </c>
      <c r="E179" s="107">
        <f t="shared" si="2"/>
        <v>5.7061054759348195E-2</v>
      </c>
    </row>
    <row r="180" spans="1:5" x14ac:dyDescent="0.25">
      <c r="A180" s="39" t="s">
        <v>101</v>
      </c>
      <c r="B180" s="18" t="s">
        <v>100</v>
      </c>
      <c r="C180" s="111">
        <v>7588.5792101275019</v>
      </c>
      <c r="D180" s="22">
        <f>C180*(1+'BCF summary'!G179)</f>
        <v>7938.1867889756813</v>
      </c>
      <c r="E180" s="107">
        <f t="shared" si="2"/>
        <v>4.6070228585293416E-2</v>
      </c>
    </row>
    <row r="181" spans="1:5" x14ac:dyDescent="0.25">
      <c r="A181" s="39" t="s">
        <v>93</v>
      </c>
      <c r="B181" s="18" t="s">
        <v>92</v>
      </c>
      <c r="C181" s="111">
        <v>16468.79124261465</v>
      </c>
      <c r="D181" s="22">
        <f>C181*(1+'BCF summary'!G180)</f>
        <v>17450.624614069668</v>
      </c>
      <c r="E181" s="107">
        <f t="shared" si="2"/>
        <v>5.9617816328524809E-2</v>
      </c>
    </row>
    <row r="182" spans="1:5" x14ac:dyDescent="0.25">
      <c r="A182" s="39" t="s">
        <v>83</v>
      </c>
      <c r="B182" s="18" t="s">
        <v>82</v>
      </c>
      <c r="C182" s="111">
        <v>6846.4192031858765</v>
      </c>
      <c r="D182" s="22">
        <f>C182*(1+'BCF summary'!G181)</f>
        <v>7249.3791966090357</v>
      </c>
      <c r="E182" s="107">
        <f t="shared" si="2"/>
        <v>5.8857043582088542E-2</v>
      </c>
    </row>
    <row r="183" spans="1:5" x14ac:dyDescent="0.25">
      <c r="A183" s="39" t="s">
        <v>79</v>
      </c>
      <c r="B183" s="18" t="s">
        <v>78</v>
      </c>
      <c r="C183" s="111">
        <v>23033.583595841748</v>
      </c>
      <c r="D183" s="22">
        <f>C183*(1+'BCF summary'!G182)</f>
        <v>24217.943944758808</v>
      </c>
      <c r="E183" s="107">
        <f t="shared" si="2"/>
        <v>5.1418848655876204E-2</v>
      </c>
    </row>
    <row r="184" spans="1:5" x14ac:dyDescent="0.25">
      <c r="A184" s="39" t="s">
        <v>75</v>
      </c>
      <c r="B184" s="18" t="s">
        <v>74</v>
      </c>
      <c r="C184" s="111">
        <v>14834.29565758735</v>
      </c>
      <c r="D184" s="22">
        <f>C184*(1+'BCF summary'!G183)</f>
        <v>15697.310023767177</v>
      </c>
      <c r="E184" s="107">
        <f t="shared" si="2"/>
        <v>5.8176969510407295E-2</v>
      </c>
    </row>
    <row r="185" spans="1:5" x14ac:dyDescent="0.25">
      <c r="A185" s="39" t="s">
        <v>69</v>
      </c>
      <c r="B185" s="18" t="s">
        <v>68</v>
      </c>
      <c r="C185" s="111">
        <v>19621.447764218035</v>
      </c>
      <c r="D185" s="22">
        <f>C185*(1+'BCF summary'!G184)</f>
        <v>20486.654489666435</v>
      </c>
      <c r="E185" s="107">
        <f t="shared" si="2"/>
        <v>4.4094948336391493E-2</v>
      </c>
    </row>
    <row r="186" spans="1:5" x14ac:dyDescent="0.25">
      <c r="A186" s="39" t="s">
        <v>61</v>
      </c>
      <c r="B186" s="18" t="s">
        <v>60</v>
      </c>
      <c r="C186" s="111">
        <v>23123.813733170711</v>
      </c>
      <c r="D186" s="22">
        <f>C186*(1+'BCF summary'!G185)</f>
        <v>24264.417127133787</v>
      </c>
      <c r="E186" s="107">
        <f t="shared" si="2"/>
        <v>4.9325920331510842E-2</v>
      </c>
    </row>
    <row r="187" spans="1:5" x14ac:dyDescent="0.25">
      <c r="A187" s="39" t="s">
        <v>57</v>
      </c>
      <c r="B187" s="18" t="s">
        <v>56</v>
      </c>
      <c r="C187" s="111">
        <v>11763.724720587519</v>
      </c>
      <c r="D187" s="22">
        <f>C187*(1+'BCF summary'!G186)</f>
        <v>12298.956521789818</v>
      </c>
      <c r="E187" s="107">
        <f t="shared" si="2"/>
        <v>4.5498497620026557E-2</v>
      </c>
    </row>
    <row r="188" spans="1:5" x14ac:dyDescent="0.25">
      <c r="A188" s="39" t="s">
        <v>53</v>
      </c>
      <c r="B188" s="18" t="s">
        <v>52</v>
      </c>
      <c r="C188" s="111">
        <v>4499.5275838889438</v>
      </c>
      <c r="D188" s="22">
        <f>C188*(1+'BCF summary'!G187)</f>
        <v>4718.3224733626002</v>
      </c>
      <c r="E188" s="107">
        <f t="shared" si="2"/>
        <v>4.8626191393308815E-2</v>
      </c>
    </row>
    <row r="189" spans="1:5" x14ac:dyDescent="0.25">
      <c r="A189" s="39" t="s">
        <v>49</v>
      </c>
      <c r="B189" s="18" t="s">
        <v>48</v>
      </c>
      <c r="C189" s="111">
        <v>2909.0636036432124</v>
      </c>
      <c r="D189" s="22">
        <f>C189*(1+'BCF summary'!G188)</f>
        <v>3044.4794145936935</v>
      </c>
      <c r="E189" s="107">
        <f t="shared" si="2"/>
        <v>4.6549621940507269E-2</v>
      </c>
    </row>
    <row r="190" spans="1:5" x14ac:dyDescent="0.25">
      <c r="A190" s="39" t="s">
        <v>45</v>
      </c>
      <c r="B190" s="18" t="s">
        <v>44</v>
      </c>
      <c r="C190" s="111">
        <v>4795.3602747352288</v>
      </c>
      <c r="D190" s="22">
        <f>C190*(1+'BCF summary'!G189)</f>
        <v>5032.7795501101227</v>
      </c>
      <c r="E190" s="107">
        <f t="shared" si="2"/>
        <v>4.9510206068511309E-2</v>
      </c>
    </row>
    <row r="191" spans="1:5" x14ac:dyDescent="0.25">
      <c r="A191" s="39" t="s">
        <v>43</v>
      </c>
      <c r="B191" s="18" t="s">
        <v>42</v>
      </c>
      <c r="C191" s="111">
        <v>3270.410066746475</v>
      </c>
      <c r="D191" s="22">
        <f>C191*(1+'BCF summary'!G190)</f>
        <v>3367.6873410732796</v>
      </c>
      <c r="E191" s="107">
        <f t="shared" si="2"/>
        <v>2.9744671873389805E-2</v>
      </c>
    </row>
    <row r="192" spans="1:5" x14ac:dyDescent="0.25">
      <c r="A192" s="39" t="s">
        <v>39</v>
      </c>
      <c r="B192" s="18" t="s">
        <v>38</v>
      </c>
      <c r="C192" s="111">
        <v>3518.6800579909732</v>
      </c>
      <c r="D192" s="22">
        <f>C192*(1+'BCF summary'!G191)</f>
        <v>3658.8947323733373</v>
      </c>
      <c r="E192" s="107">
        <f t="shared" si="2"/>
        <v>3.98486569030152E-2</v>
      </c>
    </row>
    <row r="193" spans="1:5" x14ac:dyDescent="0.25">
      <c r="A193" s="39" t="s">
        <v>35</v>
      </c>
      <c r="B193" s="18" t="s">
        <v>34</v>
      </c>
      <c r="C193" s="111">
        <v>4833.8275528526055</v>
      </c>
      <c r="D193" s="22">
        <f>C193*(1+'BCF summary'!G192)</f>
        <v>5143.8371141767993</v>
      </c>
      <c r="E193" s="107">
        <f t="shared" si="2"/>
        <v>6.4133351455876175E-2</v>
      </c>
    </row>
    <row r="194" spans="1:5" x14ac:dyDescent="0.25">
      <c r="A194" s="39" t="s">
        <v>33</v>
      </c>
      <c r="B194" s="18" t="s">
        <v>32</v>
      </c>
      <c r="C194" s="111">
        <v>8070.5478189562373</v>
      </c>
      <c r="D194" s="22">
        <f>C194*(1+'BCF summary'!G193)</f>
        <v>8548.5632140299258</v>
      </c>
      <c r="E194" s="107">
        <f t="shared" si="2"/>
        <v>5.9229609413987694E-2</v>
      </c>
    </row>
    <row r="195" spans="1:5" x14ac:dyDescent="0.25">
      <c r="A195" s="39" t="s">
        <v>29</v>
      </c>
      <c r="B195" s="18" t="s">
        <v>28</v>
      </c>
      <c r="C195" s="111">
        <v>3119.2142063386382</v>
      </c>
      <c r="D195" s="22">
        <f>C195*(1+'BCF summary'!G194)</f>
        <v>3279.2956626157852</v>
      </c>
      <c r="E195" s="107">
        <f t="shared" si="2"/>
        <v>5.1321084634662562E-2</v>
      </c>
    </row>
    <row r="196" spans="1:5" x14ac:dyDescent="0.25">
      <c r="A196" s="39" t="s">
        <v>23</v>
      </c>
      <c r="B196" s="18" t="s">
        <v>22</v>
      </c>
      <c r="C196" s="111">
        <v>3567.998115284096</v>
      </c>
      <c r="D196" s="22">
        <f>C196*(1+'BCF summary'!G195)</f>
        <v>3792.7041510782119</v>
      </c>
      <c r="E196" s="107">
        <f t="shared" si="2"/>
        <v>6.2978182312247055E-2</v>
      </c>
    </row>
    <row r="197" spans="1:5" x14ac:dyDescent="0.25">
      <c r="A197" s="39" t="s">
        <v>19</v>
      </c>
      <c r="B197" s="18" t="s">
        <v>18</v>
      </c>
      <c r="C197" s="111">
        <v>8244.1767817601412</v>
      </c>
      <c r="D197" s="22">
        <f>C197*(1+'BCF summary'!G196)</f>
        <v>8704.385586957409</v>
      </c>
      <c r="E197" s="107">
        <f t="shared" si="2"/>
        <v>5.582228734049699E-2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Notes</vt:lpstr>
      <vt:lpstr>RNF element</vt:lpstr>
      <vt:lpstr>CCG contribution</vt:lpstr>
      <vt:lpstr>BCF summary</vt:lpstr>
      <vt:lpstr>Ringfenced OoH funding</vt:lpstr>
      <vt:lpstr>Notes!Print_Area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2019-07-16T14:48:48Z</dcterms:modified>
</cp:coreProperties>
</file>