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backupFile="1" codeName="ThisWorkbook" defaultThemeVersion="124226"/>
  <mc:AlternateContent xmlns:mc="http://schemas.openxmlformats.org/markup-compatibility/2006">
    <mc:Choice Requires="x15">
      <x15ac:absPath xmlns:x15ac="http://schemas.microsoft.com/office/spreadsheetml/2010/11/ac" url="C:\Users\david.lane\AppData\Local\Microsoft\Windows\INetCache\Content.Outlook\EK129GYO\"/>
    </mc:Choice>
  </mc:AlternateContent>
  <xr:revisionPtr revIDLastSave="0" documentId="10_ncr:100000_{70ED6003-7C04-4D56-AD39-7E42AEC6F81F}" xr6:coauthVersionLast="31" xr6:coauthVersionMax="31" xr10:uidLastSave="{00000000-0000-0000-0000-000000000000}"/>
  <bookViews>
    <workbookView xWindow="0" yWindow="0" windowWidth="28800" windowHeight="12225" tabRatio="850" firstSheet="3" activeTab="3" xr2:uid="{00000000-000D-0000-FFFF-FFFF00000000}"/>
  </bookViews>
  <sheets>
    <sheet name="Input instructions" sheetId="22" state="hidden" r:id="rId1"/>
    <sheet name="Definitions" sheetId="4" state="hidden" r:id="rId2"/>
    <sheet name="Reconciliation" sheetId="21" state="hidden" r:id="rId3"/>
    <sheet name="Assessments Input" sheetId="1" r:id="rId4"/>
    <sheet name="Trust Exceptions notes" sheetId="23" state="hidden" r:id="rId5"/>
    <sheet name="1st time pass rate" sheetId="30" state="hidden" r:id="rId6"/>
    <sheet name="Pie" sheetId="24" state="hidden" r:id="rId7"/>
    <sheet name="SHA" sheetId="25" state="hidden" r:id="rId8"/>
  </sheets>
  <externalReferences>
    <externalReference r:id="rId9"/>
  </externalReferences>
  <definedNames>
    <definedName name="_AMO_UniqueIdentifier" hidden="1">"'69c81de0-c30e-4d86-a692-270acc1f23d2'"</definedName>
    <definedName name="_xlnm._FilterDatabase" localSheetId="3" hidden="1">'Assessments Input'!$A$1:$N$194</definedName>
    <definedName name="_xlnm.Extract" localSheetId="3">'Assessments Input'!#REF!</definedName>
    <definedName name="_xlnm.Print_Area" localSheetId="3">'Assessments Input'!$A$1:$E$181</definedName>
  </definedNames>
  <calcPr calcId="179017"/>
</workbook>
</file>

<file path=xl/calcChain.xml><?xml version="1.0" encoding="utf-8"?>
<calcChain xmlns="http://schemas.openxmlformats.org/spreadsheetml/2006/main">
  <c r="I41" i="30" l="1"/>
  <c r="E26" i="25" a="1"/>
  <c r="E26" i="25" s="1"/>
  <c r="G26" i="25" a="1"/>
  <c r="G26" i="25" s="1"/>
  <c r="I26" i="25" a="1"/>
  <c r="I26" i="25" s="1"/>
  <c r="E27" i="25" a="1"/>
  <c r="E27" i="25" s="1"/>
  <c r="G27" i="25" a="1"/>
  <c r="G27" i="25" s="1"/>
  <c r="I27" i="25" a="1"/>
  <c r="I27" i="25" s="1"/>
  <c r="E28" i="25" a="1"/>
  <c r="E28" i="25" s="1"/>
  <c r="G28" i="25" a="1"/>
  <c r="G28" i="25" s="1"/>
  <c r="I28" i="25" a="1"/>
  <c r="I28" i="25" s="1"/>
  <c r="E29" i="25" a="1"/>
  <c r="E29" i="25" s="1"/>
  <c r="G29" i="25" a="1"/>
  <c r="G29" i="25" s="1"/>
  <c r="I29" i="25" a="1"/>
  <c r="I29" i="25" s="1"/>
  <c r="E30" i="25" a="1"/>
  <c r="E30" i="25" s="1"/>
  <c r="G30" i="25" a="1"/>
  <c r="G30" i="25" s="1"/>
  <c r="I30" i="25" a="1"/>
  <c r="I30" i="25" s="1"/>
  <c r="E31" i="25" a="1"/>
  <c r="E31" i="25" s="1"/>
  <c r="G31" i="25" a="1"/>
  <c r="G31" i="25" s="1"/>
  <c r="I31" i="25" a="1"/>
  <c r="I31" i="25" s="1"/>
  <c r="E32" i="25" a="1"/>
  <c r="E32" i="25" s="1"/>
  <c r="F32" i="25" a="1"/>
  <c r="F32" i="25" s="1"/>
  <c r="G32" i="25" a="1"/>
  <c r="G32" i="25" s="1"/>
  <c r="H32" i="25" a="1"/>
  <c r="H32" i="25" s="1"/>
  <c r="I32" i="25" a="1"/>
  <c r="I32" i="25" s="1"/>
  <c r="D33" i="25" a="1"/>
  <c r="D33" i="25" s="1"/>
  <c r="E33" i="25" a="1"/>
  <c r="E33" i="25" s="1"/>
  <c r="F33" i="25" a="1"/>
  <c r="F33" i="25" s="1"/>
  <c r="G33" i="25" a="1"/>
  <c r="G33" i="25" s="1"/>
  <c r="H33" i="25" a="1"/>
  <c r="H33" i="25" s="1"/>
  <c r="I33" i="25" a="1"/>
  <c r="I33" i="25" s="1"/>
  <c r="D34" i="25" a="1"/>
  <c r="D34" i="25" s="1"/>
  <c r="E34" i="25" a="1"/>
  <c r="E34" i="25" s="1"/>
  <c r="F34" i="25" a="1"/>
  <c r="F34" i="25" s="1"/>
  <c r="G34" i="25" a="1"/>
  <c r="G34" i="25" s="1"/>
  <c r="H34" i="25" a="1"/>
  <c r="H34" i="25" s="1"/>
  <c r="I34" i="25" a="1"/>
  <c r="I34" i="25" s="1"/>
  <c r="E25" i="25" a="1"/>
  <c r="E25" i="25" s="1"/>
  <c r="F25" i="25" a="1"/>
  <c r="F25" i="25" s="1"/>
  <c r="G25" i="25" a="1"/>
  <c r="G25" i="25" s="1"/>
  <c r="H25" i="25" a="1"/>
  <c r="H25" i="25" s="1"/>
  <c r="I25" i="25" a="1"/>
  <c r="I25" i="25" s="1"/>
  <c r="D25" i="25" a="1"/>
  <c r="D25" i="25" s="1"/>
  <c r="J8" i="25" a="1"/>
  <c r="J8" i="25" s="1"/>
  <c r="J9" i="25" a="1"/>
  <c r="J9" i="25" s="1"/>
  <c r="J10" i="25" a="1"/>
  <c r="J10" i="25" s="1"/>
  <c r="J11" i="25" a="1"/>
  <c r="J11" i="25" s="1"/>
  <c r="J12" i="25" a="1"/>
  <c r="J12" i="25" s="1"/>
  <c r="J13" i="25" a="1"/>
  <c r="J13" i="25" s="1"/>
  <c r="J14" i="25" a="1"/>
  <c r="J14" i="25" s="1"/>
  <c r="J15" i="25" a="1"/>
  <c r="J15" i="25" s="1"/>
  <c r="J16" i="25" a="1"/>
  <c r="J16" i="25" s="1"/>
  <c r="J7" i="25" a="1"/>
  <c r="J7" i="25" s="1"/>
  <c r="J17" i="25" s="1"/>
  <c r="I8" i="25" a="1"/>
  <c r="I8" i="25" s="1"/>
  <c r="I9" i="25" a="1"/>
  <c r="I9" i="25" s="1"/>
  <c r="I10" i="25" a="1"/>
  <c r="I10" i="25" s="1"/>
  <c r="D46" i="25" s="1"/>
  <c r="I11" i="25" a="1"/>
  <c r="I11" i="25" s="1"/>
  <c r="M11" i="25" s="1"/>
  <c r="R11" i="25" s="1"/>
  <c r="I12" i="25" a="1"/>
  <c r="I12" i="25" s="1"/>
  <c r="I13" i="25" a="1"/>
  <c r="I13" i="25" s="1"/>
  <c r="I14" i="25" a="1"/>
  <c r="I14" i="25" s="1"/>
  <c r="D50" i="25" s="1"/>
  <c r="I15" i="25" a="1"/>
  <c r="I15" i="25" s="1"/>
  <c r="M15" i="25" s="1"/>
  <c r="R15" i="25" s="1"/>
  <c r="I16" i="25" a="1"/>
  <c r="I16" i="25" s="1"/>
  <c r="I7" i="25" a="1"/>
  <c r="I7" i="25" s="1"/>
  <c r="I17" i="25" s="1"/>
  <c r="H8" i="25" a="1"/>
  <c r="H8" i="25" s="1"/>
  <c r="H9" i="25" a="1"/>
  <c r="H9" i="25" s="1"/>
  <c r="H10" i="25" a="1"/>
  <c r="H10" i="25" s="1"/>
  <c r="H11" i="25" a="1"/>
  <c r="H11" i="25" s="1"/>
  <c r="H12" i="25" a="1"/>
  <c r="H12" i="25" s="1"/>
  <c r="H13" i="25" a="1"/>
  <c r="H13" i="25" s="1"/>
  <c r="K13" i="25" s="1"/>
  <c r="F49" i="25" s="1"/>
  <c r="H14" i="25" a="1"/>
  <c r="H14" i="25" s="1"/>
  <c r="H15" i="25" a="1"/>
  <c r="H15" i="25" s="1"/>
  <c r="H16" i="25" a="1"/>
  <c r="H16" i="25" s="1"/>
  <c r="H7" i="25" a="1"/>
  <c r="H7" i="25" s="1"/>
  <c r="K7" i="25" s="1"/>
  <c r="F43" i="25" s="1"/>
  <c r="G16" i="25" a="1"/>
  <c r="G16" i="25" s="1"/>
  <c r="G15" i="25" a="1"/>
  <c r="G15" i="25" s="1"/>
  <c r="G14" i="25" a="1"/>
  <c r="G14" i="25" s="1"/>
  <c r="G13" i="25" a="1"/>
  <c r="G13" i="25" s="1"/>
  <c r="G12" i="25" a="1"/>
  <c r="G12" i="25" s="1"/>
  <c r="G11" i="25" a="1"/>
  <c r="G11" i="25" s="1"/>
  <c r="G10" i="25" a="1"/>
  <c r="G10" i="25" s="1"/>
  <c r="G9" i="25" a="1"/>
  <c r="G9" i="25" s="1"/>
  <c r="G8" i="25" a="1"/>
  <c r="G8" i="25" s="1"/>
  <c r="G7" i="25" a="1"/>
  <c r="G7" i="25" s="1"/>
  <c r="G17" i="25" s="1"/>
  <c r="H53" i="30"/>
  <c r="F51" i="30"/>
  <c r="G50" i="30"/>
  <c r="E51" i="30"/>
  <c r="H52" i="30"/>
  <c r="F53" i="30"/>
  <c r="G52" i="30"/>
  <c r="H51" i="30"/>
  <c r="E50" i="30"/>
  <c r="F52" i="30"/>
  <c r="H50" i="30"/>
  <c r="E53" i="30"/>
  <c r="G51" i="30"/>
  <c r="I52" i="30" a="1"/>
  <c r="I52" i="30" s="1"/>
  <c r="I50" i="30" a="1"/>
  <c r="I50" i="30" s="1"/>
  <c r="I53" i="30" a="1"/>
  <c r="I53" i="30" s="1"/>
  <c r="I51" i="30" a="1"/>
  <c r="I51" i="30" s="1"/>
  <c r="I46" i="30" a="1"/>
  <c r="I46" i="30" s="1"/>
  <c r="I49" i="30" a="1"/>
  <c r="I49" i="30" s="1"/>
  <c r="I48" i="30" a="1"/>
  <c r="I48" i="30" s="1"/>
  <c r="I45" i="30" a="1"/>
  <c r="I45" i="30" s="1"/>
  <c r="I47" i="30" a="1"/>
  <c r="I47" i="30" s="1"/>
  <c r="F6" i="30"/>
  <c r="D7" i="30"/>
  <c r="D9" i="30"/>
  <c r="G9" i="30"/>
  <c r="E10" i="30"/>
  <c r="H10" i="30"/>
  <c r="H12" i="30"/>
  <c r="F13" i="30"/>
  <c r="D14" i="30"/>
  <c r="F15" i="30"/>
  <c r="D16" i="30"/>
  <c r="G16" i="30"/>
  <c r="H17" i="30"/>
  <c r="H18" i="30"/>
  <c r="D20" i="30"/>
  <c r="G20" i="30"/>
  <c r="E21" i="30"/>
  <c r="H21" i="30"/>
  <c r="F22" i="30"/>
  <c r="D23" i="30"/>
  <c r="E24" i="30"/>
  <c r="E25" i="30"/>
  <c r="F26" i="30"/>
  <c r="G27" i="30"/>
  <c r="E28" i="30"/>
  <c r="H28" i="30"/>
  <c r="F29" i="30"/>
  <c r="G30" i="30"/>
  <c r="G31" i="30"/>
  <c r="H32" i="30"/>
  <c r="F33" i="30"/>
  <c r="G35" i="30"/>
  <c r="E36" i="30"/>
  <c r="H36" i="30"/>
  <c r="D38" i="30"/>
  <c r="D39" i="30"/>
  <c r="E40" i="30"/>
  <c r="H40" i="30"/>
  <c r="F41" i="30"/>
  <c r="F42" i="30"/>
  <c r="D43" i="30"/>
  <c r="D44" i="30"/>
  <c r="G44" i="30"/>
  <c r="G45" i="30"/>
  <c r="E46" i="30"/>
  <c r="E47" i="30"/>
  <c r="H47" i="30"/>
  <c r="H48" i="30"/>
  <c r="F49" i="30"/>
  <c r="G5" i="30"/>
  <c r="D6" i="30"/>
  <c r="F7" i="30"/>
  <c r="E9" i="30"/>
  <c r="G10" i="30"/>
  <c r="E11" i="30"/>
  <c r="H11" i="30"/>
  <c r="F12" i="30"/>
  <c r="H13" i="30"/>
  <c r="G15" i="30"/>
  <c r="H16" i="30"/>
  <c r="F17" i="30"/>
  <c r="D18" i="30"/>
  <c r="G18" i="30"/>
  <c r="E19" i="30"/>
  <c r="H19" i="30"/>
  <c r="D21" i="30"/>
  <c r="D22" i="30"/>
  <c r="E23" i="30"/>
  <c r="F24" i="30"/>
  <c r="D25" i="30"/>
  <c r="G25" i="30"/>
  <c r="E26" i="30"/>
  <c r="F27" i="30"/>
  <c r="F28" i="30"/>
  <c r="G29" i="30"/>
  <c r="E30" i="30"/>
  <c r="H30" i="30"/>
  <c r="F31" i="30"/>
  <c r="D32" i="30"/>
  <c r="G32" i="30"/>
  <c r="H33" i="30"/>
  <c r="H35" i="30"/>
  <c r="D37" i="30"/>
  <c r="G37" i="30"/>
  <c r="H38" i="30"/>
  <c r="F39" i="30"/>
  <c r="D40" i="30"/>
  <c r="G41" i="30"/>
  <c r="E42" i="30"/>
  <c r="E43" i="30"/>
  <c r="H43" i="30"/>
  <c r="E6" i="30"/>
  <c r="H6" i="30"/>
  <c r="E8" i="30"/>
  <c r="F9" i="30"/>
  <c r="F11" i="30"/>
  <c r="D12" i="30"/>
  <c r="G12" i="30"/>
  <c r="E13" i="30"/>
  <c r="G14" i="30"/>
  <c r="E15" i="30"/>
  <c r="H15" i="30"/>
  <c r="F16" i="30"/>
  <c r="D17" i="30"/>
  <c r="G17" i="30"/>
  <c r="E7" i="30"/>
  <c r="H9" i="30"/>
  <c r="H14" i="30"/>
  <c r="E17" i="30"/>
  <c r="E22" i="30"/>
  <c r="F23" i="30"/>
  <c r="G24" i="30"/>
  <c r="H25" i="30"/>
  <c r="H26" i="30"/>
  <c r="D28" i="30"/>
  <c r="E29" i="30"/>
  <c r="F30" i="30"/>
  <c r="D36" i="30"/>
  <c r="E37" i="30"/>
  <c r="F38" i="30"/>
  <c r="G39" i="30"/>
  <c r="G40" i="30"/>
  <c r="H41" i="30"/>
  <c r="H42" i="30"/>
  <c r="F45" i="30"/>
  <c r="D46" i="30"/>
  <c r="H46" i="30"/>
  <c r="D49" i="30"/>
  <c r="G49" i="30"/>
  <c r="H7" i="30"/>
  <c r="F10" i="30"/>
  <c r="D13" i="30"/>
  <c r="D19" i="30"/>
  <c r="E20" i="30"/>
  <c r="F21" i="30"/>
  <c r="G22" i="30"/>
  <c r="G23" i="30"/>
  <c r="H24" i="30"/>
  <c r="D26" i="30"/>
  <c r="E27" i="30"/>
  <c r="H31" i="30"/>
  <c r="D33" i="30"/>
  <c r="E35" i="30"/>
  <c r="F36" i="30"/>
  <c r="F37" i="30"/>
  <c r="G38" i="30"/>
  <c r="H39" i="30"/>
  <c r="D41" i="30"/>
  <c r="H44" i="30"/>
  <c r="G47" i="30"/>
  <c r="H5" i="30"/>
  <c r="D11" i="30"/>
  <c r="G13" i="30"/>
  <c r="E16" i="30"/>
  <c r="E18" i="30"/>
  <c r="F19" i="30"/>
  <c r="F20" i="30"/>
  <c r="G21" i="30"/>
  <c r="H22" i="30"/>
  <c r="D24" i="30"/>
  <c r="G28" i="30"/>
  <c r="H29" i="30"/>
  <c r="D31" i="30"/>
  <c r="E32" i="30"/>
  <c r="F35" i="30"/>
  <c r="G36" i="30"/>
  <c r="H37" i="30"/>
  <c r="E41" i="30"/>
  <c r="F43" i="30"/>
  <c r="F46" i="30"/>
  <c r="G48" i="30"/>
  <c r="E5" i="30"/>
  <c r="G6" i="30"/>
  <c r="E14" i="30"/>
  <c r="G19" i="30"/>
  <c r="H20" i="30"/>
  <c r="F25" i="30"/>
  <c r="H27" i="30"/>
  <c r="D29" i="30"/>
  <c r="D30" i="30"/>
  <c r="F32" i="30"/>
  <c r="G33" i="30"/>
  <c r="G42" i="30"/>
  <c r="G43" i="30"/>
  <c r="F44" i="30"/>
  <c r="E45" i="30"/>
  <c r="G46" i="30"/>
  <c r="F47" i="30"/>
  <c r="F5" i="30"/>
  <c r="I36" i="30" a="1"/>
  <c r="I36" i="30" s="1"/>
  <c r="I40" i="30" a="1"/>
  <c r="I40" i="30" s="1"/>
  <c r="I44" i="30" a="1"/>
  <c r="I44" i="30" s="1"/>
  <c r="I37" i="30" a="1"/>
  <c r="I37" i="30" s="1"/>
  <c r="I35" i="30" a="1"/>
  <c r="I35" i="30" s="1"/>
  <c r="I38" i="30" a="1"/>
  <c r="I38" i="30" s="1"/>
  <c r="I42" i="30" a="1"/>
  <c r="I42" i="30" s="1"/>
  <c r="I39" i="30" a="1"/>
  <c r="I39" i="30" s="1"/>
  <c r="I43" i="30" a="1"/>
  <c r="I43" i="30" s="1"/>
  <c r="D52" i="30"/>
  <c r="D51" i="30"/>
  <c r="J51" i="30" s="1"/>
  <c r="D50" i="30"/>
  <c r="I57" i="30"/>
  <c r="P33" i="30"/>
  <c r="I33" i="30" a="1"/>
  <c r="I33" i="30" s="1"/>
  <c r="P6" i="30"/>
  <c r="I6" i="30" a="1"/>
  <c r="I6" i="30" s="1"/>
  <c r="P7" i="30"/>
  <c r="I7" i="30" a="1"/>
  <c r="I7" i="30" s="1"/>
  <c r="P8" i="30"/>
  <c r="I8" i="30" a="1"/>
  <c r="I8" i="30" s="1"/>
  <c r="P9" i="30"/>
  <c r="I9" i="30" a="1"/>
  <c r="I9" i="30" s="1"/>
  <c r="P10" i="30"/>
  <c r="I10" i="30" a="1"/>
  <c r="I10" i="30" s="1"/>
  <c r="P11" i="30"/>
  <c r="I11" i="30" a="1"/>
  <c r="I11" i="30" s="1"/>
  <c r="P12" i="30"/>
  <c r="I12" i="30" a="1"/>
  <c r="I12" i="30" s="1"/>
  <c r="P13" i="30"/>
  <c r="I13" i="30" a="1"/>
  <c r="I13" i="30" s="1"/>
  <c r="P14" i="30"/>
  <c r="I14" i="30" a="1"/>
  <c r="I14" i="30" s="1"/>
  <c r="P15" i="30"/>
  <c r="I15" i="30" a="1"/>
  <c r="I15" i="30" s="1"/>
  <c r="P16" i="30"/>
  <c r="I16" i="30" a="1"/>
  <c r="I16" i="30" s="1"/>
  <c r="P17" i="30"/>
  <c r="I17" i="30" a="1"/>
  <c r="I17" i="30" s="1"/>
  <c r="P18" i="30"/>
  <c r="I18" i="30" a="1"/>
  <c r="I18" i="30" s="1"/>
  <c r="P19" i="30"/>
  <c r="I19" i="30" a="1"/>
  <c r="I19" i="30" s="1"/>
  <c r="P20" i="30"/>
  <c r="I20" i="30" a="1"/>
  <c r="I20" i="30" s="1"/>
  <c r="P21" i="30"/>
  <c r="I21" i="30" a="1"/>
  <c r="I21" i="30" s="1"/>
  <c r="P22" i="30"/>
  <c r="I22" i="30" a="1"/>
  <c r="I22" i="30" s="1"/>
  <c r="P23" i="30"/>
  <c r="I23" i="30" a="1"/>
  <c r="I23" i="30" s="1"/>
  <c r="P24" i="30"/>
  <c r="I24" i="30" a="1"/>
  <c r="I24" i="30" s="1"/>
  <c r="P25" i="30"/>
  <c r="I25" i="30" a="1"/>
  <c r="I25" i="30" s="1"/>
  <c r="P26" i="30"/>
  <c r="I26" i="30" a="1"/>
  <c r="I26" i="30" s="1"/>
  <c r="P27" i="30"/>
  <c r="I27" i="30" a="1"/>
  <c r="I27" i="30" s="1"/>
  <c r="P28" i="30"/>
  <c r="I28" i="30" a="1"/>
  <c r="I28" i="30" s="1"/>
  <c r="P29" i="30"/>
  <c r="I29" i="30" a="1"/>
  <c r="I29" i="30" s="1"/>
  <c r="P30" i="30"/>
  <c r="I30" i="30" a="1"/>
  <c r="I30" i="30" s="1"/>
  <c r="P31" i="30"/>
  <c r="I31" i="30" a="1"/>
  <c r="I31" i="30" s="1"/>
  <c r="P32" i="30"/>
  <c r="I32" i="30" a="1"/>
  <c r="I32" i="30" s="1"/>
  <c r="P5" i="30"/>
  <c r="I5" i="30" a="1"/>
  <c r="I5" i="30" s="1"/>
  <c r="E57" i="30"/>
  <c r="F57" i="30"/>
  <c r="G57" i="30"/>
  <c r="H57" i="30"/>
  <c r="D57" i="30"/>
  <c r="C31" i="21"/>
  <c r="C10" i="21"/>
  <c r="C4" i="21"/>
  <c r="P17" i="25"/>
  <c r="O17" i="25"/>
  <c r="Q17" i="25"/>
  <c r="N17" i="25"/>
  <c r="C15" i="21"/>
  <c r="D13" i="21" s="1"/>
  <c r="F13" i="25"/>
  <c r="K31" i="25"/>
  <c r="E17" i="25"/>
  <c r="F8" i="25"/>
  <c r="K26" i="25"/>
  <c r="F9" i="25"/>
  <c r="F17" i="25" s="1"/>
  <c r="K27" i="25"/>
  <c r="F10" i="25"/>
  <c r="K28" i="25"/>
  <c r="F11" i="25"/>
  <c r="K29" i="25"/>
  <c r="F12" i="25"/>
  <c r="K30" i="25"/>
  <c r="F14" i="25"/>
  <c r="K32" i="25"/>
  <c r="F15" i="25"/>
  <c r="K33" i="25"/>
  <c r="F16" i="25"/>
  <c r="K34" i="25"/>
  <c r="F7" i="25"/>
  <c r="C8" i="21"/>
  <c r="C28" i="21" s="1"/>
  <c r="C9" i="21"/>
  <c r="C14" i="21"/>
  <c r="C16" i="21"/>
  <c r="C19" i="21"/>
  <c r="C21" i="21" s="1"/>
  <c r="C22" i="21"/>
  <c r="C23" i="21"/>
  <c r="C24" i="21"/>
  <c r="C25" i="21"/>
  <c r="D27" i="30"/>
  <c r="H23" i="30"/>
  <c r="D17" i="25"/>
  <c r="K25" i="25"/>
  <c r="K35" i="25"/>
  <c r="L17" i="25" l="1"/>
  <c r="M13" i="25"/>
  <c r="R13" i="25" s="1"/>
  <c r="L9" i="25"/>
  <c r="E45" i="25" s="1"/>
  <c r="M16" i="25"/>
  <c r="R16" i="25" s="1"/>
  <c r="L12" i="25"/>
  <c r="E48" i="25" s="1"/>
  <c r="M8" i="25"/>
  <c r="R8" i="25" s="1"/>
  <c r="K15" i="25"/>
  <c r="F51" i="25" s="1"/>
  <c r="M10" i="25"/>
  <c r="R10" i="25" s="1"/>
  <c r="K8" i="25"/>
  <c r="F44" i="25" s="1"/>
  <c r="M14" i="25"/>
  <c r="R14" i="25" s="1"/>
  <c r="K14" i="25"/>
  <c r="F50" i="25" s="1"/>
  <c r="D43" i="25"/>
  <c r="M9" i="25"/>
  <c r="R9" i="25" s="1"/>
  <c r="D45" i="25"/>
  <c r="D49" i="25"/>
  <c r="L7" i="25"/>
  <c r="E43" i="25" s="1"/>
  <c r="K9" i="25"/>
  <c r="F45" i="25" s="1"/>
  <c r="L11" i="25"/>
  <c r="E47" i="25" s="1"/>
  <c r="M12" i="25"/>
  <c r="R12" i="25" s="1"/>
  <c r="K11" i="25"/>
  <c r="F47" i="25" s="1"/>
  <c r="D47" i="25"/>
  <c r="M7" i="25"/>
  <c r="R7" i="25" s="1"/>
  <c r="K16" i="25"/>
  <c r="F52" i="25" s="1"/>
  <c r="K12" i="25"/>
  <c r="F48" i="25" s="1"/>
  <c r="L15" i="25"/>
  <c r="E51" i="25" s="1"/>
  <c r="H17" i="25"/>
  <c r="K17" i="25" s="1"/>
  <c r="D51" i="25"/>
  <c r="L13" i="25"/>
  <c r="E49" i="25" s="1"/>
  <c r="L14" i="25"/>
  <c r="E50" i="25" s="1"/>
  <c r="L10" i="25"/>
  <c r="E46" i="25" s="1"/>
  <c r="K10" i="25"/>
  <c r="F46" i="25" s="1"/>
  <c r="L8" i="25"/>
  <c r="E44" i="25" s="1"/>
  <c r="D44" i="25"/>
  <c r="D48" i="25"/>
  <c r="D52" i="25"/>
  <c r="L16" i="25"/>
  <c r="E52" i="25" s="1"/>
  <c r="D10" i="30"/>
  <c r="J10" i="30" s="1"/>
  <c r="F14" i="30"/>
  <c r="D8" i="30"/>
  <c r="H8" i="30"/>
  <c r="G8" i="30"/>
  <c r="E12" i="30"/>
  <c r="E38" i="30"/>
  <c r="J38" i="30" s="1"/>
  <c r="G11" i="30"/>
  <c r="D15" i="30"/>
  <c r="J15" i="30" s="1"/>
  <c r="N15" i="30" s="1"/>
  <c r="F8" i="30"/>
  <c r="G7" i="30"/>
  <c r="C26" i="21"/>
  <c r="C30" i="21" s="1"/>
  <c r="C32" i="21" s="1"/>
  <c r="I44" i="25"/>
  <c r="D35" i="30"/>
  <c r="J35" i="30" s="1"/>
  <c r="E33" i="30"/>
  <c r="D53" i="25"/>
  <c r="E53" i="25" s="1"/>
  <c r="J41" i="30"/>
  <c r="O41" i="30" s="1"/>
  <c r="J6" i="30"/>
  <c r="O6" i="30" s="1"/>
  <c r="F40" i="30"/>
  <c r="E31" i="30"/>
  <c r="D5" i="30"/>
  <c r="D34" i="30" s="1"/>
  <c r="G26" i="30"/>
  <c r="F18" i="30"/>
  <c r="J37" i="30"/>
  <c r="K37" i="30" s="1"/>
  <c r="E44" i="30"/>
  <c r="J22" i="30"/>
  <c r="O22" i="30" s="1"/>
  <c r="J25" i="30"/>
  <c r="N25" i="30" s="1"/>
  <c r="J40" i="30"/>
  <c r="O40" i="30" s="1"/>
  <c r="J28" i="30"/>
  <c r="I48" i="25"/>
  <c r="H45" i="30"/>
  <c r="J21" i="30"/>
  <c r="N21" i="30" s="1"/>
  <c r="J17" i="30"/>
  <c r="K17" i="30" s="1"/>
  <c r="F34" i="30"/>
  <c r="J11" i="30"/>
  <c r="L11" i="30" s="1"/>
  <c r="J13" i="30"/>
  <c r="K13" i="30" s="1"/>
  <c r="J19" i="30"/>
  <c r="K19" i="30" s="1"/>
  <c r="J16" i="30"/>
  <c r="L16" i="30" s="1"/>
  <c r="J8" i="30"/>
  <c r="K8" i="30" s="1"/>
  <c r="C11" i="21"/>
  <c r="J27" i="30"/>
  <c r="N27" i="30" s="1"/>
  <c r="J23" i="30"/>
  <c r="O23" i="30" s="1"/>
  <c r="C17" i="21"/>
  <c r="G53" i="30"/>
  <c r="I43" i="25"/>
  <c r="J32" i="30"/>
  <c r="M32" i="30" s="1"/>
  <c r="J30" i="30"/>
  <c r="K30" i="30" s="1"/>
  <c r="J26" i="30"/>
  <c r="K26" i="30" s="1"/>
  <c r="J7" i="30"/>
  <c r="M7" i="30" s="1"/>
  <c r="J9" i="30"/>
  <c r="O9" i="30" s="1"/>
  <c r="J24" i="30"/>
  <c r="L24" i="30" s="1"/>
  <c r="J31" i="30"/>
  <c r="L31" i="30" s="1"/>
  <c r="J29" i="30"/>
  <c r="K29" i="30" s="1"/>
  <c r="J20" i="30"/>
  <c r="O20" i="30" s="1"/>
  <c r="J18" i="30"/>
  <c r="L18" i="30" s="1"/>
  <c r="J14" i="30"/>
  <c r="K14" i="30" s="1"/>
  <c r="J12" i="30"/>
  <c r="N12" i="30" s="1"/>
  <c r="I34" i="30"/>
  <c r="I54" i="30" s="1"/>
  <c r="I58" i="30" s="1"/>
  <c r="I45" i="25"/>
  <c r="H34" i="30"/>
  <c r="L28" i="30"/>
  <c r="E34" i="30"/>
  <c r="J5" i="30"/>
  <c r="K5" i="30" s="1"/>
  <c r="J33" i="30"/>
  <c r="N33" i="30" s="1"/>
  <c r="J36" i="30"/>
  <c r="L36" i="30" s="1"/>
  <c r="J43" i="30"/>
  <c r="O43" i="30" s="1"/>
  <c r="N51" i="30"/>
  <c r="O51" i="30"/>
  <c r="H49" i="30"/>
  <c r="F48" i="30"/>
  <c r="E48" i="30"/>
  <c r="F50" i="30"/>
  <c r="J50" i="30" s="1"/>
  <c r="D53" i="30"/>
  <c r="J46" i="30"/>
  <c r="N22" i="30"/>
  <c r="G34" i="30"/>
  <c r="N6" i="30"/>
  <c r="N17" i="30"/>
  <c r="M25" i="30"/>
  <c r="O28" i="30"/>
  <c r="M28" i="30"/>
  <c r="C5" i="21"/>
  <c r="C6" i="21" s="1"/>
  <c r="J44" i="30"/>
  <c r="D48" i="30"/>
  <c r="E39" i="30"/>
  <c r="J39" i="30" s="1"/>
  <c r="E49" i="30"/>
  <c r="D45" i="30"/>
  <c r="D47" i="30"/>
  <c r="J47" i="30" s="1"/>
  <c r="L51" i="30"/>
  <c r="K51" i="30"/>
  <c r="M51" i="30"/>
  <c r="D42" i="30"/>
  <c r="J42" i="30" s="1"/>
  <c r="D32" i="25" a="1"/>
  <c r="D32" i="25" s="1"/>
  <c r="J32" i="25" s="1"/>
  <c r="L32" i="25" s="1"/>
  <c r="H31" i="25" a="1"/>
  <c r="H31" i="25" s="1"/>
  <c r="F31" i="25" a="1"/>
  <c r="F31" i="25" s="1"/>
  <c r="D31" i="25" a="1"/>
  <c r="D31" i="25" s="1"/>
  <c r="H30" i="25" a="1"/>
  <c r="H30" i="25" s="1"/>
  <c r="F30" i="25" a="1"/>
  <c r="F30" i="25" s="1"/>
  <c r="D30" i="25" a="1"/>
  <c r="D30" i="25" s="1"/>
  <c r="H29" i="25" a="1"/>
  <c r="H29" i="25" s="1"/>
  <c r="F29" i="25" a="1"/>
  <c r="F29" i="25" s="1"/>
  <c r="D29" i="25" a="1"/>
  <c r="D29" i="25" s="1"/>
  <c r="H28" i="25" a="1"/>
  <c r="H28" i="25" s="1"/>
  <c r="F28" i="25" a="1"/>
  <c r="F28" i="25" s="1"/>
  <c r="D28" i="25" a="1"/>
  <c r="D28" i="25" s="1"/>
  <c r="H27" i="25" a="1"/>
  <c r="H27" i="25" s="1"/>
  <c r="F27" i="25" a="1"/>
  <c r="F27" i="25" s="1"/>
  <c r="D27" i="25" a="1"/>
  <c r="D27" i="25" s="1"/>
  <c r="H26" i="25" a="1"/>
  <c r="H26" i="25" s="1"/>
  <c r="F26" i="25" a="1"/>
  <c r="F26" i="25" s="1"/>
  <c r="D26" i="25" a="1"/>
  <c r="D26" i="25" s="1"/>
  <c r="I35" i="25"/>
  <c r="G35" i="25"/>
  <c r="E35" i="25"/>
  <c r="J34" i="25"/>
  <c r="L34" i="25" s="1"/>
  <c r="J33" i="25"/>
  <c r="L33" i="25" s="1"/>
  <c r="J25" i="25"/>
  <c r="M17" i="25" l="1"/>
  <c r="M18" i="25" s="1"/>
  <c r="L37" i="30"/>
  <c r="M22" i="30"/>
  <c r="K10" i="30"/>
  <c r="L10" i="30"/>
  <c r="N10" i="30"/>
  <c r="M10" i="30"/>
  <c r="O10" i="30"/>
  <c r="N41" i="30"/>
  <c r="L22" i="30"/>
  <c r="K22" i="30"/>
  <c r="L19" i="30"/>
  <c r="M27" i="30"/>
  <c r="K21" i="30"/>
  <c r="I49" i="25"/>
  <c r="K25" i="30"/>
  <c r="K41" i="30"/>
  <c r="M6" i="30"/>
  <c r="N40" i="30"/>
  <c r="O37" i="30"/>
  <c r="K6" i="30"/>
  <c r="I46" i="25"/>
  <c r="H3" i="24"/>
  <c r="L41" i="30"/>
  <c r="L6" i="30"/>
  <c r="M40" i="30"/>
  <c r="N13" i="30"/>
  <c r="M37" i="30"/>
  <c r="N37" i="30"/>
  <c r="M41" i="30"/>
  <c r="I47" i="25"/>
  <c r="M31" i="30"/>
  <c r="K35" i="30"/>
  <c r="O35" i="30"/>
  <c r="L35" i="30"/>
  <c r="M35" i="30"/>
  <c r="N35" i="30"/>
  <c r="O38" i="30"/>
  <c r="L38" i="30"/>
  <c r="M38" i="30"/>
  <c r="N38" i="30"/>
  <c r="K38" i="30"/>
  <c r="M11" i="30"/>
  <c r="L21" i="30"/>
  <c r="K16" i="30"/>
  <c r="O13" i="30"/>
  <c r="N19" i="30"/>
  <c r="K27" i="30"/>
  <c r="M19" i="30"/>
  <c r="M16" i="30"/>
  <c r="O18" i="30"/>
  <c r="J53" i="30"/>
  <c r="N53" i="30" s="1"/>
  <c r="K32" i="30"/>
  <c r="L33" i="30"/>
  <c r="M13" i="30"/>
  <c r="M9" i="30"/>
  <c r="K33" i="30"/>
  <c r="O11" i="30"/>
  <c r="L13" i="30"/>
  <c r="M23" i="30"/>
  <c r="L43" i="30"/>
  <c r="K24" i="30"/>
  <c r="G54" i="30"/>
  <c r="G58" i="30" s="1"/>
  <c r="M36" i="30"/>
  <c r="O27" i="30"/>
  <c r="K36" i="30"/>
  <c r="L12" i="30"/>
  <c r="M15" i="30"/>
  <c r="O33" i="30"/>
  <c r="M43" i="30"/>
  <c r="K43" i="30"/>
  <c r="N18" i="30"/>
  <c r="O8" i="30"/>
  <c r="J27" i="25"/>
  <c r="L27" i="25" s="1"/>
  <c r="J29" i="25"/>
  <c r="L29" i="25" s="1"/>
  <c r="J31" i="25"/>
  <c r="L31" i="25" s="1"/>
  <c r="O16" i="30"/>
  <c r="N43" i="30"/>
  <c r="N20" i="30"/>
  <c r="O36" i="30"/>
  <c r="N8" i="30"/>
  <c r="L23" i="30"/>
  <c r="J45" i="30"/>
  <c r="K45" i="30" s="1"/>
  <c r="L8" i="30"/>
  <c r="N23" i="30"/>
  <c r="O26" i="30"/>
  <c r="N36" i="30"/>
  <c r="M33" i="30"/>
  <c r="M8" i="30"/>
  <c r="K23" i="30"/>
  <c r="O19" i="30"/>
  <c r="L25" i="30"/>
  <c r="O25" i="30"/>
  <c r="F35" i="25"/>
  <c r="J48" i="30"/>
  <c r="L48" i="30" s="1"/>
  <c r="O30" i="30"/>
  <c r="K28" i="30"/>
  <c r="N28" i="30"/>
  <c r="O29" i="30"/>
  <c r="K15" i="30"/>
  <c r="K9" i="30"/>
  <c r="M30" i="30"/>
  <c r="J49" i="30"/>
  <c r="L49" i="30" s="1"/>
  <c r="N16" i="30"/>
  <c r="L27" i="30"/>
  <c r="M17" i="30"/>
  <c r="L29" i="30"/>
  <c r="O7" i="30"/>
  <c r="F3" i="24"/>
  <c r="K40" i="30"/>
  <c r="L40" i="30"/>
  <c r="I18" i="25"/>
  <c r="G3" i="24"/>
  <c r="K11" i="30"/>
  <c r="N11" i="30"/>
  <c r="M21" i="30"/>
  <c r="O21" i="30"/>
  <c r="O14" i="30"/>
  <c r="O24" i="30"/>
  <c r="L5" i="30"/>
  <c r="F54" i="30"/>
  <c r="F58" i="30" s="1"/>
  <c r="E52" i="30"/>
  <c r="J52" i="30" s="1"/>
  <c r="N52" i="30" s="1"/>
  <c r="B3" i="24"/>
  <c r="L17" i="30"/>
  <c r="O17" i="30"/>
  <c r="J28" i="25"/>
  <c r="L28" i="25" s="1"/>
  <c r="J30" i="25"/>
  <c r="L30" i="25" s="1"/>
  <c r="O50" i="30"/>
  <c r="N50" i="30"/>
  <c r="M50" i="30"/>
  <c r="K50" i="30"/>
  <c r="L50" i="30"/>
  <c r="D35" i="25"/>
  <c r="H35" i="25"/>
  <c r="H54" i="30"/>
  <c r="H58" i="30" s="1"/>
  <c r="M12" i="30"/>
  <c r="K12" i="30"/>
  <c r="O12" i="30"/>
  <c r="K18" i="30"/>
  <c r="M18" i="30"/>
  <c r="N29" i="30"/>
  <c r="M29" i="30"/>
  <c r="M24" i="30"/>
  <c r="N24" i="30"/>
  <c r="L9" i="30"/>
  <c r="N9" i="30"/>
  <c r="M26" i="30"/>
  <c r="L26" i="30"/>
  <c r="N26" i="30"/>
  <c r="L32" i="30"/>
  <c r="O32" i="30"/>
  <c r="N32" i="30"/>
  <c r="N5" i="30"/>
  <c r="M5" i="30"/>
  <c r="J34" i="30"/>
  <c r="N34" i="30" s="1"/>
  <c r="O5" i="30"/>
  <c r="L14" i="30"/>
  <c r="N14" i="30"/>
  <c r="M14" i="30"/>
  <c r="M20" i="30"/>
  <c r="K20" i="30"/>
  <c r="L20" i="30"/>
  <c r="K31" i="30"/>
  <c r="N31" i="30"/>
  <c r="O31" i="30"/>
  <c r="L15" i="30"/>
  <c r="O15" i="30"/>
  <c r="N7" i="30"/>
  <c r="K7" i="30"/>
  <c r="L7" i="30"/>
  <c r="N30" i="30"/>
  <c r="L30" i="30"/>
  <c r="K39" i="30"/>
  <c r="N39" i="30"/>
  <c r="M39" i="30"/>
  <c r="L39" i="30"/>
  <c r="O39" i="30"/>
  <c r="L46" i="30"/>
  <c r="N46" i="30"/>
  <c r="K46" i="30"/>
  <c r="O46" i="30"/>
  <c r="M46" i="30"/>
  <c r="E54" i="30"/>
  <c r="E58" i="30" s="1"/>
  <c r="D54" i="30"/>
  <c r="D58" i="30" s="1"/>
  <c r="N42" i="30"/>
  <c r="M42" i="30"/>
  <c r="K42" i="30"/>
  <c r="O42" i="30"/>
  <c r="L42" i="30"/>
  <c r="K49" i="30"/>
  <c r="K47" i="30"/>
  <c r="O47" i="30"/>
  <c r="N47" i="30"/>
  <c r="M47" i="30"/>
  <c r="L47" i="30"/>
  <c r="L45" i="30"/>
  <c r="J18" i="25"/>
  <c r="O48" i="30"/>
  <c r="O44" i="30"/>
  <c r="N44" i="30"/>
  <c r="K44" i="30"/>
  <c r="L44" i="30"/>
  <c r="M44" i="30"/>
  <c r="J26" i="25"/>
  <c r="L26" i="25" s="1"/>
  <c r="L25" i="25"/>
  <c r="O52" i="30" l="1"/>
  <c r="R17" i="25"/>
  <c r="K48" i="30"/>
  <c r="N45" i="30"/>
  <c r="O49" i="30"/>
  <c r="O45" i="30"/>
  <c r="N49" i="30"/>
  <c r="N48" i="30"/>
  <c r="M45" i="30"/>
  <c r="M49" i="30"/>
  <c r="J54" i="30"/>
  <c r="M48" i="30"/>
  <c r="L53" i="30"/>
  <c r="E3" i="24"/>
  <c r="M53" i="30"/>
  <c r="O53" i="30"/>
  <c r="K53" i="30"/>
  <c r="D3" i="24"/>
  <c r="J3" i="24"/>
  <c r="C3" i="24"/>
  <c r="I3" i="24"/>
  <c r="K3" i="24" s="1"/>
  <c r="B4" i="24" s="1"/>
  <c r="C34" i="21"/>
  <c r="J35" i="25"/>
  <c r="L35" i="25" s="1"/>
  <c r="L52" i="30"/>
  <c r="K52" i="30"/>
  <c r="M52" i="30"/>
  <c r="O34" i="30"/>
  <c r="K34" i="30"/>
  <c r="L34" i="30"/>
  <c r="M34" i="30"/>
  <c r="J58" i="30"/>
  <c r="K54" i="30"/>
  <c r="N54" i="30"/>
  <c r="M54" i="30"/>
  <c r="L54" i="30"/>
  <c r="O54" i="30"/>
  <c r="H18" i="25"/>
  <c r="G4" i="24" l="1"/>
  <c r="I4" i="24"/>
  <c r="E4" i="24"/>
  <c r="G18" i="25"/>
  <c r="D4" i="24"/>
  <c r="C4" i="24"/>
  <c r="F4" i="24"/>
  <c r="J4" i="24"/>
  <c r="H4" i="24"/>
  <c r="F53" i="25"/>
  <c r="K18" i="25"/>
  <c r="K4" i="24" l="1"/>
</calcChain>
</file>

<file path=xl/sharedStrings.xml><?xml version="1.0" encoding="utf-8"?>
<sst xmlns="http://schemas.openxmlformats.org/spreadsheetml/2006/main" count="1364" uniqueCount="631">
  <si>
    <t>Type</t>
  </si>
  <si>
    <t>SHA</t>
  </si>
  <si>
    <t>Outcome</t>
  </si>
  <si>
    <t>EMSHA</t>
  </si>
  <si>
    <t>EOESHA</t>
  </si>
  <si>
    <t>LSHA</t>
  </si>
  <si>
    <t>NESHA</t>
  </si>
  <si>
    <t>NWSHA</t>
  </si>
  <si>
    <t>SCSHA</t>
  </si>
  <si>
    <t>SECSHA</t>
  </si>
  <si>
    <t>SWSHA</t>
  </si>
  <si>
    <t>WMSHA</t>
  </si>
  <si>
    <t>YTHSHA</t>
  </si>
  <si>
    <t>MH</t>
  </si>
  <si>
    <t>Acute</t>
  </si>
  <si>
    <t>Ambulance</t>
  </si>
  <si>
    <t>Yes</t>
  </si>
  <si>
    <t>Authorised</t>
  </si>
  <si>
    <t>Rejected</t>
  </si>
  <si>
    <t>Postponed</t>
  </si>
  <si>
    <t>Withdrawn</t>
  </si>
  <si>
    <t>Clinical governance</t>
  </si>
  <si>
    <t>Legal</t>
  </si>
  <si>
    <t>Basildon &amp; Thurrock</t>
  </si>
  <si>
    <t>Bradford</t>
  </si>
  <si>
    <t>Countess of Chester</t>
  </si>
  <si>
    <t>Doncaster &amp; Bassetlaw</t>
  </si>
  <si>
    <t>Homerton</t>
  </si>
  <si>
    <t>Moorfields</t>
  </si>
  <si>
    <t>Peterborough &amp; Stamford</t>
  </si>
  <si>
    <t>Royal Devon &amp; Exeter</t>
  </si>
  <si>
    <t>Royal Marsden</t>
  </si>
  <si>
    <t>Stockport</t>
  </si>
  <si>
    <t>Rotherham</t>
  </si>
  <si>
    <t>North Tees &amp; Hartlepool</t>
  </si>
  <si>
    <t>Sunderland</t>
  </si>
  <si>
    <t>Derby</t>
  </si>
  <si>
    <t>Gloucestershire</t>
  </si>
  <si>
    <t>Guys &amp; St Thomas'</t>
  </si>
  <si>
    <t>Papworth</t>
  </si>
  <si>
    <t>Queen Victoria</t>
  </si>
  <si>
    <t>Sheffield Teaching</t>
  </si>
  <si>
    <t>University College London</t>
  </si>
  <si>
    <t>University Hosp B'ham</t>
  </si>
  <si>
    <t>Calderdale &amp; Huddersfield</t>
  </si>
  <si>
    <t>Kings</t>
  </si>
  <si>
    <t>Barnsley</t>
  </si>
  <si>
    <t>Chesterfield Royal</t>
  </si>
  <si>
    <t>Gateshead Health</t>
  </si>
  <si>
    <t>Harrogate &amp; District</t>
  </si>
  <si>
    <t>South Tyneside</t>
  </si>
  <si>
    <t>Southend</t>
  </si>
  <si>
    <t>West Suffolk</t>
  </si>
  <si>
    <t xml:space="preserve">Burton </t>
  </si>
  <si>
    <t>Nottingham University</t>
  </si>
  <si>
    <t>Frimley Park</t>
  </si>
  <si>
    <t>Heart of England</t>
  </si>
  <si>
    <t>Lancashire</t>
  </si>
  <si>
    <t>Liverpool Women's Hosp.</t>
  </si>
  <si>
    <t>Royal National Hospital for Rheumatic Diseases</t>
  </si>
  <si>
    <t>Royal Bournemouth &amp; Christchurch</t>
  </si>
  <si>
    <t>Aintree</t>
  </si>
  <si>
    <t>Newcastle</t>
  </si>
  <si>
    <t>Wrightington, Wigan &amp; Leigh</t>
  </si>
  <si>
    <t>Oxleas</t>
  </si>
  <si>
    <t>South Essex Partnership</t>
  </si>
  <si>
    <t>South Staffs and Shropshire Healthcare</t>
  </si>
  <si>
    <t>Salisbury</t>
  </si>
  <si>
    <t>Royal Berkshire</t>
  </si>
  <si>
    <t>Yeovil District</t>
  </si>
  <si>
    <t>Clatterbridge</t>
  </si>
  <si>
    <t>James Paget</t>
  </si>
  <si>
    <t>Luton &amp; Dunstable</t>
  </si>
  <si>
    <t>Northumbria</t>
  </si>
  <si>
    <t>Salford</t>
  </si>
  <si>
    <t>Sheffield Childrens</t>
  </si>
  <si>
    <t>Heatherwood &amp; Wexham</t>
  </si>
  <si>
    <t>Chelsea &amp; Westminster</t>
  </si>
  <si>
    <t>Sherwood Forest</t>
  </si>
  <si>
    <t>Tameside &amp; Glossop</t>
  </si>
  <si>
    <t>York</t>
  </si>
  <si>
    <t>South Devon</t>
  </si>
  <si>
    <t>Gloucestershire Partnership</t>
  </si>
  <si>
    <t>South Manchester</t>
  </si>
  <si>
    <t>Tavistock &amp; Portman</t>
  </si>
  <si>
    <t>Milton Keynes General</t>
  </si>
  <si>
    <t>Basingstoke And North Hampshire (Previously North Hampshire Hospitals)</t>
  </si>
  <si>
    <t>North Essex Mental Health Partnership</t>
  </si>
  <si>
    <t xml:space="preserve">Humber </t>
  </si>
  <si>
    <t>County Durham &amp; Darlington</t>
  </si>
  <si>
    <t>Royal Orthopaedic</t>
  </si>
  <si>
    <t xml:space="preserve">B'ham Childrens </t>
  </si>
  <si>
    <t>St Helen's &amp; Knowsley</t>
  </si>
  <si>
    <t>Christie</t>
  </si>
  <si>
    <t>Dorset Healthcare</t>
  </si>
  <si>
    <t>Norfolk and Waveney Mental Health Partnership</t>
  </si>
  <si>
    <t>Berkshire Healthcare</t>
  </si>
  <si>
    <t>Royal Brompton</t>
  </si>
  <si>
    <t>West Dorset</t>
  </si>
  <si>
    <t xml:space="preserve">Birmingham &amp; Solihull </t>
  </si>
  <si>
    <t>Royal L'pool Childrens</t>
  </si>
  <si>
    <t>North Staffs Combined Health</t>
  </si>
  <si>
    <t>Cheshire &amp; Wirral</t>
  </si>
  <si>
    <t>Wirral</t>
  </si>
  <si>
    <t>Portsmouth</t>
  </si>
  <si>
    <t>Leeds Partnership</t>
  </si>
  <si>
    <t>Hertfordshire P'ship</t>
  </si>
  <si>
    <t>Doncaster &amp; South Humber</t>
  </si>
  <si>
    <t xml:space="preserve">Poole Hospitals </t>
  </si>
  <si>
    <t>Lincolnshire Partnership</t>
  </si>
  <si>
    <t>Birmingham Women'S Health Care</t>
  </si>
  <si>
    <t xml:space="preserve">Medway </t>
  </si>
  <si>
    <t xml:space="preserve">East London &amp; The City Mental Health </t>
  </si>
  <si>
    <t>Derbyshire Mental Health Services</t>
  </si>
  <si>
    <t xml:space="preserve">Lancashire Care </t>
  </si>
  <si>
    <t xml:space="preserve">Taunton &amp; Somerset </t>
  </si>
  <si>
    <t xml:space="preserve">Blackpool, Fylde &amp; Wyre Hospitals </t>
  </si>
  <si>
    <t xml:space="preserve">Bolton Hospitals </t>
  </si>
  <si>
    <t xml:space="preserve">Mid Staffordshire General Hospitals </t>
  </si>
  <si>
    <t xml:space="preserve">Bolton, Salford &amp; Trafford Mental Health </t>
  </si>
  <si>
    <t xml:space="preserve">Camden &amp; Islington Mental Health Social Care </t>
  </si>
  <si>
    <t xml:space="preserve">Ealing Hospital </t>
  </si>
  <si>
    <t xml:space="preserve">Hampshire Partnership </t>
  </si>
  <si>
    <t xml:space="preserve">Mid Cheshire Hospitals </t>
  </si>
  <si>
    <t xml:space="preserve">Norfolk &amp; Norwich University Hospitals </t>
  </si>
  <si>
    <t xml:space="preserve">Royal Free Hampstead </t>
  </si>
  <si>
    <t xml:space="preserve">Sheffield Care </t>
  </si>
  <si>
    <t>Somerset Partnership NHS and Social Care</t>
  </si>
  <si>
    <t xml:space="preserve">South West Yorkshire Mental Health </t>
  </si>
  <si>
    <t xml:space="preserve">United Bristol Healthcare </t>
  </si>
  <si>
    <t xml:space="preserve">Walton Centre For Neurology And Neurosurgery </t>
  </si>
  <si>
    <t>Pennine Care</t>
  </si>
  <si>
    <t xml:space="preserve">Surrey And Borders Partnership </t>
  </si>
  <si>
    <t>West Midlands Ambulance Service</t>
  </si>
  <si>
    <t>South Western Ambulance Service</t>
  </si>
  <si>
    <t>South East Coast Ambulance Service</t>
  </si>
  <si>
    <t>South Central Ambulance Service</t>
  </si>
  <si>
    <t>North West Ambulance Service</t>
  </si>
  <si>
    <t>5 Boroughs Partnership</t>
  </si>
  <si>
    <t>Airedale</t>
  </si>
  <si>
    <t>Bradford District Care</t>
  </si>
  <si>
    <t xml:space="preserve">Calderstones </t>
  </si>
  <si>
    <t xml:space="preserve">Cambridgeshire &amp; Peterborough Mental Health Partnerships </t>
  </si>
  <si>
    <t xml:space="preserve">Central Manchester/ Manchester Childrens </t>
  </si>
  <si>
    <t xml:space="preserve">Cornwall Partnership </t>
  </si>
  <si>
    <t xml:space="preserve">Coventry And Warwickshire Partnership </t>
  </si>
  <si>
    <t>Dartford &amp; Gravesham</t>
  </si>
  <si>
    <t xml:space="preserve">Devon Partnership </t>
  </si>
  <si>
    <t xml:space="preserve">East Kent Hospitals </t>
  </si>
  <si>
    <t>East Lancashire Hospitals</t>
  </si>
  <si>
    <t>Essex Rivers Healthcare</t>
  </si>
  <si>
    <t>Great Ormond Street Hospital</t>
  </si>
  <si>
    <t xml:space="preserve">Hillingdon Hospital </t>
  </si>
  <si>
    <t xml:space="preserve">Ipswich Hospital </t>
  </si>
  <si>
    <t xml:space="preserve">Kent &amp; Medway NHS &amp; Social Care Partnership </t>
  </si>
  <si>
    <t>Kettering General Hospital</t>
  </si>
  <si>
    <t xml:space="preserve">Kingston Hospital </t>
  </si>
  <si>
    <t>Leicestershire Partnership</t>
  </si>
  <si>
    <t xml:space="preserve">Mersey Care </t>
  </si>
  <si>
    <t xml:space="preserve">University Hospitals of Morecambe Bay </t>
  </si>
  <si>
    <t xml:space="preserve">North Cheshire Hospitals </t>
  </si>
  <si>
    <t xml:space="preserve">North East London Mental Health </t>
  </si>
  <si>
    <t>Northumberland, Tyne And Wear</t>
  </si>
  <si>
    <t xml:space="preserve">Plymouth Hospitals </t>
  </si>
  <si>
    <t xml:space="preserve">Queen Elizabeth Hospital Kings Lynn </t>
  </si>
  <si>
    <t xml:space="preserve">Robert Jones &amp; Agnes Hunt Orthopaedic &amp; District Hospital </t>
  </si>
  <si>
    <t xml:space="preserve">Royal Cornwall Hospitals </t>
  </si>
  <si>
    <t xml:space="preserve">Royal Liverpool And Broadgreen University Hospitals </t>
  </si>
  <si>
    <t xml:space="preserve">Royal Surrey County Hospital </t>
  </si>
  <si>
    <t xml:space="preserve">Royal United Hospital, Bath </t>
  </si>
  <si>
    <t xml:space="preserve">Royal Wolverhampton Hospital </t>
  </si>
  <si>
    <t xml:space="preserve">Sandwell Mental Health NHS and Social Care </t>
  </si>
  <si>
    <t xml:space="preserve">South Tees Hospitals </t>
  </si>
  <si>
    <t>South Warwickshire General Hospitals</t>
  </si>
  <si>
    <t xml:space="preserve">Southampton University Hospitals </t>
  </si>
  <si>
    <t xml:space="preserve">St George's Healthcare </t>
  </si>
  <si>
    <t xml:space="preserve">Surrey &amp; Sussex Healthcare </t>
  </si>
  <si>
    <t xml:space="preserve">Sussex Partnership </t>
  </si>
  <si>
    <t xml:space="preserve">Swindon &amp; Marlborough </t>
  </si>
  <si>
    <t xml:space="preserve">Tees, Esk And Wear Valleys </t>
  </si>
  <si>
    <t xml:space="preserve">Worcestershire Acute Hospitals </t>
  </si>
  <si>
    <t>North East Ambulance Service</t>
  </si>
  <si>
    <t>Long term financial viability</t>
  </si>
  <si>
    <t xml:space="preserve">Deferred </t>
  </si>
  <si>
    <t>KPI per business plan</t>
  </si>
  <si>
    <t>Report to strategy Comm?</t>
  </si>
  <si>
    <t>Number of assessment slots staffed and available in quarter</t>
  </si>
  <si>
    <t>No 1 Jan or 1 Sept Authorisations.
DH to provide depending on teams. If 6 teams fully staffed, Q1 12 slots, Q2, 18, Q3 12, Q4 18.</t>
  </si>
  <si>
    <t>BP</t>
  </si>
  <si>
    <t>Number of assessments begun in quarter</t>
  </si>
  <si>
    <t>Based on Date [First batched]</t>
  </si>
  <si>
    <t>% Assessments started within six months of applicants referral to Monitor</t>
  </si>
  <si>
    <t>Number of Applications per quarter</t>
  </si>
  <si>
    <t>Number passed to Monitor from SoS
DH to provde data when trust passed to Monitor</t>
  </si>
  <si>
    <t>Authorisation Rate at First Assessment - One year rolling</t>
  </si>
  <si>
    <t>Q1 report for Q2, Q 3, Q4, Q1 etc</t>
  </si>
  <si>
    <t>Authorisation Rate at First Assessment - In Quarter</t>
  </si>
  <si>
    <t>Q1 = 1 Apil, 1 May and 1 June Authorisations
Q2 = 1 July, 1 Aug, 1 Spet Authorisations (Note no 1 sept)
Q3 = 1 Oct, 1 Nov, 1 Dec Authorisations
Q4 = 1 Jan, 1 Feb, 1 Mar Authorisatuions (Note no 1 Jan)</t>
  </si>
  <si>
    <t>Authorisation rate in quarter (All trusts)</t>
  </si>
  <si>
    <t xml:space="preserve">All trusts in quarter - not just first time passes </t>
  </si>
  <si>
    <t>Deferral rate in quarter (First Assessment only)</t>
  </si>
  <si>
    <t>Deferal rate in quarter (All trusts)</t>
  </si>
  <si>
    <t>Postponement rate in quarter (First time)</t>
  </si>
  <si>
    <t>First time assessment only</t>
  </si>
  <si>
    <t>Postponement rate in quarter</t>
  </si>
  <si>
    <t>Trust requested postponement - All trusts (not just first assessment)</t>
  </si>
  <si>
    <t>Rejection rate in quarter. (First time)</t>
  </si>
  <si>
    <t>Rejection rate in quarter.</t>
  </si>
  <si>
    <t>All trusts - not just first time</t>
  </si>
  <si>
    <t>Withdrawal rate in quarter (First time)</t>
  </si>
  <si>
    <t>Withdrawal rate in quarter All trusts</t>
  </si>
  <si>
    <t>Total</t>
  </si>
  <si>
    <t>Q1 0405</t>
  </si>
  <si>
    <t>Q2 0405</t>
  </si>
  <si>
    <t>Q3 0405</t>
  </si>
  <si>
    <t>Q4 0405</t>
  </si>
  <si>
    <t>Q1 0506</t>
  </si>
  <si>
    <t>Q2 0506</t>
  </si>
  <si>
    <t>Q3 0506</t>
  </si>
  <si>
    <t>Q4 0506</t>
  </si>
  <si>
    <t>Q1 0607</t>
  </si>
  <si>
    <t>Q2 0607</t>
  </si>
  <si>
    <t>Q3 0607</t>
  </si>
  <si>
    <t>Q4 0607</t>
  </si>
  <si>
    <t>Q1 0708</t>
  </si>
  <si>
    <t>Q2 0708</t>
  </si>
  <si>
    <t>Q3 0708</t>
  </si>
  <si>
    <t>Q4 0708</t>
  </si>
  <si>
    <t>Q1 0809</t>
  </si>
  <si>
    <t>Q2 0809</t>
  </si>
  <si>
    <t>Q3 0809</t>
  </si>
  <si>
    <t>Q4 0809</t>
  </si>
  <si>
    <t>Q1 0910</t>
  </si>
  <si>
    <t>Q2 0910</t>
  </si>
  <si>
    <t>Q3 0910</t>
  </si>
  <si>
    <t>Q4 0910</t>
  </si>
  <si>
    <t>Q1 1011</t>
  </si>
  <si>
    <t>Q2 1011</t>
  </si>
  <si>
    <t>Q3 1011</t>
  </si>
  <si>
    <t>Q4 1011</t>
  </si>
  <si>
    <t>Output?</t>
  </si>
  <si>
    <t>1st Time Assessment Outcomes</t>
  </si>
  <si>
    <t>DH</t>
  </si>
  <si>
    <t>FRP</t>
  </si>
  <si>
    <t>Governance systems</t>
  </si>
  <si>
    <t>Short term financial viability</t>
  </si>
  <si>
    <t>PFI affordability</t>
  </si>
  <si>
    <t xml:space="preserve">Oxfordshire &amp; Buckinghamshire Mental Health Partnership </t>
  </si>
  <si>
    <t xml:space="preserve">Cumbria Partnership </t>
  </si>
  <si>
    <t>Cambridge (Addenbrookes)</t>
  </si>
  <si>
    <t>Dudley</t>
  </si>
  <si>
    <t>%</t>
  </si>
  <si>
    <t>Green</t>
  </si>
  <si>
    <t>Amber</t>
  </si>
  <si>
    <t>Red</t>
  </si>
  <si>
    <t>Deferred</t>
  </si>
  <si>
    <t>&lt;90%</t>
  </si>
  <si>
    <t>&lt;50%</t>
  </si>
  <si>
    <t>Total assessments in progress</t>
  </si>
  <si>
    <t xml:space="preserve">Total Secretary of State referrals </t>
  </si>
  <si>
    <t>Total reactivations</t>
  </si>
  <si>
    <t>Total Decisions</t>
  </si>
  <si>
    <t>Total 1st attempt authorisation</t>
  </si>
  <si>
    <t>Total 2nd attempt authorisation</t>
  </si>
  <si>
    <t>Total 3rd attempt authorisation</t>
  </si>
  <si>
    <t>Total authorisations to date</t>
  </si>
  <si>
    <t>Total Authorisations</t>
  </si>
  <si>
    <t>Total Rejections</t>
  </si>
  <si>
    <t>Total Withdrawals</t>
  </si>
  <si>
    <t xml:space="preserve">Total Postponements </t>
  </si>
  <si>
    <t>Total Deferrals</t>
  </si>
  <si>
    <t>Long term finance</t>
  </si>
  <si>
    <t>LHE and contracting</t>
  </si>
  <si>
    <t>Board capability</t>
  </si>
  <si>
    <t xml:space="preserve">Short term finance </t>
  </si>
  <si>
    <t>Primary Governance reason</t>
  </si>
  <si>
    <t xml:space="preserve">Primary financial reason </t>
  </si>
  <si>
    <t>No significant reason</t>
  </si>
  <si>
    <t>KPI reconciliations</t>
  </si>
  <si>
    <t>Total assessments in pipeline</t>
  </si>
  <si>
    <t>KPI Database input instructions</t>
  </si>
  <si>
    <t>Secretary of State approval:</t>
  </si>
  <si>
    <t>Start of assessment work:</t>
  </si>
  <si>
    <t>Activity</t>
  </si>
  <si>
    <t>Definition</t>
  </si>
  <si>
    <t>Data input</t>
  </si>
  <si>
    <t>Decision:</t>
  </si>
  <si>
    <t>These instructions should be followed to ensure the report, outputs and reconciliation display the correct data.</t>
  </si>
  <si>
    <t>Reactivation:</t>
  </si>
  <si>
    <t xml:space="preserve">Letter received from DH stating Sec of State approval. </t>
  </si>
  <si>
    <t>Letter sent to Trust by Monitor agreeing to reactivate application</t>
  </si>
  <si>
    <t xml:space="preserve">Full team allocated to assessmnet </t>
  </si>
  <si>
    <t>Board decsion made</t>
  </si>
  <si>
    <r>
      <t>Create new line in data base. Input date reactivation letter sent in appropriate field (M).  Enter expecetd authorisation date if included in letter (N).  D</t>
    </r>
    <r>
      <rPr>
        <b/>
        <sz val="10"/>
        <rFont val="Arial"/>
        <family val="2"/>
      </rPr>
      <t>o not enter proposed/actual decision date at this stage (U).</t>
    </r>
  </si>
  <si>
    <r>
      <t xml:space="preserve">Enter all information not yet in database up to but </t>
    </r>
    <r>
      <rPr>
        <b/>
        <sz val="10"/>
        <rFont val="Arial"/>
        <family val="2"/>
      </rPr>
      <t>excluding outcomes (X to AA)</t>
    </r>
  </si>
  <si>
    <r>
      <t>Enter decision outcomes with</t>
    </r>
    <r>
      <rPr>
        <b/>
        <sz val="10"/>
        <rFont val="Arial"/>
        <family val="2"/>
      </rPr>
      <t xml:space="preserve"> no blank fields</t>
    </r>
  </si>
  <si>
    <t>Deferral</t>
  </si>
  <si>
    <t>Authorisation</t>
  </si>
  <si>
    <t>Postponement</t>
  </si>
  <si>
    <t>Withdrawal</t>
  </si>
  <si>
    <t>Rejection</t>
  </si>
  <si>
    <t>Trust requested withdrawal from application process - no decision required by monitor board.</t>
  </si>
  <si>
    <t>Monitor board decision to reject trust</t>
  </si>
  <si>
    <t>Monitor board decision to authorise as FT</t>
  </si>
  <si>
    <t>Monitor board decision to defer application</t>
  </si>
  <si>
    <t>Ass</t>
  </si>
  <si>
    <t>Trust requested postponement - Monitor Board decision not required.  Note if trust requests postponement and Monitor board decision is required this is a deferral.</t>
  </si>
  <si>
    <t>Note if trust self postpones prior to start of assessment starting do not include in calculations</t>
  </si>
  <si>
    <t>For information only - not RAG rated</t>
  </si>
  <si>
    <t>&gt;8</t>
  </si>
  <si>
    <r>
      <t>≥</t>
    </r>
    <r>
      <rPr>
        <sz val="10"/>
        <rFont val="Arial"/>
        <family val="2"/>
      </rPr>
      <t>12</t>
    </r>
  </si>
  <si>
    <t>Business Plan KPI</t>
  </si>
  <si>
    <t>KPI for internal information for assessment</t>
  </si>
  <si>
    <t>50-69%</t>
  </si>
  <si>
    <t>90-99%</t>
  </si>
  <si>
    <t>Notes</t>
  </si>
  <si>
    <t>Name of Trust</t>
  </si>
  <si>
    <t>Liverpool Heart and Chest Hospital</t>
  </si>
  <si>
    <t>Northamptonshire Healthcare</t>
  </si>
  <si>
    <t>Trust</t>
  </si>
  <si>
    <t>Central Manchester</t>
  </si>
  <si>
    <t>Trust was authorised on 1 January 09 (Monitor does not normally make 1 Jan authorisations).  To ensure this is recorded in the correct quarter this has been noted as a 1 Feb Authorisation.</t>
  </si>
  <si>
    <t>Dudley and Walsall Mental Health Partnership NHS Trust</t>
  </si>
  <si>
    <t>Hillingdon</t>
  </si>
  <si>
    <t>1st assessmnt classed as a postponement as no Board decision was made but trust was "delayed" by Monitor</t>
  </si>
  <si>
    <t xml:space="preserve">Portsmouth </t>
  </si>
  <si>
    <t>Ealing</t>
  </si>
  <si>
    <t xml:space="preserve">Reasons for failure </t>
  </si>
  <si>
    <t>Reasons for failure %</t>
  </si>
  <si>
    <t>MH high secure</t>
  </si>
  <si>
    <t>High secure</t>
  </si>
  <si>
    <t xml:space="preserve">Authorisable Trusts </t>
  </si>
  <si>
    <t>1st time</t>
  </si>
  <si>
    <t>Total Assessments</t>
  </si>
  <si>
    <t>1st time pass rate</t>
  </si>
  <si>
    <t>% FTs</t>
  </si>
  <si>
    <t>Total Trusts</t>
  </si>
  <si>
    <t>Pass rate analysis by SHA</t>
  </si>
  <si>
    <t>Per records</t>
  </si>
  <si>
    <t>differences</t>
  </si>
  <si>
    <t>Western Sussex Hospitals NHS Trust</t>
  </si>
  <si>
    <t>Royal Free</t>
  </si>
  <si>
    <t xml:space="preserve">Orriginally a defferal but withdrew Q4 08/09 added as new assessment but flagged as postposed pre work starting. Reasons for withdrawal the same as those for deferal </t>
  </si>
  <si>
    <t xml:space="preserve">Orriginally a postponement but withdrew Q4 08/09 added as new assessment but flagged as postposed pre work starting.  Withdrew with no further assessment work.  Reasons for withdrawal the same as those for postponement </t>
  </si>
  <si>
    <t>Orignially a postponement but withdrew April 2009 with no further assessmnt work. Added as new assement but flagged as postponed pre work starting. Reasons for withdrawal the same as those for postponement</t>
  </si>
  <si>
    <t>Wittington</t>
  </si>
  <si>
    <t>Orignially a postponement but withdrew March  2009 with no further assessmnt work. Added as new assement but flagged as postponed pre work starting. Reasons for withdrawal the same as those for postponement</t>
  </si>
  <si>
    <t>Total Outcomes</t>
  </si>
  <si>
    <t>Outcomes No Assessment</t>
  </si>
  <si>
    <t>The Whittington Hospital</t>
  </si>
  <si>
    <t>North East</t>
  </si>
  <si>
    <t>South West</t>
  </si>
  <si>
    <t>East of England</t>
  </si>
  <si>
    <t>North West</t>
  </si>
  <si>
    <t>South Central</t>
  </si>
  <si>
    <t>London</t>
  </si>
  <si>
    <t>West Midlands</t>
  </si>
  <si>
    <t>East Midlands</t>
  </si>
  <si>
    <t>South East Coast</t>
  </si>
  <si>
    <t>Yorkshire &amp; Humber</t>
  </si>
  <si>
    <t>Total FTs</t>
  </si>
  <si>
    <t>% FTs of Total NHS Trusts</t>
  </si>
  <si>
    <t>First time pass rate</t>
  </si>
  <si>
    <t>Control check over total Trusts</t>
  </si>
  <si>
    <t>Insert for powerpoint updates</t>
  </si>
  <si>
    <t>Humber Mental Health Teaching NHS Trust</t>
  </si>
  <si>
    <t>Decision taken end of April but due to election Trust Autorisation effective 1 June</t>
  </si>
  <si>
    <t>Worecester acute</t>
  </si>
  <si>
    <t>Decision taken (deferral) end of April, deferral letter sent in May after election.</t>
  </si>
  <si>
    <r>
      <t>Find Trust in database (all Trusts are already input for 1st assesment). Enter date on DH letter in to Secreatry of State approval field (J).  Enter attempt and Times past Sec of State.</t>
    </r>
    <r>
      <rPr>
        <b/>
        <sz val="10"/>
        <rFont val="Arial"/>
        <family val="2"/>
      </rPr>
      <t xml:space="preserve"> Do not enter any further data.</t>
    </r>
  </si>
  <si>
    <t>Q1 1112</t>
  </si>
  <si>
    <t>Q3 1112</t>
  </si>
  <si>
    <t>Q1 1213</t>
  </si>
  <si>
    <t>Q2 1112</t>
  </si>
  <si>
    <t>Q4 1112</t>
  </si>
  <si>
    <t>2004/05</t>
  </si>
  <si>
    <t>2005/06</t>
  </si>
  <si>
    <t>2006/07</t>
  </si>
  <si>
    <t>2007/08</t>
  </si>
  <si>
    <t>2008/09</t>
  </si>
  <si>
    <t>2009/10</t>
  </si>
  <si>
    <t>2010/11</t>
  </si>
  <si>
    <t>now counted a 1 assessment due to delay being out of control of Trust</t>
  </si>
  <si>
    <t>Yet to be authorised</t>
  </si>
  <si>
    <t>Ashford &amp; St Peter's Hospitals</t>
  </si>
  <si>
    <t>Q4 1213</t>
  </si>
  <si>
    <t>Q2 1213</t>
  </si>
  <si>
    <t>Q3 1213</t>
  </si>
  <si>
    <t>Birmingham Community Healthcare NHS Trust</t>
  </si>
  <si>
    <t>Derbyshire Community Health Services NHS Trust</t>
  </si>
  <si>
    <t>Norfolk Community Health and Care NHS Trust</t>
  </si>
  <si>
    <t>Solent NHS Trust</t>
  </si>
  <si>
    <t>Wirral Community Health Services</t>
  </si>
  <si>
    <t>Kent Community Health NHS Trust</t>
  </si>
  <si>
    <t>Sussex Community NHS Trust</t>
  </si>
  <si>
    <t>Lincolnshire Community Health Services NHS Trust</t>
  </si>
  <si>
    <t>Community</t>
  </si>
  <si>
    <t>LD</t>
  </si>
  <si>
    <t>1st Time Assessments</t>
  </si>
  <si>
    <t>Care</t>
  </si>
  <si>
    <t>Note: When preparing analysis ensure that Trust's that have been acquired/merged are excluded. These are shown at the bottom of the Database in red.</t>
  </si>
  <si>
    <t>Exclude High Secure Mental Health.</t>
  </si>
  <si>
    <t>March 2012</t>
  </si>
  <si>
    <t>East of England Ambulance Service</t>
  </si>
  <si>
    <t>Manchester Mental Health &amp; Social Care</t>
  </si>
  <si>
    <t>Q1 1314</t>
  </si>
  <si>
    <t>Q2 1314</t>
  </si>
  <si>
    <t>Q3 1314</t>
  </si>
  <si>
    <t>Q4 1314</t>
  </si>
  <si>
    <t xml:space="preserve">No. of Trusts </t>
  </si>
  <si>
    <t>Since Q2 1112</t>
  </si>
  <si>
    <t>Summary</t>
  </si>
  <si>
    <t>Key reasons for failure</t>
  </si>
  <si>
    <t>Period</t>
  </si>
  <si>
    <t>Pre Q2 11/12</t>
  </si>
  <si>
    <t>Q2 11/12</t>
  </si>
  <si>
    <t>Q3 11/12</t>
  </si>
  <si>
    <t>Q4 11/12</t>
  </si>
  <si>
    <t>Q1 12/13</t>
  </si>
  <si>
    <t>Q2 12/13</t>
  </si>
  <si>
    <t>Q3 12/13</t>
  </si>
  <si>
    <t>Q1 1415</t>
  </si>
  <si>
    <t>Q2 1415</t>
  </si>
  <si>
    <t>Q3 1415</t>
  </si>
  <si>
    <t>Q4 1415</t>
  </si>
  <si>
    <t>Q4 12/13</t>
  </si>
  <si>
    <t>Dudley and Walsall Mental Health Partnership</t>
  </si>
  <si>
    <t>Bridgewater Community Healthcare NHS Trust</t>
  </si>
  <si>
    <t>Nottinghamshire Healthcare NHS Trust</t>
  </si>
  <si>
    <t>Q1 13/14</t>
  </si>
  <si>
    <t>Subsequent withdrawal</t>
  </si>
  <si>
    <t>Q2 13/14</t>
  </si>
  <si>
    <t>Sub withdrawal</t>
  </si>
  <si>
    <t>Q3 13/14</t>
  </si>
  <si>
    <t>Q4 14/15</t>
  </si>
  <si>
    <t>Q1 14/15</t>
  </si>
  <si>
    <t>Q4 13/14</t>
  </si>
  <si>
    <t>Q2 14/15</t>
  </si>
  <si>
    <t>Q3 14/15</t>
  </si>
  <si>
    <t>Oxford University Hospitals</t>
  </si>
  <si>
    <t>Q1 15/16</t>
  </si>
  <si>
    <t>Q2 15/16</t>
  </si>
  <si>
    <t>Q3 15/16</t>
  </si>
  <si>
    <t>Q4 15/16</t>
  </si>
  <si>
    <t>North</t>
  </si>
  <si>
    <t>South</t>
  </si>
  <si>
    <t>Midlands and East</t>
  </si>
  <si>
    <t>Region</t>
  </si>
  <si>
    <t>2gether NHS Foundation Trust</t>
  </si>
  <si>
    <t>5 Boroughs Partnership NHS Foundation Trust</t>
  </si>
  <si>
    <t>Aintree University Hospital NHS Foundation Trust</t>
  </si>
  <si>
    <t>Airedale NHS Foundation Trust</t>
  </si>
  <si>
    <t>Barnsley Hospital NHS Foundation Trust</t>
  </si>
  <si>
    <t>Basildon and Thurrock University Hospitals NHS Foundation Trust</t>
  </si>
  <si>
    <t>Berkshire Healthcare NHS Foundation Trust</t>
  </si>
  <si>
    <t>Birmingham and Solihull Mental Health NHS Foundation Trust</t>
  </si>
  <si>
    <t>Birmingham Children’s Hospital NHS Foundation Trust</t>
  </si>
  <si>
    <t>Birmingham Women’s NHS Foundation Trust</t>
  </si>
  <si>
    <t>Blackpool Teaching Hospitals NHS Foundation Trust</t>
  </si>
  <si>
    <t>Bolton NHS Foundation Trust</t>
  </si>
  <si>
    <t>Bradford District Care NHS Foundation Trust</t>
  </si>
  <si>
    <t>Bradford Teaching Hospitals NHS Foundation Trust</t>
  </si>
  <si>
    <t>Bridgewater Community Healthcare NHS Foundation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</si>
  <si>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</si>
  <si>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</si>
  <si>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</si>
  <si>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</si>
  <si>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</si>
  <si>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Camden and Islington NHS Foundation Trust</t>
  </si>
  <si>
    <t>Central and North West London NHS Foundation Trust</t>
  </si>
  <si>
    <t>Central Manchester University Hospitals NHS Foundation Trust</t>
  </si>
  <si>
    <t>Chelsea and Westminster Hospital NHS Foundation Trust</t>
  </si>
  <si>
    <t>Cheshire and Wirral Partnership NHS Foundation Trust</t>
  </si>
  <si>
    <t>Chesterfield Royal Hospital NHS Foundation Trust</t>
  </si>
  <si>
    <t>The Christie NHS Foundation Trust</t>
  </si>
  <si>
    <t>City Hospitals Sunderland NHS Foundation Trust</t>
  </si>
  <si>
    <t>The Clatterbridge Cancer Centre NHS Foundation Trust</t>
  </si>
  <si>
    <t>Colchester Hospital University NHS Foundation Trust</t>
  </si>
  <si>
    <t>Cornwall Partnership NHS Foundation Trust</t>
  </si>
  <si>
    <t>Countess of Chester Hospital NHS Foundation Trust</t>
  </si>
  <si>
    <t>County Durham and Darlington NHS Foundation Trust</t>
  </si>
  <si>
    <t>Cumbria Partnership NHS Foundation Trust</t>
  </si>
  <si>
    <t>Derby Teaching Hospitals NHS Foundation Trust</t>
  </si>
  <si>
    <t>Derbyshire Community Health Services NHS Foundation Trust</t>
  </si>
  <si>
    <t>Derbyshire Healthcare NHS Foundation Trust</t>
  </si>
  <si>
    <t>Dorset County Hospital NHS Foundation Trust</t>
  </si>
  <si>
    <t>Dorset HealthCare University NHS Foundation Trust</t>
  </si>
  <si>
    <t>The Dudley Group NHS Foundation Trust</t>
  </si>
  <si>
    <t>East Kent Hospitals University NHS Foundation Trust</t>
  </si>
  <si>
    <t>East London NHS Foundation Trust</t>
  </si>
  <si>
    <t>Frimley Health NHS Foundation Trust</t>
  </si>
  <si>
    <t>Gateshead Health NHS Foundation Trust</t>
  </si>
  <si>
    <t>Gloucestershire Hospitals NHS Foundation Trust</t>
  </si>
  <si>
    <t>Great Ormond Street Hospital for Children NHS Foundation Trust</t>
  </si>
  <si>
    <t>Great Western Hospitals NHS Foundation Trust</t>
  </si>
  <si>
    <t>Hampshire Hospitals NHS Foundation Trust</t>
  </si>
  <si>
    <t>Harrogate and District NHS Foundation Trust</t>
  </si>
  <si>
    <t>Heart of England NHS Foundation Trust</t>
  </si>
  <si>
    <t>Hertfordshire Partnership University NHS Foundation Trust</t>
  </si>
  <si>
    <t>The Hillingdon Hospitals NHS Foundation Trust</t>
  </si>
  <si>
    <t>Homerton University Hospital NHS Foundation Trust</t>
  </si>
  <si>
    <t>Humber NHS Foundation Trust</t>
  </si>
  <si>
    <t>James Paget University Hospitals NHS Foundation Trust</t>
  </si>
  <si>
    <t>Kent Community Health NHS Foundation Trust</t>
  </si>
  <si>
    <t>Kettering General Hospital NHS Foundation Trust</t>
  </si>
  <si>
    <t>Kingston Hospital NHS Foundation Trust</t>
  </si>
  <si>
    <t>Lancashire Care NHS Foundation Trust</t>
  </si>
  <si>
    <t>Lancashire Teaching Hospitals NHS Foundation Trust</t>
  </si>
  <si>
    <t>Leeds and York Partnership NHS Foundation Trust</t>
  </si>
  <si>
    <t>Lincolnshire Partnership NHS Foundation Trust</t>
  </si>
  <si>
    <t>Liverpool Heart and Chest Hospital NHS Foundation Trust</t>
  </si>
  <si>
    <t>Luton and Dunstable University Hospital NHS Foundation Trust</t>
  </si>
  <si>
    <t>Medway NHS Foundation Trust</t>
  </si>
  <si>
    <t>Mid Cheshire Hospitals NHS Foundation Trust</t>
  </si>
  <si>
    <t>Mid Staffordshire NHS Foundation Trust</t>
  </si>
  <si>
    <t>Moorfields Eye Hospital NHS Foundation Trust</t>
  </si>
  <si>
    <t>The Newcastle upon Tyne Hospitals NHS Foundation Trust</t>
  </si>
  <si>
    <t>Norfolk and Norwich University Hospitals NHS Foundation Trust</t>
  </si>
  <si>
    <t>Norfolk and Suffolk NHS Foundation Trust</t>
  </si>
  <si>
    <t>North East Ambulance Service NHS Foundation Trust</t>
  </si>
  <si>
    <t>North East London NHS Foundation Trust</t>
  </si>
  <si>
    <t>North Essex Partnership University NHS Foundation Trust</t>
  </si>
  <si>
    <t>North Tees and Hartlepool NHS Foundation Trust</t>
  </si>
  <si>
    <t>Northamptonshire Healthcare NHS Foundation Trust</t>
  </si>
  <si>
    <t>Northern Lincolnshire and Goole NHS Foundation Trust</t>
  </si>
  <si>
    <t>Northumberland, Tyne and Wear NHS Foundation Trust</t>
  </si>
  <si>
    <t>Northumbria Healthcare NHS Foundation Trust</t>
  </si>
  <si>
    <t>Nottinghamshire Healthcare NHS Foundation Trust</t>
  </si>
  <si>
    <t>Oxford Health NHS Foundation Trust</t>
  </si>
  <si>
    <t>Oxleas NHS Foundation Trust</t>
  </si>
  <si>
    <t>Pennine Care NHS Foundation Trust</t>
  </si>
  <si>
    <t>Peterborough and Stamford Hospitals NHS Foundation Trust</t>
  </si>
  <si>
    <t>Poole Hospital NHS Foundation Trust</t>
  </si>
  <si>
    <t>Queen Victoria Hospital NHS Foundation Trust</t>
  </si>
  <si>
    <t>The Robert Jones and Agnes Hunt Orthopaedic Hospital NHS Foundation Trust</t>
  </si>
  <si>
    <t>Rotherham Doncaster and South Humber NHS Foundation Trust</t>
  </si>
  <si>
    <t>The Rotherham NHS Foundation Trust</t>
  </si>
  <si>
    <t>Royal Berkshire NHS Foundation Trust</t>
  </si>
  <si>
    <t>Royal Brompton &amp; Harefield NHS Foundation Trust</t>
  </si>
  <si>
    <t>Royal Devon and Exeter NHS Foundation Trust</t>
  </si>
  <si>
    <t>Royal Free London NHS Foundation Trust</t>
  </si>
  <si>
    <t>The Royal Marsden NHS Foundation Trust</t>
  </si>
  <si>
    <t>The Royal Orthopaedic Hospital NHS Foundation Trust</t>
  </si>
  <si>
    <t>Royal Surrey County Hospital NHS Foundation Trust</t>
  </si>
  <si>
    <t>Royal United Hospitals Bath NHS Foundation Trust</t>
  </si>
  <si>
    <t>Salford Royal NHS Foundation Trust</t>
  </si>
  <si>
    <t>Salisbury NHS Foundation Trust</t>
  </si>
  <si>
    <t>Sheffield Health &amp; Social Care NHS Foundation Trust</t>
  </si>
  <si>
    <t>Sheffield Teaching Hospitals NHS Foundation Trust</t>
  </si>
  <si>
    <t>Sherwood Forest Hospitals NHS Foundation Trust</t>
  </si>
  <si>
    <t>Somerset Partnership NHS Foundation Trust</t>
  </si>
  <si>
    <t>South Central Ambulance Service NHS Foundation Trust</t>
  </si>
  <si>
    <t>South Devon Healthcare NHS Foundation Trust</t>
  </si>
  <si>
    <t>South East Coast Ambulance Service NHS Foundation Trust</t>
  </si>
  <si>
    <t>South Essex Partnership University NHS Foundation Trust</t>
  </si>
  <si>
    <t>South London and Maudsley NHS Foundation Trust</t>
  </si>
  <si>
    <t>South Staffordshire and Shropshire Healthcare NHS Foundation Trust</t>
  </si>
  <si>
    <t>South Tees Hospitals NHS Foundation Trust</t>
  </si>
  <si>
    <t>South Tyneside NHS Foundation Trust</t>
  </si>
  <si>
    <t>South Warwickshire NHS Foundation Trust</t>
  </si>
  <si>
    <t>South West Yorkshire Partnership NHS Foundation Trust</t>
  </si>
  <si>
    <t>South Western Ambulance Service NHS Foundation Trust</t>
  </si>
  <si>
    <t>Southend University Hospital NHS Foundation Trust</t>
  </si>
  <si>
    <t>Southern Health NHS Foundation Trust</t>
  </si>
  <si>
    <t>St George’s University Hospitals NHS Foundation Trust</t>
  </si>
  <si>
    <t>Stockport NHS Foundation Trust</t>
  </si>
  <si>
    <t>Surrey and Borders Partnership NHS Foundation Trust</t>
  </si>
  <si>
    <t>Sussex Partnership NHS Foundation Trust</t>
  </si>
  <si>
    <t>Tameside Hospital NHS Foundation Trust</t>
  </si>
  <si>
    <t>Taunton and Somerset NHS Foundation Trust</t>
  </si>
  <si>
    <t>Tavistock and Portman NHS Foundation Trust</t>
  </si>
  <si>
    <t>Tees, Esk and Wear Valleys NHS Foundation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</si>
  <si>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</si>
  <si>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</si>
  <si>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</si>
  <si>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</si>
  <si>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</si>
  <si>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of Morecambe Bay NHS Foundation Trust</t>
  </si>
  <si>
    <t>The Walton Centre NHS Foundation Trust</t>
  </si>
  <si>
    <t>Warrington and Halton Hospitals NHS Foundation Trust</t>
  </si>
  <si>
    <t>West Midlands Ambulance Service NHS Foundation Trust</t>
  </si>
  <si>
    <t>Western Sussex Hospitals NHS Foundation Trust</t>
  </si>
  <si>
    <t>Wirral University Teaching Hospital NHS Foundation Trust</t>
  </si>
  <si>
    <t>Wrightington, Wigan and Leigh NHS Foundation Trust</t>
  </si>
  <si>
    <t>Yeovil District Hospital NHS Foundation Trust</t>
  </si>
  <si>
    <t>York Teaching Hospital NHS Foundation Trust</t>
  </si>
  <si>
    <t>Foundation Trust Name</t>
  </si>
  <si>
    <t>Heatherwood and Wexham Park NHS Foundation Trust</t>
  </si>
  <si>
    <t>Royal National Hospital for Rheumatic Diseases NHS Foundation Trust</t>
  </si>
  <si>
    <t xml:space="preserve">South West London &amp; St George's Mental Health </t>
  </si>
  <si>
    <t>Oxford University Hospitals NHS Foundation Trust</t>
  </si>
  <si>
    <t>Birmingham Community Healthcare NHS Foundation Trust</t>
  </si>
  <si>
    <t>Mersey Care NHS Foundation Trust</t>
  </si>
  <si>
    <t>Wirral Community NHS Foundation Trust</t>
  </si>
  <si>
    <t>Authorisation / Rejection decision</t>
  </si>
  <si>
    <t>Alder Hey Children's NHS Foundation Trust</t>
  </si>
  <si>
    <t>Ashford and St Peter's Hospitals NHS Foundation Trust</t>
  </si>
  <si>
    <t>Doncaster and Bassetlaw Teaching Hospitals NHS Foundation Trust</t>
  </si>
  <si>
    <t>Greater Manchester Mental Health NHS Foundation Trust</t>
  </si>
  <si>
    <t>Guy's and St Thomas' NHS Foundation Trust</t>
  </si>
  <si>
    <t>King's College Hospital NHS Foundation Trust</t>
  </si>
  <si>
    <t>Liverpool Women's NHS Foundation Trust</t>
  </si>
  <si>
    <t>Milton Keynes University Hospital NHS Foundation Trust</t>
  </si>
  <si>
    <t>Sheffield Children's NHS Foundation Trust</t>
  </si>
  <si>
    <t>Sussex Community NHS Foundation Trust</t>
  </si>
  <si>
    <t>The Queen Elizabeth Hospital, King's Lynn, NHS Foundation Trust</t>
  </si>
  <si>
    <t>The Royal Bournemouth and Christchurch Hospitals NHS Foundation Trust</t>
  </si>
  <si>
    <t xml:space="preserve">Notes </t>
  </si>
  <si>
    <t>Now North West Boroughs Healthcare NHS Foundation Trust</t>
  </si>
  <si>
    <t>Application date</t>
  </si>
  <si>
    <t>UNKNOWN</t>
  </si>
  <si>
    <t>N/A</t>
  </si>
  <si>
    <t>West Suffolk NHS Foundation Trust</t>
  </si>
  <si>
    <t>The Black Country Partnership NHS Foundation Trust</t>
  </si>
  <si>
    <t>The provider was dissolved om 1 November 2017</t>
  </si>
  <si>
    <t>Now University Hospitals of Derby and Burton NHSFT</t>
  </si>
  <si>
    <t>Acquired by MerseyCare NHSFT</t>
  </si>
  <si>
    <t>Acquired by University Hospitals Birmingham NHSFT</t>
  </si>
  <si>
    <t>Now North West Anglia NHSFT</t>
  </si>
  <si>
    <t>Now Torbay and South Devon NHSFT</t>
  </si>
  <si>
    <t>Now Essex Partnership University NHSFT</t>
  </si>
  <si>
    <t>Now Royal United Hospitals Bath NHSFT</t>
  </si>
  <si>
    <t>Now Tameside and Glossop Integrated Care NHSFT</t>
  </si>
  <si>
    <t>Royal Papworth Hospital NHS Foundation Trust</t>
  </si>
  <si>
    <t>Acquired by Frimley Health NHSFT</t>
  </si>
  <si>
    <t>Now East Suffolk and North Essex NHSFT</t>
  </si>
  <si>
    <t>Now Birmingham Women's and Children's NHSFT</t>
  </si>
  <si>
    <t>Central and North West London</t>
  </si>
  <si>
    <t>North Lincolnshire and Goole</t>
  </si>
  <si>
    <t xml:space="preserve">South London and Maudsley </t>
  </si>
  <si>
    <t>Now Manchester University NHSFT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</si>
</sst>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2" x14ac:knownFonts="1">
    <font>
      <sz val="10"/>
      <name val="Arial"/>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0"/>
      <color indexed="10"/>
      <name val="Arial"/>
      <family val="2"/>
    </font>
    <font>
      <b/>
      <sz val="12"/>
      <name val="Arial"/>
      <family val="2"/>
    </font>
    <font>
      <b/>
      <sz val="12"/>
      <color indexed="10"/>
      <name val="Arial"/>
      <family val="2"/>
    </font>
    <font>
      <b/>
      <sz val="16"/>
      <name val="Arial"/>
      <family val="2"/>
    </font>
    <font>
      <b/>
      <sz val="10"/>
      <name val="Arial"/>
      <family val="2"/>
    </font>
    <font>
      <i/>
      <sz val="10"/>
      <name val="Arial"/>
      <family val="2"/>
    </font>
    <font>
      <sz val="10"/>
      <name val="Arial"/>
      <family val="2"/>
    </font>
    <font>
      <b/>
      <sz val="14"/>
      <name val="Arial"/>
      <family val="2"/>
    </font>
    <font>
      <b/>
      <u/>
      <sz val="10"/>
      <name val="Arial"/>
      <family val="2"/>
    </font>
    <font>
      <sz val="10"/>
      <color rgb="FFFF0000"/>
      <name val="Arial"/>
      <family val="2"/>
    </font>
    <font>
      <sz val="9"/>
      <color rgb="FFFF0000"/>
      <name val="Arial"/>
      <family val="2"/>
    </font>
    <font>
      <b/>
      <i/>
      <sz val="10"/>
      <name val="Arial"/>
      <family val="2"/>
    </font>
    <font>
      <u/>
      <sz val="11"/>
      <color theme="10"/>
      <name val="Calibri"/>
      <family val="2"/>
      <scheme val="minor"/>
    </font>
    <font>
      <sz val="11"/>
      <name val="Calibri"/>
      <family val="2"/>
    </font>
    <font>
      <b/>
      <sz val="10"/>
      <color theme="0"/>
      <name val="Arial"/>
      <family val="2"/>
    </font>
  </fonts>
  <fills count="13">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0070C0"/>
        <bgColor indexed="64"/>
      </patternFill>
    </fill>
    <fill>
      <patternFill patternType="solid">
        <fgColor rgb="FF0070C0"/>
        <bgColor theme="0"/>
      </patternFill>
    </fill>
  </fills>
  <borders count="63">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dashDot">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diagonal/>
    </border>
    <border>
      <left/>
      <right/>
      <top style="dashDot">
        <color indexed="64"/>
      </top>
      <bottom/>
      <diagonal/>
    </border>
  </borders>
  <cellStyleXfs count="4">
    <xf numFmtId="0" fontId="0" fillId="0" borderId="0"/>
    <xf numFmtId="9" fontId="2" fillId="0" borderId="0" applyFont="0" applyFill="0" applyBorder="0" applyAlignment="0" applyProtection="0"/>
    <xf numFmtId="0" fontId="1" fillId="0" borderId="0"/>
    <xf numFmtId="0" fontId="19" fillId="0" borderId="0" applyNumberFormat="0" applyFill="0" applyBorder="0" applyAlignment="0" applyProtection="0"/>
  </cellStyleXfs>
  <cellXfs count="314">
    <xf numFmtId="0" fontId="0" fillId="0" borderId="0" xfId="0"/>
    <xf numFmtId="0" fontId="4" fillId="0" borderId="0" xfId="0" applyFont="1"/>
    <xf numFmtId="17" fontId="0" fillId="0" borderId="0" xfId="0" applyNumberFormat="1"/>
    <xf numFmtId="0" fontId="0" fillId="0" borderId="0" xfId="0"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0" xfId="0" applyAlignment="1">
      <alignment horizontal="left"/>
    </xf>
    <xf numFmtId="0" fontId="8" fillId="0" borderId="10" xfId="0" applyFont="1" applyBorder="1"/>
    <xf numFmtId="164" fontId="4" fillId="0" borderId="0" xfId="0" applyNumberFormat="1" applyFont="1" applyBorder="1" applyAlignment="1">
      <alignment horizontal="center"/>
    </xf>
    <xf numFmtId="164" fontId="4" fillId="0" borderId="11" xfId="0" applyNumberFormat="1" applyFont="1" applyBorder="1" applyAlignment="1">
      <alignment horizontal="center"/>
    </xf>
    <xf numFmtId="164" fontId="8" fillId="0" borderId="1" xfId="0" applyNumberFormat="1" applyFont="1" applyBorder="1" applyAlignment="1">
      <alignment horizontal="center"/>
    </xf>
    <xf numFmtId="164" fontId="4" fillId="0" borderId="4" xfId="0" applyNumberFormat="1" applyFont="1" applyBorder="1" applyAlignment="1">
      <alignment horizontal="center"/>
    </xf>
    <xf numFmtId="164" fontId="8" fillId="0" borderId="10" xfId="0" applyNumberFormat="1" applyFont="1" applyBorder="1" applyAlignment="1">
      <alignment horizontal="center"/>
    </xf>
    <xf numFmtId="9" fontId="7" fillId="0" borderId="4" xfId="1" applyFont="1" applyBorder="1" applyAlignment="1">
      <alignment horizontal="center"/>
    </xf>
    <xf numFmtId="9" fontId="7" fillId="0" borderId="0" xfId="1" applyFont="1" applyBorder="1" applyAlignment="1">
      <alignment horizontal="center"/>
    </xf>
    <xf numFmtId="9" fontId="7" fillId="0" borderId="5" xfId="1" applyFont="1" applyBorder="1" applyAlignment="1">
      <alignment horizontal="center"/>
    </xf>
    <xf numFmtId="9" fontId="4" fillId="0" borderId="5" xfId="1" applyFont="1" applyBorder="1" applyAlignment="1">
      <alignment horizontal="center"/>
    </xf>
    <xf numFmtId="9" fontId="9" fillId="0" borderId="10" xfId="1" applyFont="1" applyBorder="1" applyAlignment="1">
      <alignment horizontal="center"/>
    </xf>
    <xf numFmtId="9" fontId="9" fillId="0" borderId="1" xfId="1" applyFont="1" applyBorder="1" applyAlignment="1">
      <alignment horizontal="center"/>
    </xf>
    <xf numFmtId="9" fontId="9" fillId="0" borderId="13" xfId="1" applyFont="1" applyBorder="1" applyAlignment="1">
      <alignment horizontal="center"/>
    </xf>
    <xf numFmtId="0" fontId="0" fillId="0" borderId="0" xfId="0" applyBorder="1"/>
    <xf numFmtId="0" fontId="4" fillId="0" borderId="0" xfId="0" applyFont="1" applyBorder="1"/>
    <xf numFmtId="0" fontId="4" fillId="0" borderId="0" xfId="0" applyFont="1" applyBorder="1" applyAlignment="1">
      <alignment horizontal="center"/>
    </xf>
    <xf numFmtId="0" fontId="4" fillId="0" borderId="14" xfId="0" applyFont="1" applyBorder="1" applyAlignment="1">
      <alignment horizontal="center"/>
    </xf>
    <xf numFmtId="0" fontId="0" fillId="0" borderId="0" xfId="0" applyAlignment="1">
      <alignment horizontal="left" indent="1"/>
    </xf>
    <xf numFmtId="0" fontId="4" fillId="0" borderId="0" xfId="0" applyFont="1" applyAlignment="1">
      <alignment horizontal="left" indent="1"/>
    </xf>
    <xf numFmtId="0" fontId="0" fillId="0" borderId="15" xfId="0" applyBorder="1"/>
    <xf numFmtId="0" fontId="0" fillId="0" borderId="0" xfId="0" applyBorder="1" applyAlignment="1">
      <alignment horizontal="center"/>
    </xf>
    <xf numFmtId="3" fontId="6" fillId="0" borderId="15" xfId="0" applyNumberFormat="1" applyFont="1" applyBorder="1"/>
    <xf numFmtId="1" fontId="6" fillId="0" borderId="15" xfId="0" applyNumberFormat="1" applyFont="1" applyBorder="1"/>
    <xf numFmtId="0" fontId="6" fillId="0" borderId="2" xfId="0" applyFont="1" applyBorder="1" applyAlignment="1">
      <alignment horizontal="left" indent="1"/>
    </xf>
    <xf numFmtId="3" fontId="6" fillId="0" borderId="9" xfId="0" applyNumberFormat="1" applyFont="1" applyBorder="1"/>
    <xf numFmtId="0" fontId="6" fillId="0" borderId="4" xfId="0" applyFont="1" applyBorder="1" applyAlignment="1">
      <alignment horizontal="left" indent="1"/>
    </xf>
    <xf numFmtId="3" fontId="6" fillId="0" borderId="0" xfId="0" applyNumberFormat="1" applyFont="1" applyBorder="1"/>
    <xf numFmtId="0" fontId="6" fillId="0" borderId="0" xfId="0" applyFont="1" applyBorder="1"/>
    <xf numFmtId="1" fontId="6" fillId="0" borderId="0" xfId="0" applyNumberFormat="1" applyFont="1" applyBorder="1"/>
    <xf numFmtId="0" fontId="6" fillId="0" borderId="6" xfId="0" applyFont="1" applyBorder="1" applyAlignment="1">
      <alignment horizontal="left" indent="1"/>
    </xf>
    <xf numFmtId="0" fontId="6" fillId="0" borderId="8" xfId="0" applyFont="1" applyBorder="1"/>
    <xf numFmtId="0" fontId="0" fillId="0" borderId="2" xfId="0" applyBorder="1" applyAlignment="1">
      <alignment horizontal="left" indent="1"/>
    </xf>
    <xf numFmtId="0" fontId="0" fillId="0" borderId="9" xfId="0" applyBorder="1"/>
    <xf numFmtId="0" fontId="0" fillId="0" borderId="4" xfId="0" applyBorder="1" applyAlignment="1">
      <alignment horizontal="left" indent="1"/>
    </xf>
    <xf numFmtId="3" fontId="0" fillId="0" borderId="0" xfId="0" applyNumberFormat="1" applyBorder="1"/>
    <xf numFmtId="0" fontId="0" fillId="0" borderId="6" xfId="0" applyBorder="1" applyAlignment="1">
      <alignment horizontal="left" indent="1"/>
    </xf>
    <xf numFmtId="0" fontId="0" fillId="0" borderId="8" xfId="0" applyBorder="1"/>
    <xf numFmtId="0" fontId="0" fillId="0" borderId="4" xfId="0" applyFill="1" applyBorder="1" applyAlignment="1">
      <alignment horizontal="left" indent="1"/>
    </xf>
    <xf numFmtId="0" fontId="0" fillId="0" borderId="4" xfId="0" applyBorder="1"/>
    <xf numFmtId="0" fontId="4" fillId="0" borderId="3" xfId="0" applyFont="1" applyBorder="1" applyAlignment="1">
      <alignment horizontal="center" vertical="center" textRotation="180" readingOrder="2"/>
    </xf>
    <xf numFmtId="0" fontId="4" fillId="0" borderId="5" xfId="0" applyFont="1" applyBorder="1" applyAlignment="1">
      <alignment horizontal="center" vertical="center" textRotation="180" readingOrder="2"/>
    </xf>
    <xf numFmtId="0" fontId="4" fillId="0" borderId="7" xfId="0" applyFont="1" applyBorder="1" applyAlignment="1">
      <alignment horizontal="center" vertical="center" textRotation="180" readingOrder="2"/>
    </xf>
    <xf numFmtId="0" fontId="12" fillId="0" borderId="0" xfId="0" applyFont="1"/>
    <xf numFmtId="0" fontId="4" fillId="0" borderId="15" xfId="0" applyFont="1" applyBorder="1" applyAlignment="1">
      <alignment horizontal="left" indent="2"/>
    </xf>
    <xf numFmtId="0" fontId="0" fillId="0" borderId="0" xfId="0" applyAlignment="1">
      <alignment vertical="top" wrapText="1"/>
    </xf>
    <xf numFmtId="0" fontId="6" fillId="0" borderId="0" xfId="0" applyFont="1" applyAlignment="1">
      <alignment horizontal="left" vertical="top" wrapText="1"/>
    </xf>
    <xf numFmtId="0" fontId="4" fillId="2" borderId="10" xfId="0" applyFont="1" applyFill="1" applyBorder="1"/>
    <xf numFmtId="0" fontId="4" fillId="2" borderId="1" xfId="0" applyFont="1" applyFill="1" applyBorder="1" applyAlignment="1">
      <alignment horizontal="center"/>
    </xf>
    <xf numFmtId="9" fontId="4" fillId="2" borderId="2" xfId="1" applyFont="1" applyFill="1" applyBorder="1" applyAlignment="1">
      <alignment horizontal="center"/>
    </xf>
    <xf numFmtId="9" fontId="4" fillId="2" borderId="9" xfId="1" applyFont="1" applyFill="1" applyBorder="1" applyAlignment="1">
      <alignment horizontal="center"/>
    </xf>
    <xf numFmtId="9" fontId="4" fillId="2" borderId="3" xfId="1" applyFont="1" applyFill="1" applyBorder="1" applyAlignment="1">
      <alignment horizontal="center"/>
    </xf>
    <xf numFmtId="0" fontId="4" fillId="2" borderId="10" xfId="0" applyFont="1" applyFill="1" applyBorder="1" applyAlignment="1">
      <alignment horizontal="center"/>
    </xf>
    <xf numFmtId="9" fontId="4" fillId="2" borderId="10" xfId="1" applyFont="1" applyFill="1" applyBorder="1" applyAlignment="1">
      <alignment horizontal="center"/>
    </xf>
    <xf numFmtId="9" fontId="4" fillId="2" borderId="1" xfId="1" applyFont="1" applyFill="1" applyBorder="1" applyAlignment="1">
      <alignment horizontal="center"/>
    </xf>
    <xf numFmtId="9" fontId="4" fillId="2" borderId="13" xfId="1" applyFont="1" applyFill="1" applyBorder="1" applyAlignment="1">
      <alignment horizontal="center"/>
    </xf>
    <xf numFmtId="17" fontId="4" fillId="2" borderId="11" xfId="0" applyNumberFormat="1" applyFont="1" applyFill="1" applyBorder="1"/>
    <xf numFmtId="0" fontId="2" fillId="6" borderId="0" xfId="0" applyFont="1" applyFill="1" applyAlignment="1">
      <alignment vertical="top" wrapText="1"/>
    </xf>
    <xf numFmtId="0" fontId="11" fillId="6" borderId="0" xfId="0" applyFont="1" applyFill="1" applyAlignment="1">
      <alignment horizontal="center" vertical="top" wrapText="1"/>
    </xf>
    <xf numFmtId="0" fontId="13" fillId="6" borderId="0" xfId="0" applyFont="1" applyFill="1" applyAlignment="1">
      <alignment vertical="top" wrapText="1"/>
    </xf>
    <xf numFmtId="0" fontId="13" fillId="6" borderId="0" xfId="0" applyFont="1" applyFill="1"/>
    <xf numFmtId="0" fontId="11" fillId="6" borderId="16" xfId="0" applyFont="1" applyFill="1" applyBorder="1" applyAlignment="1">
      <alignment vertical="top" wrapText="1"/>
    </xf>
    <xf numFmtId="0" fontId="11" fillId="6" borderId="17" xfId="0" applyFont="1" applyFill="1" applyBorder="1" applyAlignment="1">
      <alignment vertical="top" wrapText="1"/>
    </xf>
    <xf numFmtId="0" fontId="11" fillId="6" borderId="18" xfId="0" applyFont="1" applyFill="1" applyBorder="1" applyAlignment="1">
      <alignment horizontal="center" vertical="top" wrapText="1"/>
    </xf>
    <xf numFmtId="0" fontId="11" fillId="6" borderId="19" xfId="0" applyFont="1" applyFill="1" applyBorder="1" applyAlignment="1">
      <alignment vertical="top" wrapText="1"/>
    </xf>
    <xf numFmtId="0" fontId="11" fillId="3" borderId="1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3" fillId="6" borderId="20" xfId="0" applyFont="1" applyFill="1" applyBorder="1" applyAlignment="1">
      <alignment vertical="top" wrapText="1"/>
    </xf>
    <xf numFmtId="0" fontId="13" fillId="6" borderId="21" xfId="0" applyFont="1" applyFill="1" applyBorder="1" applyAlignment="1">
      <alignment vertical="top" wrapText="1"/>
    </xf>
    <xf numFmtId="0" fontId="11" fillId="6" borderId="22" xfId="0" applyFont="1" applyFill="1" applyBorder="1" applyAlignment="1">
      <alignment horizontal="center" vertical="top" wrapText="1"/>
    </xf>
    <xf numFmtId="0" fontId="13" fillId="6" borderId="0" xfId="0" applyFont="1" applyFill="1" applyBorder="1" applyAlignment="1">
      <alignment vertical="top" wrapText="1"/>
    </xf>
    <xf numFmtId="0" fontId="13" fillId="6" borderId="23" xfId="0" applyFont="1" applyFill="1" applyBorder="1" applyAlignment="1">
      <alignment vertical="top" wrapText="1"/>
    </xf>
    <xf numFmtId="0" fontId="13" fillId="6" borderId="24" xfId="0" applyFont="1" applyFill="1" applyBorder="1" applyAlignment="1">
      <alignment vertical="top" wrapText="1"/>
    </xf>
    <xf numFmtId="0" fontId="11" fillId="6" borderId="25" xfId="0" applyFont="1" applyFill="1" applyBorder="1" applyAlignment="1">
      <alignment horizontal="center" vertical="top" wrapText="1"/>
    </xf>
    <xf numFmtId="0" fontId="13" fillId="6" borderId="15" xfId="0" applyFont="1" applyFill="1" applyBorder="1" applyAlignment="1">
      <alignment vertical="top" wrapText="1"/>
    </xf>
    <xf numFmtId="0" fontId="13" fillId="6" borderId="26" xfId="0" applyFont="1" applyFill="1" applyBorder="1" applyAlignment="1">
      <alignment vertical="top" wrapText="1"/>
    </xf>
    <xf numFmtId="0" fontId="13" fillId="6" borderId="27" xfId="0" applyFont="1" applyFill="1" applyBorder="1" applyAlignment="1">
      <alignment vertical="top" wrapText="1"/>
    </xf>
    <xf numFmtId="0" fontId="11" fillId="6" borderId="28" xfId="0" applyFont="1" applyFill="1" applyBorder="1" applyAlignment="1">
      <alignment horizontal="center" vertical="top" wrapText="1"/>
    </xf>
    <xf numFmtId="0" fontId="13" fillId="6" borderId="29" xfId="0" applyFont="1" applyFill="1" applyBorder="1" applyAlignment="1">
      <alignment vertical="top" wrapText="1"/>
    </xf>
    <xf numFmtId="9" fontId="13" fillId="6" borderId="30" xfId="0" applyNumberFormat="1"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1" xfId="0" applyFont="1" applyFill="1" applyBorder="1" applyAlignment="1">
      <alignment vertical="top" wrapText="1"/>
    </xf>
    <xf numFmtId="16" fontId="13" fillId="6" borderId="30" xfId="0" applyNumberFormat="1"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6" borderId="0" xfId="0" applyFont="1" applyFill="1" applyBorder="1"/>
    <xf numFmtId="0" fontId="13" fillId="6" borderId="28" xfId="0" applyFont="1" applyFill="1" applyBorder="1" applyAlignment="1">
      <alignment vertical="top" wrapText="1"/>
    </xf>
    <xf numFmtId="9" fontId="13" fillId="6" borderId="33" xfId="0" applyNumberFormat="1"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2" xfId="0" applyFont="1" applyFill="1" applyBorder="1"/>
    <xf numFmtId="0" fontId="13" fillId="6" borderId="9" xfId="0" applyFont="1" applyFill="1" applyBorder="1"/>
    <xf numFmtId="0" fontId="13" fillId="6" borderId="3" xfId="0" applyFont="1" applyFill="1" applyBorder="1"/>
    <xf numFmtId="0" fontId="13" fillId="6" borderId="4" xfId="0" applyFont="1" applyFill="1" applyBorder="1"/>
    <xf numFmtId="0" fontId="13" fillId="6" borderId="5" xfId="0" applyFont="1" applyFill="1" applyBorder="1"/>
    <xf numFmtId="0" fontId="13" fillId="6" borderId="25" xfId="0" applyFont="1" applyFill="1" applyBorder="1" applyAlignment="1">
      <alignment vertical="top" wrapText="1"/>
    </xf>
    <xf numFmtId="0" fontId="13" fillId="6" borderId="34" xfId="0" applyFont="1" applyFill="1" applyBorder="1" applyAlignment="1">
      <alignment vertical="top" wrapText="1"/>
    </xf>
    <xf numFmtId="0" fontId="13" fillId="6" borderId="35" xfId="0" applyFont="1" applyFill="1" applyBorder="1" applyAlignment="1">
      <alignment vertical="top" wrapText="1"/>
    </xf>
    <xf numFmtId="0" fontId="11" fillId="6" borderId="36" xfId="0" applyFont="1" applyFill="1" applyBorder="1" applyAlignment="1">
      <alignment horizontal="center" vertical="top" wrapText="1"/>
    </xf>
    <xf numFmtId="0" fontId="13" fillId="6" borderId="8" xfId="0" applyFont="1" applyFill="1" applyBorder="1" applyAlignment="1">
      <alignment vertical="top" wrapText="1"/>
    </xf>
    <xf numFmtId="0" fontId="13" fillId="6" borderId="6" xfId="0" applyFont="1" applyFill="1" applyBorder="1"/>
    <xf numFmtId="0" fontId="13" fillId="6" borderId="8" xfId="0" applyFont="1" applyFill="1" applyBorder="1"/>
    <xf numFmtId="0" fontId="13" fillId="6" borderId="7" xfId="0" applyFont="1" applyFill="1" applyBorder="1"/>
    <xf numFmtId="0" fontId="13" fillId="7" borderId="37" xfId="0" applyFont="1" applyFill="1" applyBorder="1" applyAlignment="1">
      <alignment horizontal="center" vertical="center" wrapText="1"/>
    </xf>
    <xf numFmtId="0" fontId="4" fillId="0" borderId="0" xfId="0" applyFont="1" applyAlignment="1">
      <alignment vertical="top" wrapText="1"/>
    </xf>
    <xf numFmtId="0" fontId="6" fillId="0" borderId="0" xfId="0" applyFont="1"/>
    <xf numFmtId="9" fontId="0" fillId="0" borderId="0" xfId="1" applyFont="1"/>
    <xf numFmtId="9" fontId="6" fillId="0" borderId="0" xfId="1" applyFont="1"/>
    <xf numFmtId="0" fontId="4" fillId="0" borderId="0" xfId="0" applyFont="1" applyAlignment="1">
      <alignment horizontal="center"/>
    </xf>
    <xf numFmtId="0" fontId="0" fillId="0" borderId="15" xfId="0" applyBorder="1" applyAlignment="1">
      <alignment horizontal="center"/>
    </xf>
    <xf numFmtId="9" fontId="0" fillId="0" borderId="4" xfId="1" applyFont="1" applyBorder="1" applyAlignment="1">
      <alignment horizontal="center"/>
    </xf>
    <xf numFmtId="0" fontId="6" fillId="0" borderId="4" xfId="0" applyFont="1" applyBorder="1" applyAlignment="1">
      <alignment horizontal="center"/>
    </xf>
    <xf numFmtId="0" fontId="3" fillId="0" borderId="6" xfId="0" applyFont="1" applyBorder="1"/>
    <xf numFmtId="9" fontId="3" fillId="0" borderId="6" xfId="1" applyFont="1" applyFill="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6" fillId="0" borderId="11" xfId="0" applyFont="1" applyBorder="1"/>
    <xf numFmtId="0" fontId="6" fillId="0" borderId="12" xfId="0" applyFont="1" applyBorder="1"/>
    <xf numFmtId="0" fontId="6" fillId="0" borderId="14" xfId="0" applyFont="1" applyBorder="1"/>
    <xf numFmtId="0" fontId="4" fillId="0" borderId="11" xfId="0" applyFont="1" applyBorder="1" applyAlignment="1">
      <alignment horizontal="left"/>
    </xf>
    <xf numFmtId="9" fontId="0" fillId="0" borderId="40" xfId="1" applyFont="1" applyBorder="1" applyAlignment="1">
      <alignment horizontal="center"/>
    </xf>
    <xf numFmtId="9" fontId="4" fillId="0" borderId="41" xfId="1" applyFont="1" applyBorder="1" applyAlignment="1">
      <alignment horizontal="center"/>
    </xf>
    <xf numFmtId="0" fontId="0" fillId="0" borderId="42" xfId="0" applyBorder="1"/>
    <xf numFmtId="0" fontId="0" fillId="0" borderId="43" xfId="0" applyBorder="1" applyAlignment="1">
      <alignment horizontal="center"/>
    </xf>
    <xf numFmtId="0" fontId="4" fillId="0" borderId="44" xfId="0" applyFont="1" applyBorder="1" applyAlignment="1">
      <alignment horizontal="center"/>
    </xf>
    <xf numFmtId="0" fontId="0" fillId="0" borderId="45" xfId="0" applyBorder="1"/>
    <xf numFmtId="0" fontId="6" fillId="0" borderId="43" xfId="0" applyFont="1" applyBorder="1" applyAlignment="1">
      <alignment horizontal="center"/>
    </xf>
    <xf numFmtId="0" fontId="6" fillId="0" borderId="40" xfId="0" applyFont="1" applyBorder="1" applyAlignment="1">
      <alignment horizontal="center"/>
    </xf>
    <xf numFmtId="0" fontId="4" fillId="0" borderId="41" xfId="0" applyFont="1" applyBorder="1" applyAlignment="1">
      <alignment horizontal="center"/>
    </xf>
    <xf numFmtId="0" fontId="3" fillId="0" borderId="42" xfId="0" applyFont="1" applyBorder="1"/>
    <xf numFmtId="0" fontId="14" fillId="0" borderId="0" xfId="0" applyFont="1"/>
    <xf numFmtId="0" fontId="0" fillId="0" borderId="0" xfId="0" applyFill="1" applyAlignment="1">
      <alignment horizontal="center"/>
    </xf>
    <xf numFmtId="0" fontId="6" fillId="0" borderId="46" xfId="0" applyFont="1" applyBorder="1" applyAlignment="1">
      <alignment horizontal="center"/>
    </xf>
    <xf numFmtId="0" fontId="6" fillId="0" borderId="22" xfId="0" applyFont="1" applyBorder="1" applyAlignment="1">
      <alignment horizontal="center"/>
    </xf>
    <xf numFmtId="0" fontId="4" fillId="0" borderId="39" xfId="0" applyFont="1" applyBorder="1" applyAlignment="1">
      <alignment horizontal="center"/>
    </xf>
    <xf numFmtId="0" fontId="3" fillId="0" borderId="36" xfId="0" applyFont="1" applyBorder="1"/>
    <xf numFmtId="0" fontId="4" fillId="0" borderId="40" xfId="0" applyFont="1" applyBorder="1" applyAlignment="1">
      <alignment horizontal="center"/>
    </xf>
    <xf numFmtId="0" fontId="0" fillId="0" borderId="42" xfId="0" applyBorder="1" applyAlignment="1">
      <alignment horizontal="center"/>
    </xf>
    <xf numFmtId="0" fontId="3" fillId="0" borderId="39" xfId="0" applyFont="1" applyBorder="1"/>
    <xf numFmtId="0" fontId="4" fillId="0" borderId="12" xfId="0" applyFont="1" applyBorder="1" applyAlignment="1">
      <alignment horizontal="center" wrapText="1"/>
    </xf>
    <xf numFmtId="0" fontId="6" fillId="0" borderId="12" xfId="0" applyFont="1" applyBorder="1" applyAlignment="1">
      <alignment horizontal="center" wrapText="1"/>
    </xf>
    <xf numFmtId="0" fontId="4" fillId="0" borderId="1" xfId="0" applyFont="1" applyBorder="1" applyAlignment="1">
      <alignment horizontal="center" wrapText="1"/>
    </xf>
    <xf numFmtId="0" fontId="4" fillId="0" borderId="41" xfId="0" applyFont="1" applyBorder="1" applyAlignment="1">
      <alignment horizontal="center" wrapText="1"/>
    </xf>
    <xf numFmtId="0" fontId="4" fillId="0" borderId="44" xfId="0" applyFont="1" applyBorder="1" applyAlignment="1">
      <alignment horizontal="center" wrapText="1"/>
    </xf>
    <xf numFmtId="0" fontId="4" fillId="0" borderId="10" xfId="0" applyFont="1" applyBorder="1" applyAlignment="1">
      <alignment horizontal="center" wrapText="1"/>
    </xf>
    <xf numFmtId="0" fontId="4" fillId="0" borderId="39" xfId="0" applyFont="1" applyBorder="1" applyAlignment="1">
      <alignment horizontal="center" wrapText="1"/>
    </xf>
    <xf numFmtId="0" fontId="4" fillId="0" borderId="4" xfId="0" applyFont="1" applyBorder="1" applyAlignment="1">
      <alignment horizontal="center"/>
    </xf>
    <xf numFmtId="0" fontId="4" fillId="0" borderId="5" xfId="0" applyFont="1" applyBorder="1"/>
    <xf numFmtId="0" fontId="4" fillId="0" borderId="4" xfId="0" applyFont="1" applyBorder="1"/>
    <xf numFmtId="0" fontId="0" fillId="0" borderId="47" xfId="0" applyBorder="1" applyAlignment="1">
      <alignment horizontal="center"/>
    </xf>
    <xf numFmtId="0" fontId="4" fillId="0" borderId="6" xfId="0" applyFont="1" applyBorder="1"/>
    <xf numFmtId="0" fontId="0" fillId="0" borderId="8" xfId="0" applyBorder="1" applyAlignment="1">
      <alignment horizontal="center"/>
    </xf>
    <xf numFmtId="0" fontId="4" fillId="0" borderId="48" xfId="0" applyFont="1" applyBorder="1"/>
    <xf numFmtId="0" fontId="0" fillId="0" borderId="1" xfId="0" applyBorder="1" applyAlignment="1">
      <alignment wrapText="1"/>
    </xf>
    <xf numFmtId="0" fontId="4" fillId="0" borderId="13" xfId="0" applyFont="1" applyBorder="1" applyAlignment="1">
      <alignment horizontal="center" wrapText="1"/>
    </xf>
    <xf numFmtId="0" fontId="6" fillId="0" borderId="0" xfId="0" applyFont="1" applyAlignment="1">
      <alignment vertical="top" wrapText="1"/>
    </xf>
    <xf numFmtId="0" fontId="6" fillId="0" borderId="2" xfId="0" applyFont="1" applyBorder="1"/>
    <xf numFmtId="0" fontId="0" fillId="0" borderId="3" xfId="0" applyBorder="1"/>
    <xf numFmtId="0" fontId="6" fillId="0" borderId="4" xfId="0" applyFont="1" applyBorder="1"/>
    <xf numFmtId="0" fontId="0" fillId="0" borderId="5" xfId="0" applyBorder="1"/>
    <xf numFmtId="0" fontId="0" fillId="0" borderId="7" xfId="0" applyBorder="1"/>
    <xf numFmtId="0" fontId="6" fillId="0" borderId="6" xfId="0" applyFont="1" applyBorder="1"/>
    <xf numFmtId="0" fontId="0" fillId="0" borderId="49" xfId="0" applyBorder="1"/>
    <xf numFmtId="0" fontId="4" fillId="8" borderId="16" xfId="0" applyFont="1" applyFill="1" applyBorder="1"/>
    <xf numFmtId="0" fontId="0" fillId="8" borderId="9" xfId="0" applyFill="1" applyBorder="1"/>
    <xf numFmtId="0" fontId="0" fillId="8" borderId="0" xfId="0" applyFill="1"/>
    <xf numFmtId="0" fontId="0" fillId="8" borderId="4" xfId="0" applyFill="1" applyBorder="1"/>
    <xf numFmtId="0" fontId="0" fillId="8" borderId="0" xfId="0" applyFill="1" applyBorder="1"/>
    <xf numFmtId="0" fontId="0" fillId="8" borderId="5" xfId="0" applyFill="1" applyBorder="1"/>
    <xf numFmtId="0" fontId="6" fillId="8" borderId="0" xfId="0" applyFont="1" applyFill="1"/>
    <xf numFmtId="0" fontId="4" fillId="8" borderId="26" xfId="0" applyFont="1" applyFill="1" applyBorder="1" applyAlignment="1">
      <alignment vertical="center"/>
    </xf>
    <xf numFmtId="0" fontId="4" fillId="8" borderId="28"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0" fillId="8" borderId="0" xfId="0" applyFill="1" applyBorder="1" applyAlignment="1">
      <alignment vertical="center"/>
    </xf>
    <xf numFmtId="0" fontId="0" fillId="8" borderId="28" xfId="0" applyFill="1" applyBorder="1" applyAlignment="1">
      <alignment horizontal="center" vertical="center"/>
    </xf>
    <xf numFmtId="9" fontId="0" fillId="8" borderId="28" xfId="1" applyFont="1" applyFill="1" applyBorder="1" applyAlignment="1">
      <alignment horizontal="center" vertical="center"/>
    </xf>
    <xf numFmtId="9" fontId="0" fillId="8" borderId="31" xfId="1" applyFont="1" applyFill="1" applyBorder="1" applyAlignment="1">
      <alignment horizontal="center" vertical="center"/>
    </xf>
    <xf numFmtId="0" fontId="4" fillId="8" borderId="50" xfId="0" applyFont="1" applyFill="1" applyBorder="1" applyAlignment="1">
      <alignment vertical="center"/>
    </xf>
    <xf numFmtId="0" fontId="0" fillId="8" borderId="8" xfId="0" applyFill="1" applyBorder="1" applyAlignment="1">
      <alignment vertical="center"/>
    </xf>
    <xf numFmtId="0" fontId="0" fillId="8" borderId="51" xfId="0" applyFill="1" applyBorder="1" applyAlignment="1">
      <alignment horizontal="center" vertical="center"/>
    </xf>
    <xf numFmtId="9" fontId="0" fillId="8" borderId="51" xfId="1" applyFont="1" applyFill="1" applyBorder="1" applyAlignment="1">
      <alignment horizontal="center" vertical="center"/>
    </xf>
    <xf numFmtId="9" fontId="0" fillId="8" borderId="52" xfId="1" applyFont="1" applyFill="1" applyBorder="1" applyAlignment="1">
      <alignment horizontal="center" vertical="center"/>
    </xf>
    <xf numFmtId="0" fontId="15" fillId="0" borderId="0" xfId="0" applyFont="1"/>
    <xf numFmtId="0" fontId="4" fillId="8" borderId="38" xfId="0" applyFont="1" applyFill="1" applyBorder="1" applyAlignment="1">
      <alignment vertical="center"/>
    </xf>
    <xf numFmtId="0" fontId="0" fillId="0" borderId="1" xfId="0" applyBorder="1"/>
    <xf numFmtId="0" fontId="0" fillId="8" borderId="39" xfId="0" applyFill="1" applyBorder="1" applyAlignment="1">
      <alignment horizontal="center" vertical="center"/>
    </xf>
    <xf numFmtId="9" fontId="0" fillId="8" borderId="39" xfId="1" applyFont="1" applyFill="1" applyBorder="1" applyAlignment="1">
      <alignment horizontal="center" vertical="center"/>
    </xf>
    <xf numFmtId="9" fontId="0" fillId="0" borderId="13" xfId="0" applyNumberFormat="1" applyBorder="1" applyAlignment="1">
      <alignment horizontal="center"/>
    </xf>
    <xf numFmtId="9" fontId="4" fillId="0" borderId="10" xfId="1" applyNumberFormat="1" applyFont="1" applyBorder="1" applyAlignment="1">
      <alignment horizontal="center"/>
    </xf>
    <xf numFmtId="0" fontId="2" fillId="0" borderId="0" xfId="0" applyFont="1" applyAlignment="1">
      <alignment vertical="top" wrapText="1"/>
    </xf>
    <xf numFmtId="0" fontId="2" fillId="8" borderId="0" xfId="0" applyFont="1" applyFill="1"/>
    <xf numFmtId="0" fontId="2" fillId="8" borderId="0" xfId="0" applyFont="1" applyFill="1" applyAlignment="1"/>
    <xf numFmtId="9" fontId="0" fillId="8" borderId="0" xfId="1" applyNumberFormat="1" applyFont="1" applyFill="1"/>
    <xf numFmtId="0" fontId="0" fillId="9" borderId="4" xfId="0" applyFill="1" applyBorder="1" applyAlignment="1">
      <alignment horizontal="center"/>
    </xf>
    <xf numFmtId="0" fontId="4" fillId="9" borderId="55" xfId="0" applyFont="1" applyFill="1" applyBorder="1" applyAlignment="1">
      <alignment horizontal="center"/>
    </xf>
    <xf numFmtId="0" fontId="0" fillId="9" borderId="6" xfId="0" applyFill="1" applyBorder="1" applyAlignment="1">
      <alignment horizontal="center"/>
    </xf>
    <xf numFmtId="0" fontId="0" fillId="9" borderId="36" xfId="0" applyFill="1" applyBorder="1"/>
    <xf numFmtId="0" fontId="0" fillId="9" borderId="42" xfId="0" applyFill="1" applyBorder="1"/>
    <xf numFmtId="0" fontId="16" fillId="0" borderId="0" xfId="0" applyFont="1"/>
    <xf numFmtId="0" fontId="0" fillId="0" borderId="56" xfId="0" applyBorder="1" applyAlignment="1">
      <alignment horizontal="center"/>
    </xf>
    <xf numFmtId="0" fontId="17" fillId="0" borderId="0" xfId="0" applyFont="1"/>
    <xf numFmtId="0" fontId="4" fillId="9" borderId="10" xfId="0" applyFont="1" applyFill="1" applyBorder="1" applyAlignment="1">
      <alignment horizontal="center"/>
    </xf>
    <xf numFmtId="0" fontId="4" fillId="9" borderId="39" xfId="0" applyFont="1" applyFill="1" applyBorder="1" applyAlignment="1">
      <alignment horizontal="center"/>
    </xf>
    <xf numFmtId="0" fontId="4" fillId="9" borderId="41" xfId="0" applyFont="1" applyFill="1" applyBorder="1" applyAlignment="1">
      <alignment horizontal="center"/>
    </xf>
    <xf numFmtId="0" fontId="0" fillId="9" borderId="22" xfId="0" applyFill="1" applyBorder="1" applyAlignment="1">
      <alignment horizontal="center"/>
    </xf>
    <xf numFmtId="0" fontId="0" fillId="9" borderId="40" xfId="0" applyFill="1" applyBorder="1" applyAlignment="1">
      <alignment horizontal="center"/>
    </xf>
    <xf numFmtId="0" fontId="4" fillId="9" borderId="51" xfId="0" applyFont="1" applyFill="1" applyBorder="1" applyAlignment="1">
      <alignment horizontal="center"/>
    </xf>
    <xf numFmtId="0" fontId="4" fillId="9" borderId="52" xfId="0" applyFont="1" applyFill="1" applyBorder="1" applyAlignment="1">
      <alignment horizontal="center"/>
    </xf>
    <xf numFmtId="0" fontId="2" fillId="0" borderId="0" xfId="0" applyFont="1" applyBorder="1" applyAlignment="1">
      <alignment horizontal="center"/>
    </xf>
    <xf numFmtId="164" fontId="4" fillId="0" borderId="58" xfId="0" applyNumberFormat="1" applyFont="1" applyBorder="1" applyAlignment="1">
      <alignment horizontal="center"/>
    </xf>
    <xf numFmtId="164" fontId="4" fillId="0" borderId="59" xfId="0" applyNumberFormat="1" applyFont="1" applyBorder="1" applyAlignment="1">
      <alignment horizontal="center"/>
    </xf>
    <xf numFmtId="164" fontId="4" fillId="0" borderId="57" xfId="0" applyNumberFormat="1" applyFont="1" applyBorder="1" applyAlignment="1">
      <alignment horizontal="center"/>
    </xf>
    <xf numFmtId="9" fontId="7" fillId="0" borderId="58" xfId="1" applyFont="1" applyBorder="1" applyAlignment="1">
      <alignment horizontal="center"/>
    </xf>
    <xf numFmtId="9" fontId="7" fillId="0" borderId="59" xfId="1" applyFont="1" applyBorder="1" applyAlignment="1">
      <alignment horizontal="center"/>
    </xf>
    <xf numFmtId="9" fontId="7" fillId="0" borderId="60" xfId="1" applyFont="1" applyBorder="1" applyAlignment="1">
      <alignment horizontal="center"/>
    </xf>
    <xf numFmtId="49" fontId="4" fillId="2" borderId="57" xfId="0" applyNumberFormat="1" applyFont="1" applyFill="1" applyBorder="1"/>
    <xf numFmtId="0" fontId="18" fillId="8" borderId="2" xfId="0" applyFont="1" applyFill="1" applyBorder="1"/>
    <xf numFmtId="0" fontId="4" fillId="8" borderId="9" xfId="0" applyFont="1" applyFill="1" applyBorder="1"/>
    <xf numFmtId="0" fontId="4" fillId="8" borderId="3" xfId="0" applyFont="1" applyFill="1" applyBorder="1" applyAlignment="1">
      <alignment horizontal="right"/>
    </xf>
    <xf numFmtId="0" fontId="4" fillId="8" borderId="6" xfId="0" applyFont="1" applyFill="1" applyBorder="1"/>
    <xf numFmtId="164" fontId="0" fillId="8" borderId="8" xfId="0" applyNumberFormat="1" applyFill="1" applyBorder="1"/>
    <xf numFmtId="164" fontId="0" fillId="8" borderId="7" xfId="0" applyNumberFormat="1" applyFill="1" applyBorder="1"/>
    <xf numFmtId="49" fontId="4" fillId="2" borderId="0" xfId="0" applyNumberFormat="1" applyFont="1" applyFill="1" applyBorder="1"/>
    <xf numFmtId="0" fontId="4" fillId="8" borderId="10" xfId="0" applyFont="1" applyFill="1" applyBorder="1"/>
    <xf numFmtId="0" fontId="4" fillId="8" borderId="1" xfId="0" applyFont="1" applyFill="1" applyBorder="1"/>
    <xf numFmtId="0" fontId="4" fillId="8" borderId="13" xfId="0" applyFont="1" applyFill="1" applyBorder="1"/>
    <xf numFmtId="0" fontId="4" fillId="8" borderId="1" xfId="0" applyFont="1" applyFill="1" applyBorder="1" applyAlignment="1">
      <alignment horizontal="center"/>
    </xf>
    <xf numFmtId="0" fontId="0" fillId="8" borderId="0" xfId="0" applyFill="1" applyBorder="1" applyAlignment="1">
      <alignment horizontal="center"/>
    </xf>
    <xf numFmtId="0" fontId="0" fillId="8" borderId="2" xfId="0" applyFill="1" applyBorder="1"/>
    <xf numFmtId="0" fontId="0" fillId="8" borderId="9" xfId="0" applyFill="1" applyBorder="1" applyAlignment="1">
      <alignment horizontal="center"/>
    </xf>
    <xf numFmtId="0" fontId="0" fillId="8" borderId="3" xfId="0" applyFill="1" applyBorder="1"/>
    <xf numFmtId="49" fontId="4" fillId="2" borderId="4" xfId="0" applyNumberFormat="1" applyFont="1" applyFill="1" applyBorder="1"/>
    <xf numFmtId="0" fontId="2" fillId="8" borderId="8" xfId="0" applyFont="1" applyFill="1" applyBorder="1" applyAlignment="1">
      <alignment horizontal="center"/>
    </xf>
    <xf numFmtId="0" fontId="2" fillId="8" borderId="4" xfId="0" applyFont="1" applyFill="1" applyBorder="1"/>
    <xf numFmtId="0" fontId="2" fillId="8" borderId="0" xfId="0" applyFont="1" applyFill="1" applyBorder="1"/>
    <xf numFmtId="0" fontId="2" fillId="8" borderId="5" xfId="0" applyFont="1" applyFill="1" applyBorder="1"/>
    <xf numFmtId="0" fontId="2" fillId="8" borderId="0" xfId="0" applyFont="1" applyFill="1" applyBorder="1" applyAlignment="1">
      <alignment horizontal="center"/>
    </xf>
    <xf numFmtId="164" fontId="4" fillId="0" borderId="61" xfId="0" applyNumberFormat="1" applyFont="1" applyBorder="1" applyAlignment="1">
      <alignment horizontal="center"/>
    </xf>
    <xf numFmtId="164" fontId="4" fillId="0" borderId="62" xfId="0" applyNumberFormat="1" applyFont="1" applyBorder="1" applyAlignment="1">
      <alignment horizontal="center"/>
    </xf>
    <xf numFmtId="0" fontId="2" fillId="8" borderId="8" xfId="0" applyFont="1" applyFill="1" applyBorder="1"/>
    <xf numFmtId="17" fontId="2" fillId="0" borderId="0" xfId="0" applyNumberFormat="1" applyFont="1"/>
    <xf numFmtId="0" fontId="2" fillId="0" borderId="0" xfId="0" applyFont="1" applyBorder="1"/>
    <xf numFmtId="0" fontId="0" fillId="10" borderId="6" xfId="0" applyFill="1" applyBorder="1"/>
    <xf numFmtId="0" fontId="0" fillId="10" borderId="4" xfId="0" applyFill="1" applyBorder="1"/>
    <xf numFmtId="0" fontId="2" fillId="10" borderId="4" xfId="0" applyFont="1" applyFill="1" applyBorder="1"/>
    <xf numFmtId="0" fontId="5" fillId="0" borderId="0" xfId="0" applyFont="1" applyAlignment="1">
      <alignment horizontal="center" vertical="center" wrapText="1"/>
    </xf>
    <xf numFmtId="0" fontId="2" fillId="8" borderId="28" xfId="0" applyFont="1" applyFill="1" applyBorder="1" applyAlignment="1" applyProtection="1">
      <alignment wrapText="1"/>
      <protection locked="0"/>
    </xf>
    <xf numFmtId="0" fontId="2" fillId="8" borderId="28" xfId="0" applyFont="1" applyFill="1" applyBorder="1" applyProtection="1">
      <protection locked="0"/>
    </xf>
    <xf numFmtId="0" fontId="2" fillId="8" borderId="28" xfId="0" applyFont="1" applyFill="1" applyBorder="1" applyProtection="1"/>
    <xf numFmtId="0" fontId="2" fillId="8" borderId="28" xfId="0" applyFont="1" applyFill="1" applyBorder="1" applyAlignment="1" applyProtection="1">
      <alignment horizontal="center"/>
      <protection locked="0"/>
    </xf>
    <xf numFmtId="0" fontId="2" fillId="8" borderId="28" xfId="0" applyFont="1" applyFill="1" applyBorder="1" applyAlignment="1" applyProtection="1">
      <alignment horizontal="left"/>
      <protection locked="0"/>
    </xf>
    <xf numFmtId="0" fontId="2" fillId="8" borderId="28" xfId="0" applyFont="1" applyFill="1" applyBorder="1" applyAlignment="1" applyProtection="1">
      <alignment vertical="top" wrapText="1"/>
      <protection locked="0"/>
    </xf>
    <xf numFmtId="0" fontId="21" fillId="11" borderId="28" xfId="0" applyFont="1" applyFill="1" applyBorder="1" applyAlignment="1" applyProtection="1">
      <alignment vertical="center" wrapText="1"/>
      <protection locked="0"/>
    </xf>
    <xf numFmtId="49" fontId="21" fillId="11" borderId="28" xfId="0" applyNumberFormat="1" applyFont="1" applyFill="1" applyBorder="1" applyAlignment="1" applyProtection="1">
      <alignment vertical="center" wrapText="1"/>
      <protection locked="0"/>
    </xf>
    <xf numFmtId="0" fontId="21" fillId="12" borderId="28" xfId="0" applyFont="1" applyFill="1" applyBorder="1" applyAlignment="1" applyProtection="1">
      <alignment vertical="center" wrapText="1"/>
      <protection locked="0"/>
    </xf>
    <xf numFmtId="17" fontId="21" fillId="11" borderId="28" xfId="0" applyNumberFormat="1" applyFont="1" applyFill="1" applyBorder="1" applyAlignment="1" applyProtection="1">
      <alignment horizontal="center" vertical="center" wrapText="1"/>
      <protection locked="0"/>
    </xf>
    <xf numFmtId="17" fontId="2" fillId="8" borderId="28" xfId="0" applyNumberFormat="1" applyFont="1" applyFill="1" applyBorder="1" applyAlignment="1" applyProtection="1">
      <alignment horizontal="center"/>
      <protection locked="0"/>
    </xf>
    <xf numFmtId="0" fontId="2" fillId="0" borderId="0" xfId="0" applyFont="1"/>
    <xf numFmtId="0" fontId="0" fillId="0" borderId="28" xfId="0" applyBorder="1"/>
    <xf numFmtId="0" fontId="0" fillId="0" borderId="28" xfId="0" applyBorder="1" applyAlignment="1">
      <alignment horizontal="left"/>
    </xf>
    <xf numFmtId="0" fontId="2" fillId="0" borderId="28" xfId="0" applyFont="1" applyBorder="1"/>
    <xf numFmtId="0" fontId="0" fillId="8" borderId="28" xfId="0" applyFill="1" applyBorder="1" applyAlignment="1">
      <alignment horizontal="left"/>
    </xf>
    <xf numFmtId="0" fontId="0" fillId="8" borderId="28" xfId="0" applyFill="1" applyBorder="1"/>
    <xf numFmtId="0" fontId="2" fillId="0" borderId="28" xfId="0" applyFont="1" applyBorder="1" applyAlignment="1">
      <alignment horizontal="left"/>
    </xf>
    <xf numFmtId="0" fontId="2" fillId="8" borderId="28" xfId="0" applyFont="1" applyFill="1" applyBorder="1"/>
    <xf numFmtId="0" fontId="16" fillId="0" borderId="28" xfId="0" applyFont="1" applyBorder="1" applyAlignment="1">
      <alignment horizontal="left"/>
    </xf>
    <xf numFmtId="0" fontId="21" fillId="11" borderId="28" xfId="0" applyFont="1" applyFill="1" applyBorder="1" applyAlignment="1">
      <alignment horizontal="center" vertical="center" wrapText="1"/>
    </xf>
    <xf numFmtId="17" fontId="0" fillId="0" borderId="28" xfId="0" applyNumberFormat="1" applyBorder="1" applyAlignment="1">
      <alignment horizontal="center"/>
    </xf>
    <xf numFmtId="0" fontId="16" fillId="0" borderId="28" xfId="0" applyFont="1" applyBorder="1"/>
    <xf numFmtId="17" fontId="0" fillId="8" borderId="28" xfId="0" applyNumberFormat="1" applyFill="1" applyBorder="1" applyAlignment="1">
      <alignment horizontal="center"/>
    </xf>
    <xf numFmtId="0" fontId="2" fillId="0" borderId="28" xfId="0" applyFont="1" applyBorder="1" applyAlignment="1">
      <alignment horizontal="center"/>
    </xf>
    <xf numFmtId="17" fontId="2" fillId="0" borderId="28" xfId="0" applyNumberFormat="1" applyFont="1" applyBorder="1" applyAlignment="1" applyProtection="1">
      <alignment horizontal="center"/>
      <protection locked="0"/>
    </xf>
    <xf numFmtId="0" fontId="2" fillId="0" borderId="28" xfId="0" applyFont="1" applyBorder="1" applyAlignment="1" applyProtection="1">
      <alignment horizontal="center"/>
      <protection locked="0"/>
    </xf>
    <xf numFmtId="17" fontId="2" fillId="0" borderId="28" xfId="0" applyNumberFormat="1" applyFont="1" applyFill="1" applyBorder="1" applyAlignment="1" applyProtection="1">
      <alignment horizontal="center"/>
      <protection locked="0"/>
    </xf>
    <xf numFmtId="0" fontId="20" fillId="8" borderId="28" xfId="0" applyFont="1" applyFill="1" applyBorder="1"/>
    <xf numFmtId="0" fontId="2" fillId="0" borderId="28" xfId="0" applyFont="1" applyFill="1" applyBorder="1" applyAlignment="1" applyProtection="1">
      <alignment wrapText="1"/>
      <protection locked="0"/>
    </xf>
    <xf numFmtId="0" fontId="1" fillId="8" borderId="28" xfId="2" applyFill="1" applyBorder="1" applyAlignment="1">
      <alignment wrapText="1"/>
    </xf>
    <xf numFmtId="0" fontId="2" fillId="0" borderId="28" xfId="0" applyFont="1" applyFill="1" applyBorder="1" applyProtection="1">
      <protection locked="0"/>
    </xf>
    <xf numFmtId="0" fontId="0" fillId="8" borderId="28" xfId="0" applyFill="1" applyBorder="1" applyProtection="1">
      <protection locked="0"/>
    </xf>
    <xf numFmtId="0" fontId="2" fillId="0" borderId="28" xfId="0" applyFont="1" applyFill="1" applyBorder="1" applyAlignment="1" applyProtection="1">
      <alignment vertical="top" wrapText="1"/>
      <protection locked="0"/>
    </xf>
    <xf numFmtId="0" fontId="2" fillId="0" borderId="28" xfId="0" applyFont="1" applyFill="1" applyBorder="1" applyAlignment="1" applyProtection="1">
      <alignment horizontal="center"/>
      <protection locked="0"/>
    </xf>
    <xf numFmtId="17" fontId="2" fillId="8" borderId="28" xfId="0" applyNumberFormat="1" applyFont="1" applyFill="1" applyBorder="1" applyAlignment="1">
      <alignment horizontal="center"/>
    </xf>
    <xf numFmtId="0" fontId="16" fillId="8" borderId="28" xfId="0" applyFont="1" applyFill="1" applyBorder="1"/>
    <xf numFmtId="0" fontId="0" fillId="0" borderId="28" xfId="0" applyBorder="1" applyAlignment="1">
      <alignment horizontal="center"/>
    </xf>
    <xf numFmtId="0" fontId="2" fillId="8" borderId="28" xfId="0" applyFont="1" applyFill="1" applyBorder="1" applyAlignment="1" applyProtection="1">
      <alignment vertical="top"/>
    </xf>
    <xf numFmtId="17" fontId="0" fillId="0" borderId="28" xfId="0" applyNumberFormat="1" applyBorder="1" applyAlignment="1">
      <alignment horizontal="center" vertical="top"/>
    </xf>
    <xf numFmtId="17" fontId="2" fillId="8" borderId="28" xfId="0" applyNumberFormat="1" applyFont="1" applyFill="1" applyBorder="1" applyAlignment="1" applyProtection="1">
      <alignment horizontal="center" vertical="top"/>
      <protection locked="0"/>
    </xf>
    <xf numFmtId="0" fontId="2" fillId="8" borderId="28" xfId="0" applyFont="1" applyFill="1" applyBorder="1" applyAlignment="1" applyProtection="1">
      <alignment horizontal="center" vertical="top"/>
      <protection locked="0"/>
    </xf>
    <xf numFmtId="0" fontId="2" fillId="8" borderId="28" xfId="0" applyFont="1" applyFill="1" applyBorder="1" applyAlignment="1" applyProtection="1">
      <alignment horizontal="left" vertical="top"/>
      <protection locked="0"/>
    </xf>
    <xf numFmtId="0" fontId="2" fillId="0" borderId="28" xfId="0" applyFont="1" applyBorder="1" applyAlignment="1">
      <alignment horizontal="left" vertical="top" wrapText="1"/>
    </xf>
    <xf numFmtId="0" fontId="13" fillId="6" borderId="4" xfId="0" applyFont="1" applyFill="1" applyBorder="1" applyAlignment="1">
      <alignment horizontal="center" vertical="top" wrapText="1"/>
    </xf>
    <xf numFmtId="0" fontId="13" fillId="6" borderId="0" xfId="0" applyFont="1" applyFill="1" applyBorder="1" applyAlignment="1">
      <alignment horizontal="center" vertical="top" wrapText="1"/>
    </xf>
    <xf numFmtId="0" fontId="13" fillId="6" borderId="5" xfId="0" applyFont="1" applyFill="1" applyBorder="1" applyAlignment="1">
      <alignment horizontal="center" vertical="top" wrapText="1"/>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0" fillId="8" borderId="0" xfId="0" applyFill="1" applyBorder="1" applyAlignment="1">
      <alignment horizontal="center"/>
    </xf>
    <xf numFmtId="0" fontId="0" fillId="8" borderId="5" xfId="0" applyFill="1" applyBorder="1" applyAlignment="1">
      <alignment horizontal="center"/>
    </xf>
    <xf numFmtId="0" fontId="2" fillId="8" borderId="8" xfId="0" applyFont="1" applyFill="1" applyBorder="1" applyAlignment="1">
      <alignment horizontal="center"/>
    </xf>
    <xf numFmtId="0" fontId="2" fillId="8" borderId="7" xfId="0" applyFont="1" applyFill="1" applyBorder="1" applyAlignment="1">
      <alignment horizontal="center"/>
    </xf>
    <xf numFmtId="49" fontId="4" fillId="8" borderId="53" xfId="0" applyNumberFormat="1" applyFont="1" applyFill="1" applyBorder="1" applyAlignment="1">
      <alignment horizontal="center" vertical="center"/>
    </xf>
    <xf numFmtId="0" fontId="0" fillId="8" borderId="19" xfId="0" applyFill="1" applyBorder="1" applyAlignment="1">
      <alignment vertical="center"/>
    </xf>
    <xf numFmtId="0" fontId="0" fillId="8" borderId="54" xfId="0" applyFill="1" applyBorder="1" applyAlignment="1">
      <alignment vertical="center"/>
    </xf>
    <xf numFmtId="0" fontId="4" fillId="9" borderId="10" xfId="0" applyFont="1" applyFill="1" applyBorder="1" applyAlignment="1">
      <alignment horizontal="center"/>
    </xf>
    <xf numFmtId="0" fontId="4" fillId="9" borderId="1" xfId="0" applyFont="1" applyFill="1" applyBorder="1" applyAlignment="1">
      <alignment horizontal="center"/>
    </xf>
    <xf numFmtId="0" fontId="4" fillId="9" borderId="13" xfId="0" applyFont="1" applyFill="1" applyBorder="1" applyAlignment="1">
      <alignment horizontal="center"/>
    </xf>
  </cellXfs>
  <cellStyles count="4">
    <cellStyle name="Hyperlink 2" xfId="3" xr:uid="{00000000-0005-0000-0000-000000000000}"/>
    <cellStyle name="Normal" xfId="0" builtinId="0"/>
    <cellStyle name="Normal 2" xfId="2" xr:uid="{00000000-0005-0000-0000-000002000000}"/>
    <cellStyle name="Percent" xfId="1" builtinId="5"/>
  </cellStyles>
  <dxfs count="49">
    <dxf>
      <font>
        <color rgb="FF92D05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b/>
        <i val="0"/>
        <condense val="0"/>
        <extend val="0"/>
        <color indexed="52"/>
      </font>
      <fill>
        <patternFill>
          <bgColor indexed="9"/>
        </patternFill>
      </fill>
    </dxf>
    <dxf>
      <font>
        <b/>
        <i val="0"/>
        <condense val="0"/>
        <extend val="0"/>
        <color indexed="10"/>
      </font>
      <fill>
        <patternFill>
          <bgColor indexed="9"/>
        </patternFill>
      </fill>
    </dxf>
    <dxf>
      <font>
        <b/>
        <i val="0"/>
        <condense val="0"/>
        <extend val="0"/>
        <color indexed="11"/>
      </font>
      <fill>
        <patternFill>
          <bgColor indexed="9"/>
        </patternFill>
      </fill>
    </dxf>
    <dxf>
      <font>
        <color auto="1"/>
      </font>
      <fill>
        <patternFill>
          <bgColor rgb="FF00FF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CECFF"/>
      <rgbColor rgb="00800000"/>
      <rgbColor rgb="00008000"/>
      <rgbColor rgb="00000080"/>
      <rgbColor rgb="00808000"/>
      <rgbColor rgb="00800080"/>
      <rgbColor rgb="00008080"/>
      <rgbColor rgb="00C0C0C0"/>
      <rgbColor rgb="00808080"/>
      <rgbColor rgb="000078FF"/>
      <rgbColor rgb="0079C6FF"/>
      <rgbColor rgb="00CCECFF"/>
      <rgbColor rgb="0033CCCC"/>
      <rgbColor rgb="00B7FBEE"/>
      <rgbColor rgb="00CC3300"/>
      <rgbColor rgb="00FF5050"/>
      <rgbColor rgb="00B2B2B2"/>
      <rgbColor rgb="000078FF"/>
      <rgbColor rgb="0079C6FF"/>
      <rgbColor rgb="00CCECFF"/>
      <rgbColor rgb="0033CCCC"/>
      <rgbColor rgb="00B7FBEE"/>
      <rgbColor rgb="00CC3300"/>
      <rgbColor rgb="00FF5050"/>
      <rgbColor rgb="00B2B2B2"/>
      <rgbColor rgb="0000CCFF"/>
      <rgbColor rgb="0001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99FF"/>
      <color rgb="FF99CC00"/>
      <color rgb="FFCCFFCC"/>
      <color rgb="FFFF33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1st Time Assessment Outcomes</a:t>
            </a:r>
          </a:p>
        </c:rich>
      </c:tx>
      <c:overlay val="0"/>
    </c:title>
    <c:autoTitleDeleted val="0"/>
    <c:plotArea>
      <c:layout/>
      <c:barChart>
        <c:barDir val="col"/>
        <c:grouping val="stacked"/>
        <c:varyColors val="0"/>
        <c:ser>
          <c:idx val="0"/>
          <c:order val="0"/>
          <c:tx>
            <c:strRef>
              <c:f>'1st time pass rate'!$K$3</c:f>
              <c:strCache>
                <c:ptCount val="1"/>
                <c:pt idx="0">
                  <c:v>Authorised</c:v>
                </c:pt>
              </c:strCache>
            </c:strRef>
          </c:tx>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F176-4608-A1E0-5722F5B639F3}"/>
                </c:ext>
              </c:extLst>
            </c:dLbl>
            <c:dLbl>
              <c:idx val="6"/>
              <c:delete val="1"/>
              <c:extLst>
                <c:ext xmlns:c15="http://schemas.microsoft.com/office/drawing/2012/chart" uri="{CE6537A1-D6FC-4f65-9D91-7224C49458BB}"/>
                <c:ext xmlns:c16="http://schemas.microsoft.com/office/drawing/2014/chart" uri="{C3380CC4-5D6E-409C-BE32-E72D297353CC}">
                  <c16:uniqueId val="{00000001-F176-4608-A1E0-5722F5B639F3}"/>
                </c:ext>
              </c:extLst>
            </c:dLbl>
            <c:dLbl>
              <c:idx val="9"/>
              <c:delete val="1"/>
              <c:extLst>
                <c:ext xmlns:c15="http://schemas.microsoft.com/office/drawing/2012/chart" uri="{CE6537A1-D6FC-4f65-9D91-7224C49458BB}"/>
                <c:ext xmlns:c16="http://schemas.microsoft.com/office/drawing/2014/chart" uri="{C3380CC4-5D6E-409C-BE32-E72D297353CC}">
                  <c16:uniqueId val="{00000002-F176-4608-A1E0-5722F5B639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rate'!$C$34:$C$54</c:f>
              <c:strCache>
                <c:ptCount val="21"/>
                <c:pt idx="0">
                  <c:v>Pre Q2 11/12</c:v>
                </c:pt>
                <c:pt idx="1">
                  <c:v>Q2 11/12</c:v>
                </c:pt>
                <c:pt idx="2">
                  <c:v>Q3 11/12</c:v>
                </c:pt>
                <c:pt idx="3">
                  <c:v>Q4 11/12</c:v>
                </c:pt>
                <c:pt idx="4">
                  <c:v>Q1 12/13</c:v>
                </c:pt>
                <c:pt idx="5">
                  <c:v>Q2 12/13</c:v>
                </c:pt>
                <c:pt idx="6">
                  <c:v>Q3 12/13</c:v>
                </c:pt>
                <c:pt idx="7">
                  <c:v>Q4 12/13</c:v>
                </c:pt>
                <c:pt idx="8">
                  <c:v>Q1 13/14</c:v>
                </c:pt>
                <c:pt idx="9">
                  <c:v>Q2 13/14</c:v>
                </c:pt>
                <c:pt idx="10">
                  <c:v>Q3 13/14</c:v>
                </c:pt>
                <c:pt idx="11">
                  <c:v>Q4 13/14</c:v>
                </c:pt>
                <c:pt idx="12">
                  <c:v>Q1 14/15</c:v>
                </c:pt>
                <c:pt idx="13">
                  <c:v>Q2 14/15</c:v>
                </c:pt>
                <c:pt idx="14">
                  <c:v>Q3 14/15</c:v>
                </c:pt>
                <c:pt idx="15">
                  <c:v>Q4 14/15</c:v>
                </c:pt>
                <c:pt idx="16">
                  <c:v>Q1 15/16</c:v>
                </c:pt>
                <c:pt idx="17">
                  <c:v>Q2 15/16</c:v>
                </c:pt>
                <c:pt idx="18">
                  <c:v>Q3 15/16</c:v>
                </c:pt>
                <c:pt idx="19">
                  <c:v>Q4 15/16</c:v>
                </c:pt>
                <c:pt idx="20">
                  <c:v>Total</c:v>
                </c:pt>
              </c:strCache>
            </c:strRef>
          </c:cat>
          <c:val>
            <c:numRef>
              <c:f>'1st time pass rate'!$K$34:$K$54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F176-4608-A1E0-5722F5B639F3}"/>
            </c:ext>
          </c:extLst>
        </c:ser>
        <c:ser>
          <c:idx val="1"/>
          <c:order val="1"/>
          <c:tx>
            <c:strRef>
              <c:f>'1st time pass rate'!$L$3</c:f>
              <c:strCache>
                <c:ptCount val="1"/>
                <c:pt idx="0">
                  <c:v>Deferred</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F176-4608-A1E0-5722F5B639F3}"/>
                </c:ext>
              </c:extLst>
            </c:dLbl>
            <c:dLbl>
              <c:idx val="2"/>
              <c:delete val="1"/>
              <c:extLst>
                <c:ext xmlns:c15="http://schemas.microsoft.com/office/drawing/2012/chart" uri="{CE6537A1-D6FC-4f65-9D91-7224C49458BB}"/>
                <c:ext xmlns:c16="http://schemas.microsoft.com/office/drawing/2014/chart" uri="{C3380CC4-5D6E-409C-BE32-E72D297353CC}">
                  <c16:uniqueId val="{00000005-F176-4608-A1E0-5722F5B639F3}"/>
                </c:ext>
              </c:extLst>
            </c:dLbl>
            <c:dLbl>
              <c:idx val="4"/>
              <c:delete val="1"/>
              <c:extLst>
                <c:ext xmlns:c15="http://schemas.microsoft.com/office/drawing/2012/chart" uri="{CE6537A1-D6FC-4f65-9D91-7224C49458BB}"/>
                <c:ext xmlns:c16="http://schemas.microsoft.com/office/drawing/2014/chart" uri="{C3380CC4-5D6E-409C-BE32-E72D297353CC}">
                  <c16:uniqueId val="{00000006-F176-4608-A1E0-5722F5B639F3}"/>
                </c:ext>
              </c:extLst>
            </c:dLbl>
            <c:dLbl>
              <c:idx val="5"/>
              <c:delete val="1"/>
              <c:extLst>
                <c:ext xmlns:c15="http://schemas.microsoft.com/office/drawing/2012/chart" uri="{CE6537A1-D6FC-4f65-9D91-7224C49458BB}"/>
                <c:ext xmlns:c16="http://schemas.microsoft.com/office/drawing/2014/chart" uri="{C3380CC4-5D6E-409C-BE32-E72D297353CC}">
                  <c16:uniqueId val="{00000007-F176-4608-A1E0-5722F5B639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rate'!$C$34:$C$54</c:f>
              <c:strCache>
                <c:ptCount val="21"/>
                <c:pt idx="0">
                  <c:v>Pre Q2 11/12</c:v>
                </c:pt>
                <c:pt idx="1">
                  <c:v>Q2 11/12</c:v>
                </c:pt>
                <c:pt idx="2">
                  <c:v>Q3 11/12</c:v>
                </c:pt>
                <c:pt idx="3">
                  <c:v>Q4 11/12</c:v>
                </c:pt>
                <c:pt idx="4">
                  <c:v>Q1 12/13</c:v>
                </c:pt>
                <c:pt idx="5">
                  <c:v>Q2 12/13</c:v>
                </c:pt>
                <c:pt idx="6">
                  <c:v>Q3 12/13</c:v>
                </c:pt>
                <c:pt idx="7">
                  <c:v>Q4 12/13</c:v>
                </c:pt>
                <c:pt idx="8">
                  <c:v>Q1 13/14</c:v>
                </c:pt>
                <c:pt idx="9">
                  <c:v>Q2 13/14</c:v>
                </c:pt>
                <c:pt idx="10">
                  <c:v>Q3 13/14</c:v>
                </c:pt>
                <c:pt idx="11">
                  <c:v>Q4 13/14</c:v>
                </c:pt>
                <c:pt idx="12">
                  <c:v>Q1 14/15</c:v>
                </c:pt>
                <c:pt idx="13">
                  <c:v>Q2 14/15</c:v>
                </c:pt>
                <c:pt idx="14">
                  <c:v>Q3 14/15</c:v>
                </c:pt>
                <c:pt idx="15">
                  <c:v>Q4 14/15</c:v>
                </c:pt>
                <c:pt idx="16">
                  <c:v>Q1 15/16</c:v>
                </c:pt>
                <c:pt idx="17">
                  <c:v>Q2 15/16</c:v>
                </c:pt>
                <c:pt idx="18">
                  <c:v>Q3 15/16</c:v>
                </c:pt>
                <c:pt idx="19">
                  <c:v>Q4 15/16</c:v>
                </c:pt>
                <c:pt idx="20">
                  <c:v>Total</c:v>
                </c:pt>
              </c:strCache>
            </c:strRef>
          </c:cat>
          <c:val>
            <c:numRef>
              <c:f>'1st time pass rate'!$L$34:$L$54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F176-4608-A1E0-5722F5B639F3}"/>
            </c:ext>
          </c:extLst>
        </c:ser>
        <c:ser>
          <c:idx val="2"/>
          <c:order val="2"/>
          <c:tx>
            <c:strRef>
              <c:f>'1st time pass rate'!$M$3</c:f>
              <c:strCache>
                <c:ptCount val="1"/>
                <c:pt idx="0">
                  <c:v>Rejected</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F176-4608-A1E0-5722F5B639F3}"/>
                </c:ext>
              </c:extLst>
            </c:dLbl>
            <c:dLbl>
              <c:idx val="2"/>
              <c:delete val="1"/>
              <c:extLst>
                <c:ext xmlns:c15="http://schemas.microsoft.com/office/drawing/2012/chart" uri="{CE6537A1-D6FC-4f65-9D91-7224C49458BB}"/>
                <c:ext xmlns:c16="http://schemas.microsoft.com/office/drawing/2014/chart" uri="{C3380CC4-5D6E-409C-BE32-E72D297353CC}">
                  <c16:uniqueId val="{0000000A-F176-4608-A1E0-5722F5B639F3}"/>
                </c:ext>
              </c:extLst>
            </c:dLbl>
            <c:dLbl>
              <c:idx val="3"/>
              <c:delete val="1"/>
              <c:extLst>
                <c:ext xmlns:c15="http://schemas.microsoft.com/office/drawing/2012/chart" uri="{CE6537A1-D6FC-4f65-9D91-7224C49458BB}"/>
                <c:ext xmlns:c16="http://schemas.microsoft.com/office/drawing/2014/chart" uri="{C3380CC4-5D6E-409C-BE32-E72D297353CC}">
                  <c16:uniqueId val="{0000000B-F176-4608-A1E0-5722F5B639F3}"/>
                </c:ext>
              </c:extLst>
            </c:dLbl>
            <c:dLbl>
              <c:idx val="4"/>
              <c:delete val="1"/>
              <c:extLst>
                <c:ext xmlns:c15="http://schemas.microsoft.com/office/drawing/2012/chart" uri="{CE6537A1-D6FC-4f65-9D91-7224C49458BB}"/>
                <c:ext xmlns:c16="http://schemas.microsoft.com/office/drawing/2014/chart" uri="{C3380CC4-5D6E-409C-BE32-E72D297353CC}">
                  <c16:uniqueId val="{0000000C-F176-4608-A1E0-5722F5B639F3}"/>
                </c:ext>
              </c:extLst>
            </c:dLbl>
            <c:dLbl>
              <c:idx val="5"/>
              <c:delete val="1"/>
              <c:extLst>
                <c:ext xmlns:c15="http://schemas.microsoft.com/office/drawing/2012/chart" uri="{CE6537A1-D6FC-4f65-9D91-7224C49458BB}"/>
                <c:ext xmlns:c16="http://schemas.microsoft.com/office/drawing/2014/chart" uri="{C3380CC4-5D6E-409C-BE32-E72D297353CC}">
                  <c16:uniqueId val="{0000000D-F176-4608-A1E0-5722F5B639F3}"/>
                </c:ext>
              </c:extLst>
            </c:dLbl>
            <c:dLbl>
              <c:idx val="6"/>
              <c:delete val="1"/>
              <c:extLst>
                <c:ext xmlns:c15="http://schemas.microsoft.com/office/drawing/2012/chart" uri="{CE6537A1-D6FC-4f65-9D91-7224C49458BB}"/>
                <c:ext xmlns:c16="http://schemas.microsoft.com/office/drawing/2014/chart" uri="{C3380CC4-5D6E-409C-BE32-E72D297353CC}">
                  <c16:uniqueId val="{0000000E-F176-4608-A1E0-5722F5B639F3}"/>
                </c:ext>
              </c:extLst>
            </c:dLbl>
            <c:dLbl>
              <c:idx val="7"/>
              <c:delete val="1"/>
              <c:extLst>
                <c:ext xmlns:c15="http://schemas.microsoft.com/office/drawing/2012/chart" uri="{CE6537A1-D6FC-4f65-9D91-7224C49458BB}"/>
                <c:ext xmlns:c16="http://schemas.microsoft.com/office/drawing/2014/chart" uri="{C3380CC4-5D6E-409C-BE32-E72D297353CC}">
                  <c16:uniqueId val="{0000000F-F176-4608-A1E0-5722F5B639F3}"/>
                </c:ext>
              </c:extLst>
            </c:dLbl>
            <c:dLbl>
              <c:idx val="8"/>
              <c:delete val="1"/>
              <c:extLst>
                <c:ext xmlns:c15="http://schemas.microsoft.com/office/drawing/2012/chart" uri="{CE6537A1-D6FC-4f65-9D91-7224C49458BB}"/>
                <c:ext xmlns:c16="http://schemas.microsoft.com/office/drawing/2014/chart" uri="{C3380CC4-5D6E-409C-BE32-E72D297353CC}">
                  <c16:uniqueId val="{00000010-F176-4608-A1E0-5722F5B639F3}"/>
                </c:ext>
              </c:extLst>
            </c:dLbl>
            <c:dLbl>
              <c:idx val="9"/>
              <c:delete val="1"/>
              <c:extLst>
                <c:ext xmlns:c15="http://schemas.microsoft.com/office/drawing/2012/chart" uri="{CE6537A1-D6FC-4f65-9D91-7224C49458BB}"/>
                <c:ext xmlns:c16="http://schemas.microsoft.com/office/drawing/2014/chart" uri="{C3380CC4-5D6E-409C-BE32-E72D297353CC}">
                  <c16:uniqueId val="{00000011-F176-4608-A1E0-5722F5B639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rate'!$C$34:$C$54</c:f>
              <c:strCache>
                <c:ptCount val="21"/>
                <c:pt idx="0">
                  <c:v>Pre Q2 11/12</c:v>
                </c:pt>
                <c:pt idx="1">
                  <c:v>Q2 11/12</c:v>
                </c:pt>
                <c:pt idx="2">
                  <c:v>Q3 11/12</c:v>
                </c:pt>
                <c:pt idx="3">
                  <c:v>Q4 11/12</c:v>
                </c:pt>
                <c:pt idx="4">
                  <c:v>Q1 12/13</c:v>
                </c:pt>
                <c:pt idx="5">
                  <c:v>Q2 12/13</c:v>
                </c:pt>
                <c:pt idx="6">
                  <c:v>Q3 12/13</c:v>
                </c:pt>
                <c:pt idx="7">
                  <c:v>Q4 12/13</c:v>
                </c:pt>
                <c:pt idx="8">
                  <c:v>Q1 13/14</c:v>
                </c:pt>
                <c:pt idx="9">
                  <c:v>Q2 13/14</c:v>
                </c:pt>
                <c:pt idx="10">
                  <c:v>Q3 13/14</c:v>
                </c:pt>
                <c:pt idx="11">
                  <c:v>Q4 13/14</c:v>
                </c:pt>
                <c:pt idx="12">
                  <c:v>Q1 14/15</c:v>
                </c:pt>
                <c:pt idx="13">
                  <c:v>Q2 14/15</c:v>
                </c:pt>
                <c:pt idx="14">
                  <c:v>Q3 14/15</c:v>
                </c:pt>
                <c:pt idx="15">
                  <c:v>Q4 14/15</c:v>
                </c:pt>
                <c:pt idx="16">
                  <c:v>Q1 15/16</c:v>
                </c:pt>
                <c:pt idx="17">
                  <c:v>Q2 15/16</c:v>
                </c:pt>
                <c:pt idx="18">
                  <c:v>Q3 15/16</c:v>
                </c:pt>
                <c:pt idx="19">
                  <c:v>Q4 15/16</c:v>
                </c:pt>
                <c:pt idx="20">
                  <c:v>Total</c:v>
                </c:pt>
              </c:strCache>
            </c:strRef>
          </c:cat>
          <c:val>
            <c:numRef>
              <c:f>'1st time pass rate'!$M$34:$M$54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2-F176-4608-A1E0-5722F5B639F3}"/>
            </c:ext>
          </c:extLst>
        </c:ser>
        <c:ser>
          <c:idx val="3"/>
          <c:order val="3"/>
          <c:tx>
            <c:strRef>
              <c:f>'1st time pass rate'!$N$3</c:f>
              <c:strCache>
                <c:ptCount val="1"/>
                <c:pt idx="0">
                  <c:v>Postponed</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F176-4608-A1E0-5722F5B639F3}"/>
                </c:ext>
              </c:extLst>
            </c:dLbl>
            <c:dLbl>
              <c:idx val="2"/>
              <c:delete val="1"/>
              <c:extLst>
                <c:ext xmlns:c15="http://schemas.microsoft.com/office/drawing/2012/chart" uri="{CE6537A1-D6FC-4f65-9D91-7224C49458BB}"/>
                <c:ext xmlns:c16="http://schemas.microsoft.com/office/drawing/2014/chart" uri="{C3380CC4-5D6E-409C-BE32-E72D297353CC}">
                  <c16:uniqueId val="{00000014-F176-4608-A1E0-5722F5B639F3}"/>
                </c:ext>
              </c:extLst>
            </c:dLbl>
            <c:dLbl>
              <c:idx val="3"/>
              <c:delete val="1"/>
              <c:extLst>
                <c:ext xmlns:c15="http://schemas.microsoft.com/office/drawing/2012/chart" uri="{CE6537A1-D6FC-4f65-9D91-7224C49458BB}"/>
                <c:ext xmlns:c16="http://schemas.microsoft.com/office/drawing/2014/chart" uri="{C3380CC4-5D6E-409C-BE32-E72D297353CC}">
                  <c16:uniqueId val="{00000015-F176-4608-A1E0-5722F5B639F3}"/>
                </c:ext>
              </c:extLst>
            </c:dLbl>
            <c:dLbl>
              <c:idx val="4"/>
              <c:delete val="1"/>
              <c:extLst>
                <c:ext xmlns:c15="http://schemas.microsoft.com/office/drawing/2012/chart" uri="{CE6537A1-D6FC-4f65-9D91-7224C49458BB}"/>
                <c:ext xmlns:c16="http://schemas.microsoft.com/office/drawing/2014/chart" uri="{C3380CC4-5D6E-409C-BE32-E72D297353CC}">
                  <c16:uniqueId val="{00000016-F176-4608-A1E0-5722F5B639F3}"/>
                </c:ext>
              </c:extLst>
            </c:dLbl>
            <c:dLbl>
              <c:idx val="7"/>
              <c:delete val="1"/>
              <c:extLst>
                <c:ext xmlns:c15="http://schemas.microsoft.com/office/drawing/2012/chart" uri="{CE6537A1-D6FC-4f65-9D91-7224C49458BB}"/>
                <c:ext xmlns:c16="http://schemas.microsoft.com/office/drawing/2014/chart" uri="{C3380CC4-5D6E-409C-BE32-E72D297353CC}">
                  <c16:uniqueId val="{00000017-F176-4608-A1E0-5722F5B639F3}"/>
                </c:ext>
              </c:extLst>
            </c:dLbl>
            <c:dLbl>
              <c:idx val="9"/>
              <c:delete val="1"/>
              <c:extLst>
                <c:ext xmlns:c15="http://schemas.microsoft.com/office/drawing/2012/chart" uri="{CE6537A1-D6FC-4f65-9D91-7224C49458BB}"/>
                <c:ext xmlns:c16="http://schemas.microsoft.com/office/drawing/2014/chart" uri="{C3380CC4-5D6E-409C-BE32-E72D297353CC}">
                  <c16:uniqueId val="{00000018-F176-4608-A1E0-5722F5B639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rate'!$C$34:$C$54</c:f>
              <c:strCache>
                <c:ptCount val="21"/>
                <c:pt idx="0">
                  <c:v>Pre Q2 11/12</c:v>
                </c:pt>
                <c:pt idx="1">
                  <c:v>Q2 11/12</c:v>
                </c:pt>
                <c:pt idx="2">
                  <c:v>Q3 11/12</c:v>
                </c:pt>
                <c:pt idx="3">
                  <c:v>Q4 11/12</c:v>
                </c:pt>
                <c:pt idx="4">
                  <c:v>Q1 12/13</c:v>
                </c:pt>
                <c:pt idx="5">
                  <c:v>Q2 12/13</c:v>
                </c:pt>
                <c:pt idx="6">
                  <c:v>Q3 12/13</c:v>
                </c:pt>
                <c:pt idx="7">
                  <c:v>Q4 12/13</c:v>
                </c:pt>
                <c:pt idx="8">
                  <c:v>Q1 13/14</c:v>
                </c:pt>
                <c:pt idx="9">
                  <c:v>Q2 13/14</c:v>
                </c:pt>
                <c:pt idx="10">
                  <c:v>Q3 13/14</c:v>
                </c:pt>
                <c:pt idx="11">
                  <c:v>Q4 13/14</c:v>
                </c:pt>
                <c:pt idx="12">
                  <c:v>Q1 14/15</c:v>
                </c:pt>
                <c:pt idx="13">
                  <c:v>Q2 14/15</c:v>
                </c:pt>
                <c:pt idx="14">
                  <c:v>Q3 14/15</c:v>
                </c:pt>
                <c:pt idx="15">
                  <c:v>Q4 14/15</c:v>
                </c:pt>
                <c:pt idx="16">
                  <c:v>Q1 15/16</c:v>
                </c:pt>
                <c:pt idx="17">
                  <c:v>Q2 15/16</c:v>
                </c:pt>
                <c:pt idx="18">
                  <c:v>Q3 15/16</c:v>
                </c:pt>
                <c:pt idx="19">
                  <c:v>Q4 15/16</c:v>
                </c:pt>
                <c:pt idx="20">
                  <c:v>Total</c:v>
                </c:pt>
              </c:strCache>
            </c:strRef>
          </c:cat>
          <c:val>
            <c:numRef>
              <c:f>'1st time pass rate'!$N$34:$N$54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9-F176-4608-A1E0-5722F5B639F3}"/>
            </c:ext>
          </c:extLst>
        </c:ser>
        <c:ser>
          <c:idx val="4"/>
          <c:order val="4"/>
          <c:tx>
            <c:strRef>
              <c:f>'1st time pass rate'!$O$3</c:f>
              <c:strCache>
                <c:ptCount val="1"/>
                <c:pt idx="0">
                  <c:v>Withdrawn</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A-F176-4608-A1E0-5722F5B639F3}"/>
                </c:ext>
              </c:extLst>
            </c:dLbl>
            <c:dLbl>
              <c:idx val="2"/>
              <c:delete val="1"/>
              <c:extLst>
                <c:ext xmlns:c15="http://schemas.microsoft.com/office/drawing/2012/chart" uri="{CE6537A1-D6FC-4f65-9D91-7224C49458BB}"/>
                <c:ext xmlns:c16="http://schemas.microsoft.com/office/drawing/2014/chart" uri="{C3380CC4-5D6E-409C-BE32-E72D297353CC}">
                  <c16:uniqueId val="{0000001B-F176-4608-A1E0-5722F5B639F3}"/>
                </c:ext>
              </c:extLst>
            </c:dLbl>
            <c:dLbl>
              <c:idx val="3"/>
              <c:delete val="1"/>
              <c:extLst>
                <c:ext xmlns:c15="http://schemas.microsoft.com/office/drawing/2012/chart" uri="{CE6537A1-D6FC-4f65-9D91-7224C49458BB}"/>
                <c:ext xmlns:c16="http://schemas.microsoft.com/office/drawing/2014/chart" uri="{C3380CC4-5D6E-409C-BE32-E72D297353CC}">
                  <c16:uniqueId val="{0000001C-F176-4608-A1E0-5722F5B639F3}"/>
                </c:ext>
              </c:extLst>
            </c:dLbl>
            <c:dLbl>
              <c:idx val="4"/>
              <c:delete val="1"/>
              <c:extLst>
                <c:ext xmlns:c15="http://schemas.microsoft.com/office/drawing/2012/chart" uri="{CE6537A1-D6FC-4f65-9D91-7224C49458BB}"/>
                <c:ext xmlns:c16="http://schemas.microsoft.com/office/drawing/2014/chart" uri="{C3380CC4-5D6E-409C-BE32-E72D297353CC}">
                  <c16:uniqueId val="{0000001D-F176-4608-A1E0-5722F5B639F3}"/>
                </c:ext>
              </c:extLst>
            </c:dLbl>
            <c:dLbl>
              <c:idx val="5"/>
              <c:delete val="1"/>
              <c:extLst>
                <c:ext xmlns:c15="http://schemas.microsoft.com/office/drawing/2012/chart" uri="{CE6537A1-D6FC-4f65-9D91-7224C49458BB}"/>
                <c:ext xmlns:c16="http://schemas.microsoft.com/office/drawing/2014/chart" uri="{C3380CC4-5D6E-409C-BE32-E72D297353CC}">
                  <c16:uniqueId val="{0000001E-F176-4608-A1E0-5722F5B639F3}"/>
                </c:ext>
              </c:extLst>
            </c:dLbl>
            <c:dLbl>
              <c:idx val="6"/>
              <c:delete val="1"/>
              <c:extLst>
                <c:ext xmlns:c15="http://schemas.microsoft.com/office/drawing/2012/chart" uri="{CE6537A1-D6FC-4f65-9D91-7224C49458BB}"/>
                <c:ext xmlns:c16="http://schemas.microsoft.com/office/drawing/2014/chart" uri="{C3380CC4-5D6E-409C-BE32-E72D297353CC}">
                  <c16:uniqueId val="{0000001F-F176-4608-A1E0-5722F5B639F3}"/>
                </c:ext>
              </c:extLst>
            </c:dLbl>
            <c:dLbl>
              <c:idx val="7"/>
              <c:delete val="1"/>
              <c:extLst>
                <c:ext xmlns:c15="http://schemas.microsoft.com/office/drawing/2012/chart" uri="{CE6537A1-D6FC-4f65-9D91-7224C49458BB}"/>
                <c:ext xmlns:c16="http://schemas.microsoft.com/office/drawing/2014/chart" uri="{C3380CC4-5D6E-409C-BE32-E72D297353CC}">
                  <c16:uniqueId val="{00000020-F176-4608-A1E0-5722F5B639F3}"/>
                </c:ext>
              </c:extLst>
            </c:dLbl>
            <c:dLbl>
              <c:idx val="8"/>
              <c:delete val="1"/>
              <c:extLst>
                <c:ext xmlns:c15="http://schemas.microsoft.com/office/drawing/2012/chart" uri="{CE6537A1-D6FC-4f65-9D91-7224C49458BB}"/>
                <c:ext xmlns:c16="http://schemas.microsoft.com/office/drawing/2014/chart" uri="{C3380CC4-5D6E-409C-BE32-E72D297353CC}">
                  <c16:uniqueId val="{00000021-F176-4608-A1E0-5722F5B639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rate'!$C$34:$C$54</c:f>
              <c:strCache>
                <c:ptCount val="21"/>
                <c:pt idx="0">
                  <c:v>Pre Q2 11/12</c:v>
                </c:pt>
                <c:pt idx="1">
                  <c:v>Q2 11/12</c:v>
                </c:pt>
                <c:pt idx="2">
                  <c:v>Q3 11/12</c:v>
                </c:pt>
                <c:pt idx="3">
                  <c:v>Q4 11/12</c:v>
                </c:pt>
                <c:pt idx="4">
                  <c:v>Q1 12/13</c:v>
                </c:pt>
                <c:pt idx="5">
                  <c:v>Q2 12/13</c:v>
                </c:pt>
                <c:pt idx="6">
                  <c:v>Q3 12/13</c:v>
                </c:pt>
                <c:pt idx="7">
                  <c:v>Q4 12/13</c:v>
                </c:pt>
                <c:pt idx="8">
                  <c:v>Q1 13/14</c:v>
                </c:pt>
                <c:pt idx="9">
                  <c:v>Q2 13/14</c:v>
                </c:pt>
                <c:pt idx="10">
                  <c:v>Q3 13/14</c:v>
                </c:pt>
                <c:pt idx="11">
                  <c:v>Q4 13/14</c:v>
                </c:pt>
                <c:pt idx="12">
                  <c:v>Q1 14/15</c:v>
                </c:pt>
                <c:pt idx="13">
                  <c:v>Q2 14/15</c:v>
                </c:pt>
                <c:pt idx="14">
                  <c:v>Q3 14/15</c:v>
                </c:pt>
                <c:pt idx="15">
                  <c:v>Q4 14/15</c:v>
                </c:pt>
                <c:pt idx="16">
                  <c:v>Q1 15/16</c:v>
                </c:pt>
                <c:pt idx="17">
                  <c:v>Q2 15/16</c:v>
                </c:pt>
                <c:pt idx="18">
                  <c:v>Q3 15/16</c:v>
                </c:pt>
                <c:pt idx="19">
                  <c:v>Q4 15/16</c:v>
                </c:pt>
                <c:pt idx="20">
                  <c:v>Total</c:v>
                </c:pt>
              </c:strCache>
            </c:strRef>
          </c:cat>
          <c:val>
            <c:numRef>
              <c:f>'1st time pass rate'!$O$34:$O$54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2-F176-4608-A1E0-5722F5B639F3}"/>
            </c:ext>
          </c:extLst>
        </c:ser>
        <c:dLbls>
          <c:showLegendKey val="0"/>
          <c:showVal val="0"/>
          <c:showCatName val="0"/>
          <c:showSerName val="0"/>
          <c:showPercent val="0"/>
          <c:showBubbleSize val="0"/>
        </c:dLbls>
        <c:gapWidth val="150"/>
        <c:overlap val="100"/>
        <c:axId val="80754560"/>
        <c:axId val="80756096"/>
      </c:barChart>
      <c:catAx>
        <c:axId val="80754560"/>
        <c:scaling>
          <c:orientation val="minMax"/>
        </c:scaling>
        <c:delete val="0"/>
        <c:axPos val="b"/>
        <c:numFmt formatCode="General" sourceLinked="0"/>
        <c:majorTickMark val="out"/>
        <c:minorTickMark val="none"/>
        <c:tickLblPos val="nextTo"/>
        <c:crossAx val="80756096"/>
        <c:crosses val="autoZero"/>
        <c:auto val="1"/>
        <c:lblAlgn val="ctr"/>
        <c:lblOffset val="100"/>
        <c:noMultiLvlLbl val="0"/>
      </c:catAx>
      <c:valAx>
        <c:axId val="80756096"/>
        <c:scaling>
          <c:orientation val="minMax"/>
          <c:max val="1"/>
        </c:scaling>
        <c:delete val="0"/>
        <c:axPos val="l"/>
        <c:majorGridlines/>
        <c:numFmt formatCode="0%" sourceLinked="1"/>
        <c:majorTickMark val="out"/>
        <c:minorTickMark val="none"/>
        <c:tickLblPos val="nextTo"/>
        <c:crossAx val="80754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Trusts (since Q2 2011/12) </a:t>
            </a:r>
          </a:p>
        </c:rich>
      </c:tx>
      <c:overlay val="0"/>
    </c:title>
    <c:autoTitleDeleted val="0"/>
    <c:plotArea>
      <c:layout/>
      <c:pieChart>
        <c:varyColors val="1"/>
        <c:ser>
          <c:idx val="0"/>
          <c:order val="0"/>
          <c:tx>
            <c:strRef>
              <c:f>'1st time pass rate'!$C$58</c:f>
              <c:strCache>
                <c:ptCount val="1"/>
                <c:pt idx="0">
                  <c:v>No. of Trusts </c:v>
                </c:pt>
              </c:strCache>
            </c:strRef>
          </c:tx>
          <c:dLbls>
            <c:dLbl>
              <c:idx val="2"/>
              <c:delete val="1"/>
              <c:extLst>
                <c:ext xmlns:c15="http://schemas.microsoft.com/office/drawing/2012/chart" uri="{CE6537A1-D6FC-4f65-9D91-7224C49458BB}"/>
                <c:ext xmlns:c16="http://schemas.microsoft.com/office/drawing/2014/chart" uri="{C3380CC4-5D6E-409C-BE32-E72D297353CC}">
                  <c16:uniqueId val="{00000000-C55F-438B-A3BA-C64897C9977D}"/>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'1st time pass rate'!$D$57:$H$57</c:f>
              <c:strCache>
                <c:ptCount val="5"/>
                <c:pt idx="0">
                  <c:v>Authorised</c:v>
                </c:pt>
                <c:pt idx="1">
                  <c:v>Deferred </c:v>
                </c:pt>
                <c:pt idx="2">
                  <c:v>Rejected</c:v>
                </c:pt>
                <c:pt idx="3">
                  <c:v>Postponed</c:v>
                </c:pt>
                <c:pt idx="4">
                  <c:v>Withdrawn</c:v>
                </c:pt>
              </c:strCache>
            </c:strRef>
          </c:cat>
          <c:val>
            <c:numRef>
              <c:f>'1st time pass rate'!$D$58:$H$58</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01-C55F-438B-A3BA-C64897C9977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Trusts (Pre Q2 2011/12) </a:t>
            </a:r>
          </a:p>
        </c:rich>
      </c:tx>
      <c:overlay val="0"/>
    </c:title>
    <c:autoTitleDeleted val="0"/>
    <c:plotArea>
      <c:layout/>
      <c:pieChart>
        <c:varyColors val="1"/>
        <c:ser>
          <c:idx val="0"/>
          <c:order val="0"/>
          <c:dLbls>
            <c:dLbl>
              <c:idx val="2"/>
              <c:delete val="1"/>
              <c:extLst>
                <c:ext xmlns:c15="http://schemas.microsoft.com/office/drawing/2012/chart" uri="{CE6537A1-D6FC-4f65-9D91-7224C49458BB}"/>
                <c:ext xmlns:c16="http://schemas.microsoft.com/office/drawing/2014/chart" uri="{C3380CC4-5D6E-409C-BE32-E72D297353CC}">
                  <c16:uniqueId val="{00000000-D7A8-4CB4-8F1C-7CFA540E0C9D}"/>
                </c:ext>
              </c:extLst>
            </c:dLbl>
            <c:dLbl>
              <c:idx val="4"/>
              <c:delete val="1"/>
              <c:extLst>
                <c:ext xmlns:c15="http://schemas.microsoft.com/office/drawing/2012/chart" uri="{CE6537A1-D6FC-4f65-9D91-7224C49458BB}"/>
                <c:ext xmlns:c16="http://schemas.microsoft.com/office/drawing/2014/chart" uri="{C3380CC4-5D6E-409C-BE32-E72D297353CC}">
                  <c16:uniqueId val="{00000001-D7A8-4CB4-8F1C-7CFA540E0C9D}"/>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'1st time pass rate'!$D$4:$H$4</c:f>
              <c:strCache>
                <c:ptCount val="5"/>
                <c:pt idx="0">
                  <c:v>Authorised</c:v>
                </c:pt>
                <c:pt idx="1">
                  <c:v>Deferred </c:v>
                </c:pt>
                <c:pt idx="2">
                  <c:v>Rejected</c:v>
                </c:pt>
                <c:pt idx="3">
                  <c:v>Postponed</c:v>
                </c:pt>
                <c:pt idx="4">
                  <c:v>Withdrawn</c:v>
                </c:pt>
              </c:strCache>
            </c:strRef>
          </c:cat>
          <c:val>
            <c:numRef>
              <c:f>'1st time pass rate'!$D$5:$H$5</c:f>
            </c:numRef>
          </c:val>
          <c:extLst>
            <c:ext xmlns:c16="http://schemas.microsoft.com/office/drawing/2014/chart" uri="{C3380CC4-5D6E-409C-BE32-E72D297353CC}">
              <c16:uniqueId val="{00000002-D7A8-4CB4-8F1C-7CFA540E0C9D}"/>
            </c:ext>
          </c:extLst>
        </c:ser>
        <c:ser>
          <c:idx val="1"/>
          <c:order val="1"/>
          <c:cat>
            <c:strRef>
              <c:f>'1st time pass rate'!$D$4:$H$4</c:f>
              <c:strCache>
                <c:ptCount val="5"/>
                <c:pt idx="0">
                  <c:v>Authorised</c:v>
                </c:pt>
                <c:pt idx="1">
                  <c:v>Deferred </c:v>
                </c:pt>
                <c:pt idx="2">
                  <c:v>Rejected</c:v>
                </c:pt>
                <c:pt idx="3">
                  <c:v>Postponed</c:v>
                </c:pt>
                <c:pt idx="4">
                  <c:v>Withdrawn</c:v>
                </c:pt>
              </c:strCache>
            </c:strRef>
          </c:cat>
          <c:val>
            <c:numRef>
              <c:f>'1st time pass rate'!$D$6:$H$6</c:f>
            </c:numRef>
          </c:val>
          <c:extLst>
            <c:ext xmlns:c16="http://schemas.microsoft.com/office/drawing/2014/chart" uri="{C3380CC4-5D6E-409C-BE32-E72D297353CC}">
              <c16:uniqueId val="{00000003-D7A8-4CB4-8F1C-7CFA540E0C9D}"/>
            </c:ext>
          </c:extLst>
        </c:ser>
        <c:ser>
          <c:idx val="2"/>
          <c:order val="2"/>
          <c:cat>
            <c:strRef>
              <c:f>'1st time pass rate'!$D$4:$H$4</c:f>
              <c:strCache>
                <c:ptCount val="5"/>
                <c:pt idx="0">
                  <c:v>Authorised</c:v>
                </c:pt>
                <c:pt idx="1">
                  <c:v>Deferred </c:v>
                </c:pt>
                <c:pt idx="2">
                  <c:v>Rejected</c:v>
                </c:pt>
                <c:pt idx="3">
                  <c:v>Postponed</c:v>
                </c:pt>
                <c:pt idx="4">
                  <c:v>Withdrawn</c:v>
                </c:pt>
              </c:strCache>
            </c:strRef>
          </c:cat>
          <c:val>
            <c:numRef>
              <c:f>'1st time pass rate'!$D$7:$H$7</c:f>
            </c:numRef>
          </c:val>
          <c:extLst>
            <c:ext xmlns:c16="http://schemas.microsoft.com/office/drawing/2014/chart" uri="{C3380CC4-5D6E-409C-BE32-E72D297353CC}">
              <c16:uniqueId val="{00000004-D7A8-4CB4-8F1C-7CFA540E0C9D}"/>
            </c:ext>
          </c:extLst>
        </c:ser>
        <c:ser>
          <c:idx val="3"/>
          <c:order val="3"/>
          <c:cat>
            <c:strRef>
              <c:f>'1st time pass rate'!$D$4:$H$4</c:f>
              <c:strCache>
                <c:ptCount val="5"/>
                <c:pt idx="0">
                  <c:v>Authorised</c:v>
                </c:pt>
                <c:pt idx="1">
                  <c:v>Deferred </c:v>
                </c:pt>
                <c:pt idx="2">
                  <c:v>Rejected</c:v>
                </c:pt>
                <c:pt idx="3">
                  <c:v>Postponed</c:v>
                </c:pt>
                <c:pt idx="4">
                  <c:v>Withdrawn</c:v>
                </c:pt>
              </c:strCache>
            </c:strRef>
          </c:cat>
          <c:val>
            <c:numRef>
              <c:f>'1st time pass rate'!$D$8:$H$8</c:f>
            </c:numRef>
          </c:val>
          <c:extLst>
            <c:ext xmlns:c16="http://schemas.microsoft.com/office/drawing/2014/chart" uri="{C3380CC4-5D6E-409C-BE32-E72D297353CC}">
              <c16:uniqueId val="{00000005-D7A8-4CB4-8F1C-7CFA540E0C9D}"/>
            </c:ext>
          </c:extLst>
        </c:ser>
        <c:ser>
          <c:idx val="4"/>
          <c:order val="4"/>
          <c:cat>
            <c:strRef>
              <c:f>'1st time pass rate'!$D$4:$H$4</c:f>
              <c:strCache>
                <c:ptCount val="5"/>
                <c:pt idx="0">
                  <c:v>Authorised</c:v>
                </c:pt>
                <c:pt idx="1">
                  <c:v>Deferred </c:v>
                </c:pt>
                <c:pt idx="2">
                  <c:v>Rejected</c:v>
                </c:pt>
                <c:pt idx="3">
                  <c:v>Postponed</c:v>
                </c:pt>
                <c:pt idx="4">
                  <c:v>Withdrawn</c:v>
                </c:pt>
              </c:strCache>
            </c:strRef>
          </c:cat>
          <c:val>
            <c:numRef>
              <c:f>'1st time pass rate'!$D$9:$H$9</c:f>
            </c:numRef>
          </c:val>
          <c:extLst>
            <c:ext xmlns:c16="http://schemas.microsoft.com/office/drawing/2014/chart" uri="{C3380CC4-5D6E-409C-BE32-E72D297353CC}">
              <c16:uniqueId val="{00000006-D7A8-4CB4-8F1C-7CFA540E0C9D}"/>
            </c:ext>
          </c:extLst>
        </c:ser>
        <c:ser>
          <c:idx val="5"/>
          <c:order val="5"/>
          <c:cat>
            <c:strRef>
              <c:f>'1st time pass rate'!$D$4:$H$4</c:f>
              <c:strCache>
                <c:ptCount val="5"/>
                <c:pt idx="0">
                  <c:v>Authorised</c:v>
                </c:pt>
                <c:pt idx="1">
                  <c:v>Deferred </c:v>
                </c:pt>
                <c:pt idx="2">
                  <c:v>Rejected</c:v>
                </c:pt>
                <c:pt idx="3">
                  <c:v>Postponed</c:v>
                </c:pt>
                <c:pt idx="4">
                  <c:v>Withdrawn</c:v>
                </c:pt>
              </c:strCache>
            </c:strRef>
          </c:cat>
          <c:val>
            <c:numRef>
              <c:f>'1st time pass rate'!$D$10:$H$10</c:f>
            </c:numRef>
          </c:val>
          <c:extLst>
            <c:ext xmlns:c16="http://schemas.microsoft.com/office/drawing/2014/chart" uri="{C3380CC4-5D6E-409C-BE32-E72D297353CC}">
              <c16:uniqueId val="{00000007-D7A8-4CB4-8F1C-7CFA540E0C9D}"/>
            </c:ext>
          </c:extLst>
        </c:ser>
        <c:ser>
          <c:idx val="6"/>
          <c:order val="6"/>
          <c:cat>
            <c:strRef>
              <c:f>'1st time pass rate'!$D$4:$H$4</c:f>
              <c:strCache>
                <c:ptCount val="5"/>
                <c:pt idx="0">
                  <c:v>Authorised</c:v>
                </c:pt>
                <c:pt idx="1">
                  <c:v>Deferred </c:v>
                </c:pt>
                <c:pt idx="2">
                  <c:v>Rejected</c:v>
                </c:pt>
                <c:pt idx="3">
                  <c:v>Postponed</c:v>
                </c:pt>
                <c:pt idx="4">
                  <c:v>Withdrawn</c:v>
                </c:pt>
              </c:strCache>
            </c:strRef>
          </c:cat>
          <c:val>
            <c:numRef>
              <c:f>'1st time pass rate'!$D$11:$H$11</c:f>
            </c:numRef>
          </c:val>
          <c:extLst>
            <c:ext xmlns:c16="http://schemas.microsoft.com/office/drawing/2014/chart" uri="{C3380CC4-5D6E-409C-BE32-E72D297353CC}">
              <c16:uniqueId val="{00000008-D7A8-4CB4-8F1C-7CFA540E0C9D}"/>
            </c:ext>
          </c:extLst>
        </c:ser>
        <c:ser>
          <c:idx val="7"/>
          <c:order val="7"/>
          <c:cat>
            <c:strRef>
              <c:f>'1st time pass rate'!$D$4:$H$4</c:f>
              <c:strCache>
                <c:ptCount val="5"/>
                <c:pt idx="0">
                  <c:v>Authorised</c:v>
                </c:pt>
                <c:pt idx="1">
                  <c:v>Deferred </c:v>
                </c:pt>
                <c:pt idx="2">
                  <c:v>Rejected</c:v>
                </c:pt>
                <c:pt idx="3">
                  <c:v>Postponed</c:v>
                </c:pt>
                <c:pt idx="4">
                  <c:v>Withdrawn</c:v>
                </c:pt>
              </c:strCache>
            </c:strRef>
          </c:cat>
          <c:val>
            <c:numRef>
              <c:f>'1st time pass rate'!$D$12:$H$12</c:f>
            </c:numRef>
          </c:val>
          <c:extLst>
            <c:ext xmlns:c16="http://schemas.microsoft.com/office/drawing/2014/chart" uri="{C3380CC4-5D6E-409C-BE32-E72D297353CC}">
              <c16:uniqueId val="{00000009-D7A8-4CB4-8F1C-7CFA540E0C9D}"/>
            </c:ext>
          </c:extLst>
        </c:ser>
        <c:ser>
          <c:idx val="8"/>
          <c:order val="8"/>
          <c:cat>
            <c:strRef>
              <c:f>'1st time pass rate'!$D$4:$H$4</c:f>
              <c:strCache>
                <c:ptCount val="5"/>
                <c:pt idx="0">
                  <c:v>Authorised</c:v>
                </c:pt>
                <c:pt idx="1">
                  <c:v>Deferred </c:v>
                </c:pt>
                <c:pt idx="2">
                  <c:v>Rejected</c:v>
                </c:pt>
                <c:pt idx="3">
                  <c:v>Postponed</c:v>
                </c:pt>
                <c:pt idx="4">
                  <c:v>Withdrawn</c:v>
                </c:pt>
              </c:strCache>
            </c:strRef>
          </c:cat>
          <c:val>
            <c:numRef>
              <c:f>'1st time pass rate'!$D$13:$H$13</c:f>
            </c:numRef>
          </c:val>
          <c:extLst>
            <c:ext xmlns:c16="http://schemas.microsoft.com/office/drawing/2014/chart" uri="{C3380CC4-5D6E-409C-BE32-E72D297353CC}">
              <c16:uniqueId val="{0000000A-D7A8-4CB4-8F1C-7CFA540E0C9D}"/>
            </c:ext>
          </c:extLst>
        </c:ser>
        <c:ser>
          <c:idx val="9"/>
          <c:order val="9"/>
          <c:cat>
            <c:strRef>
              <c:f>'1st time pass rate'!$D$4:$H$4</c:f>
              <c:strCache>
                <c:ptCount val="5"/>
                <c:pt idx="0">
                  <c:v>Authorised</c:v>
                </c:pt>
                <c:pt idx="1">
                  <c:v>Deferred </c:v>
                </c:pt>
                <c:pt idx="2">
                  <c:v>Rejected</c:v>
                </c:pt>
                <c:pt idx="3">
                  <c:v>Postponed</c:v>
                </c:pt>
                <c:pt idx="4">
                  <c:v>Withdrawn</c:v>
                </c:pt>
              </c:strCache>
            </c:strRef>
          </c:cat>
          <c:val>
            <c:numRef>
              <c:f>'1st time pass rate'!$D$14:$H$14</c:f>
            </c:numRef>
          </c:val>
          <c:extLst>
            <c:ext xmlns:c16="http://schemas.microsoft.com/office/drawing/2014/chart" uri="{C3380CC4-5D6E-409C-BE32-E72D297353CC}">
              <c16:uniqueId val="{0000000B-D7A8-4CB4-8F1C-7CFA540E0C9D}"/>
            </c:ext>
          </c:extLst>
        </c:ser>
        <c:ser>
          <c:idx val="10"/>
          <c:order val="10"/>
          <c:cat>
            <c:strRef>
              <c:f>'1st time pass rate'!$D$4:$H$4</c:f>
              <c:strCache>
                <c:ptCount val="5"/>
                <c:pt idx="0">
                  <c:v>Authorised</c:v>
                </c:pt>
                <c:pt idx="1">
                  <c:v>Deferred </c:v>
                </c:pt>
                <c:pt idx="2">
                  <c:v>Rejected</c:v>
                </c:pt>
                <c:pt idx="3">
                  <c:v>Postponed</c:v>
                </c:pt>
                <c:pt idx="4">
                  <c:v>Withdrawn</c:v>
                </c:pt>
              </c:strCache>
            </c:strRef>
          </c:cat>
          <c:val>
            <c:numRef>
              <c:f>'1st time pass rate'!$D$15:$H$15</c:f>
            </c:numRef>
          </c:val>
          <c:extLst>
            <c:ext xmlns:c16="http://schemas.microsoft.com/office/drawing/2014/chart" uri="{C3380CC4-5D6E-409C-BE32-E72D297353CC}">
              <c16:uniqueId val="{0000000C-D7A8-4CB4-8F1C-7CFA540E0C9D}"/>
            </c:ext>
          </c:extLst>
        </c:ser>
        <c:ser>
          <c:idx val="11"/>
          <c:order val="11"/>
          <c:cat>
            <c:strRef>
              <c:f>'1st time pass rate'!$D$4:$H$4</c:f>
              <c:strCache>
                <c:ptCount val="5"/>
                <c:pt idx="0">
                  <c:v>Authorised</c:v>
                </c:pt>
                <c:pt idx="1">
                  <c:v>Deferred </c:v>
                </c:pt>
                <c:pt idx="2">
                  <c:v>Rejected</c:v>
                </c:pt>
                <c:pt idx="3">
                  <c:v>Postponed</c:v>
                </c:pt>
                <c:pt idx="4">
                  <c:v>Withdrawn</c:v>
                </c:pt>
              </c:strCache>
            </c:strRef>
          </c:cat>
          <c:val>
            <c:numRef>
              <c:f>'1st time pass rate'!$D$16:$H$16</c:f>
            </c:numRef>
          </c:val>
          <c:extLst>
            <c:ext xmlns:c16="http://schemas.microsoft.com/office/drawing/2014/chart" uri="{C3380CC4-5D6E-409C-BE32-E72D297353CC}">
              <c16:uniqueId val="{0000000D-D7A8-4CB4-8F1C-7CFA540E0C9D}"/>
            </c:ext>
          </c:extLst>
        </c:ser>
        <c:ser>
          <c:idx val="12"/>
          <c:order val="12"/>
          <c:cat>
            <c:strRef>
              <c:f>'1st time pass rate'!$D$4:$H$4</c:f>
              <c:strCache>
                <c:ptCount val="5"/>
                <c:pt idx="0">
                  <c:v>Authorised</c:v>
                </c:pt>
                <c:pt idx="1">
                  <c:v>Deferred </c:v>
                </c:pt>
                <c:pt idx="2">
                  <c:v>Rejected</c:v>
                </c:pt>
                <c:pt idx="3">
                  <c:v>Postponed</c:v>
                </c:pt>
                <c:pt idx="4">
                  <c:v>Withdrawn</c:v>
                </c:pt>
              </c:strCache>
            </c:strRef>
          </c:cat>
          <c:val>
            <c:numRef>
              <c:f>'1st time pass rate'!$D$17:$H$17</c:f>
            </c:numRef>
          </c:val>
          <c:extLst>
            <c:ext xmlns:c16="http://schemas.microsoft.com/office/drawing/2014/chart" uri="{C3380CC4-5D6E-409C-BE32-E72D297353CC}">
              <c16:uniqueId val="{0000000E-D7A8-4CB4-8F1C-7CFA540E0C9D}"/>
            </c:ext>
          </c:extLst>
        </c:ser>
        <c:ser>
          <c:idx val="13"/>
          <c:order val="13"/>
          <c:cat>
            <c:strRef>
              <c:f>'1st time pass rate'!$D$4:$H$4</c:f>
              <c:strCache>
                <c:ptCount val="5"/>
                <c:pt idx="0">
                  <c:v>Authorised</c:v>
                </c:pt>
                <c:pt idx="1">
                  <c:v>Deferred </c:v>
                </c:pt>
                <c:pt idx="2">
                  <c:v>Rejected</c:v>
                </c:pt>
                <c:pt idx="3">
                  <c:v>Postponed</c:v>
                </c:pt>
                <c:pt idx="4">
                  <c:v>Withdrawn</c:v>
                </c:pt>
              </c:strCache>
            </c:strRef>
          </c:cat>
          <c:val>
            <c:numRef>
              <c:f>'1st time pass rate'!$D$18:$H$18</c:f>
            </c:numRef>
          </c:val>
          <c:extLst>
            <c:ext xmlns:c16="http://schemas.microsoft.com/office/drawing/2014/chart" uri="{C3380CC4-5D6E-409C-BE32-E72D297353CC}">
              <c16:uniqueId val="{0000000F-D7A8-4CB4-8F1C-7CFA540E0C9D}"/>
            </c:ext>
          </c:extLst>
        </c:ser>
        <c:ser>
          <c:idx val="14"/>
          <c:order val="14"/>
          <c:cat>
            <c:strRef>
              <c:f>'1st time pass rate'!$D$4:$H$4</c:f>
              <c:strCache>
                <c:ptCount val="5"/>
                <c:pt idx="0">
                  <c:v>Authorised</c:v>
                </c:pt>
                <c:pt idx="1">
                  <c:v>Deferred </c:v>
                </c:pt>
                <c:pt idx="2">
                  <c:v>Rejected</c:v>
                </c:pt>
                <c:pt idx="3">
                  <c:v>Postponed</c:v>
                </c:pt>
                <c:pt idx="4">
                  <c:v>Withdrawn</c:v>
                </c:pt>
              </c:strCache>
            </c:strRef>
          </c:cat>
          <c:val>
            <c:numRef>
              <c:f>'1st time pass rate'!$D$19:$H$19</c:f>
            </c:numRef>
          </c:val>
          <c:extLst>
            <c:ext xmlns:c16="http://schemas.microsoft.com/office/drawing/2014/chart" uri="{C3380CC4-5D6E-409C-BE32-E72D297353CC}">
              <c16:uniqueId val="{00000010-D7A8-4CB4-8F1C-7CFA540E0C9D}"/>
            </c:ext>
          </c:extLst>
        </c:ser>
        <c:ser>
          <c:idx val="15"/>
          <c:order val="15"/>
          <c:cat>
            <c:strRef>
              <c:f>'1st time pass rate'!$D$4:$H$4</c:f>
              <c:strCache>
                <c:ptCount val="5"/>
                <c:pt idx="0">
                  <c:v>Authorised</c:v>
                </c:pt>
                <c:pt idx="1">
                  <c:v>Deferred </c:v>
                </c:pt>
                <c:pt idx="2">
                  <c:v>Rejected</c:v>
                </c:pt>
                <c:pt idx="3">
                  <c:v>Postponed</c:v>
                </c:pt>
                <c:pt idx="4">
                  <c:v>Withdrawn</c:v>
                </c:pt>
              </c:strCache>
            </c:strRef>
          </c:cat>
          <c:val>
            <c:numRef>
              <c:f>'1st time pass rate'!$D$20:$H$20</c:f>
            </c:numRef>
          </c:val>
          <c:extLst>
            <c:ext xmlns:c16="http://schemas.microsoft.com/office/drawing/2014/chart" uri="{C3380CC4-5D6E-409C-BE32-E72D297353CC}">
              <c16:uniqueId val="{00000011-D7A8-4CB4-8F1C-7CFA540E0C9D}"/>
            </c:ext>
          </c:extLst>
        </c:ser>
        <c:ser>
          <c:idx val="16"/>
          <c:order val="16"/>
          <c:cat>
            <c:strRef>
              <c:f>'1st time pass rate'!$D$4:$H$4</c:f>
              <c:strCache>
                <c:ptCount val="5"/>
                <c:pt idx="0">
                  <c:v>Authorised</c:v>
                </c:pt>
                <c:pt idx="1">
                  <c:v>Deferred </c:v>
                </c:pt>
                <c:pt idx="2">
                  <c:v>Rejected</c:v>
                </c:pt>
                <c:pt idx="3">
                  <c:v>Postponed</c:v>
                </c:pt>
                <c:pt idx="4">
                  <c:v>Withdrawn</c:v>
                </c:pt>
              </c:strCache>
            </c:strRef>
          </c:cat>
          <c:val>
            <c:numRef>
              <c:f>'1st time pass rate'!$D$21:$H$21</c:f>
            </c:numRef>
          </c:val>
          <c:extLst>
            <c:ext xmlns:c16="http://schemas.microsoft.com/office/drawing/2014/chart" uri="{C3380CC4-5D6E-409C-BE32-E72D297353CC}">
              <c16:uniqueId val="{00000012-D7A8-4CB4-8F1C-7CFA540E0C9D}"/>
            </c:ext>
          </c:extLst>
        </c:ser>
        <c:ser>
          <c:idx val="17"/>
          <c:order val="17"/>
          <c:cat>
            <c:strRef>
              <c:f>'1st time pass rate'!$D$4:$H$4</c:f>
              <c:strCache>
                <c:ptCount val="5"/>
                <c:pt idx="0">
                  <c:v>Authorised</c:v>
                </c:pt>
                <c:pt idx="1">
                  <c:v>Deferred </c:v>
                </c:pt>
                <c:pt idx="2">
                  <c:v>Rejected</c:v>
                </c:pt>
                <c:pt idx="3">
                  <c:v>Postponed</c:v>
                </c:pt>
                <c:pt idx="4">
                  <c:v>Withdrawn</c:v>
                </c:pt>
              </c:strCache>
            </c:strRef>
          </c:cat>
          <c:val>
            <c:numRef>
              <c:f>'1st time pass rate'!$D$22:$H$22</c:f>
            </c:numRef>
          </c:val>
          <c:extLst>
            <c:ext xmlns:c16="http://schemas.microsoft.com/office/drawing/2014/chart" uri="{C3380CC4-5D6E-409C-BE32-E72D297353CC}">
              <c16:uniqueId val="{00000013-D7A8-4CB4-8F1C-7CFA540E0C9D}"/>
            </c:ext>
          </c:extLst>
        </c:ser>
        <c:ser>
          <c:idx val="18"/>
          <c:order val="18"/>
          <c:cat>
            <c:strRef>
              <c:f>'1st time pass rate'!$D$4:$H$4</c:f>
              <c:strCache>
                <c:ptCount val="5"/>
                <c:pt idx="0">
                  <c:v>Authorised</c:v>
                </c:pt>
                <c:pt idx="1">
                  <c:v>Deferred </c:v>
                </c:pt>
                <c:pt idx="2">
                  <c:v>Rejected</c:v>
                </c:pt>
                <c:pt idx="3">
                  <c:v>Postponed</c:v>
                </c:pt>
                <c:pt idx="4">
                  <c:v>Withdrawn</c:v>
                </c:pt>
              </c:strCache>
            </c:strRef>
          </c:cat>
          <c:val>
            <c:numRef>
              <c:f>'1st time pass rate'!$D$23:$H$23</c:f>
            </c:numRef>
          </c:val>
          <c:extLst>
            <c:ext xmlns:c16="http://schemas.microsoft.com/office/drawing/2014/chart" uri="{C3380CC4-5D6E-409C-BE32-E72D297353CC}">
              <c16:uniqueId val="{00000014-D7A8-4CB4-8F1C-7CFA540E0C9D}"/>
            </c:ext>
          </c:extLst>
        </c:ser>
        <c:ser>
          <c:idx val="19"/>
          <c:order val="19"/>
          <c:cat>
            <c:strRef>
              <c:f>'1st time pass rate'!$D$4:$H$4</c:f>
              <c:strCache>
                <c:ptCount val="5"/>
                <c:pt idx="0">
                  <c:v>Authorised</c:v>
                </c:pt>
                <c:pt idx="1">
                  <c:v>Deferred </c:v>
                </c:pt>
                <c:pt idx="2">
                  <c:v>Rejected</c:v>
                </c:pt>
                <c:pt idx="3">
                  <c:v>Postponed</c:v>
                </c:pt>
                <c:pt idx="4">
                  <c:v>Withdrawn</c:v>
                </c:pt>
              </c:strCache>
            </c:strRef>
          </c:cat>
          <c:val>
            <c:numRef>
              <c:f>'1st time pass rate'!$D$24:$H$24</c:f>
            </c:numRef>
          </c:val>
          <c:extLst>
            <c:ext xmlns:c16="http://schemas.microsoft.com/office/drawing/2014/chart" uri="{C3380CC4-5D6E-409C-BE32-E72D297353CC}">
              <c16:uniqueId val="{00000015-D7A8-4CB4-8F1C-7CFA540E0C9D}"/>
            </c:ext>
          </c:extLst>
        </c:ser>
        <c:ser>
          <c:idx val="20"/>
          <c:order val="20"/>
          <c:cat>
            <c:strRef>
              <c:f>'1st time pass rate'!$D$4:$H$4</c:f>
              <c:strCache>
                <c:ptCount val="5"/>
                <c:pt idx="0">
                  <c:v>Authorised</c:v>
                </c:pt>
                <c:pt idx="1">
                  <c:v>Deferred </c:v>
                </c:pt>
                <c:pt idx="2">
                  <c:v>Rejected</c:v>
                </c:pt>
                <c:pt idx="3">
                  <c:v>Postponed</c:v>
                </c:pt>
                <c:pt idx="4">
                  <c:v>Withdrawn</c:v>
                </c:pt>
              </c:strCache>
            </c:strRef>
          </c:cat>
          <c:val>
            <c:numRef>
              <c:f>'1st time pass rate'!$D$25:$H$25</c:f>
            </c:numRef>
          </c:val>
          <c:extLst>
            <c:ext xmlns:c16="http://schemas.microsoft.com/office/drawing/2014/chart" uri="{C3380CC4-5D6E-409C-BE32-E72D297353CC}">
              <c16:uniqueId val="{00000016-D7A8-4CB4-8F1C-7CFA540E0C9D}"/>
            </c:ext>
          </c:extLst>
        </c:ser>
        <c:ser>
          <c:idx val="21"/>
          <c:order val="21"/>
          <c:cat>
            <c:strRef>
              <c:f>'1st time pass rate'!$D$4:$H$4</c:f>
              <c:strCache>
                <c:ptCount val="5"/>
                <c:pt idx="0">
                  <c:v>Authorised</c:v>
                </c:pt>
                <c:pt idx="1">
                  <c:v>Deferred </c:v>
                </c:pt>
                <c:pt idx="2">
                  <c:v>Rejected</c:v>
                </c:pt>
                <c:pt idx="3">
                  <c:v>Postponed</c:v>
                </c:pt>
                <c:pt idx="4">
                  <c:v>Withdrawn</c:v>
                </c:pt>
              </c:strCache>
            </c:strRef>
          </c:cat>
          <c:val>
            <c:numRef>
              <c:f>'1st time pass rate'!$D$26:$H$26</c:f>
            </c:numRef>
          </c:val>
          <c:extLst>
            <c:ext xmlns:c16="http://schemas.microsoft.com/office/drawing/2014/chart" uri="{C3380CC4-5D6E-409C-BE32-E72D297353CC}">
              <c16:uniqueId val="{00000017-D7A8-4CB4-8F1C-7CFA540E0C9D}"/>
            </c:ext>
          </c:extLst>
        </c:ser>
        <c:ser>
          <c:idx val="22"/>
          <c:order val="22"/>
          <c:cat>
            <c:strRef>
              <c:f>'1st time pass rate'!$D$4:$H$4</c:f>
              <c:strCache>
                <c:ptCount val="5"/>
                <c:pt idx="0">
                  <c:v>Authorised</c:v>
                </c:pt>
                <c:pt idx="1">
                  <c:v>Deferred </c:v>
                </c:pt>
                <c:pt idx="2">
                  <c:v>Rejected</c:v>
                </c:pt>
                <c:pt idx="3">
                  <c:v>Postponed</c:v>
                </c:pt>
                <c:pt idx="4">
                  <c:v>Withdrawn</c:v>
                </c:pt>
              </c:strCache>
            </c:strRef>
          </c:cat>
          <c:val>
            <c:numRef>
              <c:f>'1st time pass rate'!$D$27:$H$27</c:f>
            </c:numRef>
          </c:val>
          <c:extLst>
            <c:ext xmlns:c16="http://schemas.microsoft.com/office/drawing/2014/chart" uri="{C3380CC4-5D6E-409C-BE32-E72D297353CC}">
              <c16:uniqueId val="{00000018-D7A8-4CB4-8F1C-7CFA540E0C9D}"/>
            </c:ext>
          </c:extLst>
        </c:ser>
        <c:ser>
          <c:idx val="23"/>
          <c:order val="23"/>
          <c:cat>
            <c:strRef>
              <c:f>'1st time pass rate'!$D$4:$H$4</c:f>
              <c:strCache>
                <c:ptCount val="5"/>
                <c:pt idx="0">
                  <c:v>Authorised</c:v>
                </c:pt>
                <c:pt idx="1">
                  <c:v>Deferred </c:v>
                </c:pt>
                <c:pt idx="2">
                  <c:v>Rejected</c:v>
                </c:pt>
                <c:pt idx="3">
                  <c:v>Postponed</c:v>
                </c:pt>
                <c:pt idx="4">
                  <c:v>Withdrawn</c:v>
                </c:pt>
              </c:strCache>
            </c:strRef>
          </c:cat>
          <c:val>
            <c:numRef>
              <c:f>'1st time pass rate'!$D$28:$H$28</c:f>
            </c:numRef>
          </c:val>
          <c:extLst>
            <c:ext xmlns:c16="http://schemas.microsoft.com/office/drawing/2014/chart" uri="{C3380CC4-5D6E-409C-BE32-E72D297353CC}">
              <c16:uniqueId val="{00000019-D7A8-4CB4-8F1C-7CFA540E0C9D}"/>
            </c:ext>
          </c:extLst>
        </c:ser>
        <c:ser>
          <c:idx val="24"/>
          <c:order val="24"/>
          <c:cat>
            <c:strRef>
              <c:f>'1st time pass rate'!$D$4:$H$4</c:f>
              <c:strCache>
                <c:ptCount val="5"/>
                <c:pt idx="0">
                  <c:v>Authorised</c:v>
                </c:pt>
                <c:pt idx="1">
                  <c:v>Deferred </c:v>
                </c:pt>
                <c:pt idx="2">
                  <c:v>Rejected</c:v>
                </c:pt>
                <c:pt idx="3">
                  <c:v>Postponed</c:v>
                </c:pt>
                <c:pt idx="4">
                  <c:v>Withdrawn</c:v>
                </c:pt>
              </c:strCache>
            </c:strRef>
          </c:cat>
          <c:val>
            <c:numRef>
              <c:f>'1st time pass rate'!$D$29:$H$29</c:f>
            </c:numRef>
          </c:val>
          <c:extLst>
            <c:ext xmlns:c16="http://schemas.microsoft.com/office/drawing/2014/chart" uri="{C3380CC4-5D6E-409C-BE32-E72D297353CC}">
              <c16:uniqueId val="{0000001A-D7A8-4CB4-8F1C-7CFA540E0C9D}"/>
            </c:ext>
          </c:extLst>
        </c:ser>
        <c:ser>
          <c:idx val="25"/>
          <c:order val="25"/>
          <c:cat>
            <c:strRef>
              <c:f>'1st time pass rate'!$D$4:$H$4</c:f>
              <c:strCache>
                <c:ptCount val="5"/>
                <c:pt idx="0">
                  <c:v>Authorised</c:v>
                </c:pt>
                <c:pt idx="1">
                  <c:v>Deferred </c:v>
                </c:pt>
                <c:pt idx="2">
                  <c:v>Rejected</c:v>
                </c:pt>
                <c:pt idx="3">
                  <c:v>Postponed</c:v>
                </c:pt>
                <c:pt idx="4">
                  <c:v>Withdrawn</c:v>
                </c:pt>
              </c:strCache>
            </c:strRef>
          </c:cat>
          <c:val>
            <c:numRef>
              <c:f>'1st time pass rate'!$D$30:$H$30</c:f>
            </c:numRef>
          </c:val>
          <c:extLst>
            <c:ext xmlns:c16="http://schemas.microsoft.com/office/drawing/2014/chart" uri="{C3380CC4-5D6E-409C-BE32-E72D297353CC}">
              <c16:uniqueId val="{0000001B-D7A8-4CB4-8F1C-7CFA540E0C9D}"/>
            </c:ext>
          </c:extLst>
        </c:ser>
        <c:ser>
          <c:idx val="26"/>
          <c:order val="26"/>
          <c:cat>
            <c:strRef>
              <c:f>'1st time pass rate'!$D$4:$H$4</c:f>
              <c:strCache>
                <c:ptCount val="5"/>
                <c:pt idx="0">
                  <c:v>Authorised</c:v>
                </c:pt>
                <c:pt idx="1">
                  <c:v>Deferred </c:v>
                </c:pt>
                <c:pt idx="2">
                  <c:v>Rejected</c:v>
                </c:pt>
                <c:pt idx="3">
                  <c:v>Postponed</c:v>
                </c:pt>
                <c:pt idx="4">
                  <c:v>Withdrawn</c:v>
                </c:pt>
              </c:strCache>
            </c:strRef>
          </c:cat>
          <c:val>
            <c:numRef>
              <c:f>'1st time pass rate'!$D$31:$H$31</c:f>
            </c:numRef>
          </c:val>
          <c:extLst>
            <c:ext xmlns:c16="http://schemas.microsoft.com/office/drawing/2014/chart" uri="{C3380CC4-5D6E-409C-BE32-E72D297353CC}">
              <c16:uniqueId val="{0000001C-D7A8-4CB4-8F1C-7CFA540E0C9D}"/>
            </c:ext>
          </c:extLst>
        </c:ser>
        <c:ser>
          <c:idx val="27"/>
          <c:order val="27"/>
          <c:cat>
            <c:strRef>
              <c:f>'1st time pass rate'!$D$4:$H$4</c:f>
              <c:strCache>
                <c:ptCount val="5"/>
                <c:pt idx="0">
                  <c:v>Authorised</c:v>
                </c:pt>
                <c:pt idx="1">
                  <c:v>Deferred </c:v>
                </c:pt>
                <c:pt idx="2">
                  <c:v>Rejected</c:v>
                </c:pt>
                <c:pt idx="3">
                  <c:v>Postponed</c:v>
                </c:pt>
                <c:pt idx="4">
                  <c:v>Withdrawn</c:v>
                </c:pt>
              </c:strCache>
            </c:strRef>
          </c:cat>
          <c:val>
            <c:numRef>
              <c:f>'1st time pass rate'!$D$32:$H$32</c:f>
            </c:numRef>
          </c:val>
          <c:extLst>
            <c:ext xmlns:c16="http://schemas.microsoft.com/office/drawing/2014/chart" uri="{C3380CC4-5D6E-409C-BE32-E72D297353CC}">
              <c16:uniqueId val="{0000001D-D7A8-4CB4-8F1C-7CFA540E0C9D}"/>
            </c:ext>
          </c:extLst>
        </c:ser>
        <c:ser>
          <c:idx val="28"/>
          <c:order val="28"/>
          <c:cat>
            <c:strRef>
              <c:f>'1st time pass rate'!$D$4:$H$4</c:f>
              <c:strCache>
                <c:ptCount val="5"/>
                <c:pt idx="0">
                  <c:v>Authorised</c:v>
                </c:pt>
                <c:pt idx="1">
                  <c:v>Deferred </c:v>
                </c:pt>
                <c:pt idx="2">
                  <c:v>Rejected</c:v>
                </c:pt>
                <c:pt idx="3">
                  <c:v>Postponed</c:v>
                </c:pt>
                <c:pt idx="4">
                  <c:v>Withdrawn</c:v>
                </c:pt>
              </c:strCache>
            </c:strRef>
          </c:cat>
          <c:val>
            <c:numRef>
              <c:f>'1st time pass rate'!$D$33:$H$33</c:f>
            </c:numRef>
          </c:val>
          <c:extLst>
            <c:ext xmlns:c16="http://schemas.microsoft.com/office/drawing/2014/chart" uri="{C3380CC4-5D6E-409C-BE32-E72D297353CC}">
              <c16:uniqueId val="{0000001E-D7A8-4CB4-8F1C-7CFA540E0C9D}"/>
            </c:ext>
          </c:extLst>
        </c:ser>
        <c:ser>
          <c:idx val="29"/>
          <c:order val="29"/>
          <c:tx>
            <c:v>No.of Trusts (Pre Q2 1112)</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'1st time pass rate'!$D$4:$H$4</c:f>
              <c:strCache>
                <c:ptCount val="5"/>
                <c:pt idx="0">
                  <c:v>Authorised</c:v>
                </c:pt>
                <c:pt idx="1">
                  <c:v>Deferred </c:v>
                </c:pt>
                <c:pt idx="2">
                  <c:v>Rejected</c:v>
                </c:pt>
                <c:pt idx="3">
                  <c:v>Postponed</c:v>
                </c:pt>
                <c:pt idx="4">
                  <c:v>Withdrawn</c:v>
                </c:pt>
              </c:strCache>
            </c:strRef>
          </c:cat>
          <c:val>
            <c:numRef>
              <c:f>'1st time pass rate'!$D$34:$H$34</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1F-D7A8-4CB4-8F1C-7CFA540E0C9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Trusts (to date Q2 2013/14) </a:t>
            </a:r>
          </a:p>
        </c:rich>
      </c:tx>
      <c:overlay val="0"/>
    </c:title>
    <c:autoTitleDeleted val="0"/>
    <c:plotArea>
      <c:layout/>
      <c:pieChart>
        <c:varyColors val="1"/>
        <c:ser>
          <c:idx val="0"/>
          <c:order val="0"/>
          <c:dLbls>
            <c:dLbl>
              <c:idx val="2"/>
              <c:delete val="1"/>
              <c:extLst>
                <c:ext xmlns:c15="http://schemas.microsoft.com/office/drawing/2012/chart" uri="{CE6537A1-D6FC-4f65-9D91-7224C49458BB}"/>
                <c:ext xmlns:c16="http://schemas.microsoft.com/office/drawing/2014/chart" uri="{C3380CC4-5D6E-409C-BE32-E72D297353CC}">
                  <c16:uniqueId val="{00000000-F1F8-4982-B7B6-47F3EF53BFAE}"/>
                </c:ext>
              </c:extLst>
            </c:dLbl>
            <c:dLbl>
              <c:idx val="4"/>
              <c:delete val="1"/>
              <c:extLst>
                <c:ext xmlns:c15="http://schemas.microsoft.com/office/drawing/2012/chart" uri="{CE6537A1-D6FC-4f65-9D91-7224C49458BB}"/>
                <c:ext xmlns:c16="http://schemas.microsoft.com/office/drawing/2014/chart" uri="{C3380CC4-5D6E-409C-BE32-E72D297353CC}">
                  <c16:uniqueId val="{00000001-F1F8-4982-B7B6-47F3EF53BFAE}"/>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'1st time pass rate'!$D$4:$H$4</c:f>
              <c:strCache>
                <c:ptCount val="5"/>
                <c:pt idx="0">
                  <c:v>Authorised</c:v>
                </c:pt>
                <c:pt idx="1">
                  <c:v>Deferred </c:v>
                </c:pt>
                <c:pt idx="2">
                  <c:v>Rejected</c:v>
                </c:pt>
                <c:pt idx="3">
                  <c:v>Postponed</c:v>
                </c:pt>
                <c:pt idx="4">
                  <c:v>Withdrawn</c:v>
                </c:pt>
              </c:strCache>
            </c:strRef>
          </c:cat>
          <c:val>
            <c:numRef>
              <c:f>'1st time pass rate'!$D$5:$H$5</c:f>
            </c:numRef>
          </c:val>
          <c:extLst>
            <c:ext xmlns:c16="http://schemas.microsoft.com/office/drawing/2014/chart" uri="{C3380CC4-5D6E-409C-BE32-E72D297353CC}">
              <c16:uniqueId val="{00000002-F1F8-4982-B7B6-47F3EF53BFAE}"/>
            </c:ext>
          </c:extLst>
        </c:ser>
        <c:ser>
          <c:idx val="1"/>
          <c:order val="1"/>
          <c:cat>
            <c:strRef>
              <c:f>'1st time pass rate'!$D$4:$H$4</c:f>
              <c:strCache>
                <c:ptCount val="5"/>
                <c:pt idx="0">
                  <c:v>Authorised</c:v>
                </c:pt>
                <c:pt idx="1">
                  <c:v>Deferred </c:v>
                </c:pt>
                <c:pt idx="2">
                  <c:v>Rejected</c:v>
                </c:pt>
                <c:pt idx="3">
                  <c:v>Postponed</c:v>
                </c:pt>
                <c:pt idx="4">
                  <c:v>Withdrawn</c:v>
                </c:pt>
              </c:strCache>
            </c:strRef>
          </c:cat>
          <c:val>
            <c:numRef>
              <c:f>'1st time pass rate'!$D$6:$H$6</c:f>
            </c:numRef>
          </c:val>
          <c:extLst>
            <c:ext xmlns:c16="http://schemas.microsoft.com/office/drawing/2014/chart" uri="{C3380CC4-5D6E-409C-BE32-E72D297353CC}">
              <c16:uniqueId val="{00000003-F1F8-4982-B7B6-47F3EF53BFAE}"/>
            </c:ext>
          </c:extLst>
        </c:ser>
        <c:ser>
          <c:idx val="2"/>
          <c:order val="2"/>
          <c:cat>
            <c:strRef>
              <c:f>'1st time pass rate'!$D$4:$H$4</c:f>
              <c:strCache>
                <c:ptCount val="5"/>
                <c:pt idx="0">
                  <c:v>Authorised</c:v>
                </c:pt>
                <c:pt idx="1">
                  <c:v>Deferred </c:v>
                </c:pt>
                <c:pt idx="2">
                  <c:v>Rejected</c:v>
                </c:pt>
                <c:pt idx="3">
                  <c:v>Postponed</c:v>
                </c:pt>
                <c:pt idx="4">
                  <c:v>Withdrawn</c:v>
                </c:pt>
              </c:strCache>
            </c:strRef>
          </c:cat>
          <c:val>
            <c:numRef>
              <c:f>'1st time pass rate'!$D$7:$H$7</c:f>
            </c:numRef>
          </c:val>
          <c:extLst>
            <c:ext xmlns:c16="http://schemas.microsoft.com/office/drawing/2014/chart" uri="{C3380CC4-5D6E-409C-BE32-E72D297353CC}">
              <c16:uniqueId val="{00000004-F1F8-4982-B7B6-47F3EF53BFAE}"/>
            </c:ext>
          </c:extLst>
        </c:ser>
        <c:ser>
          <c:idx val="3"/>
          <c:order val="3"/>
          <c:cat>
            <c:strRef>
              <c:f>'1st time pass rate'!$D$4:$H$4</c:f>
              <c:strCache>
                <c:ptCount val="5"/>
                <c:pt idx="0">
                  <c:v>Authorised</c:v>
                </c:pt>
                <c:pt idx="1">
                  <c:v>Deferred </c:v>
                </c:pt>
                <c:pt idx="2">
                  <c:v>Rejected</c:v>
                </c:pt>
                <c:pt idx="3">
                  <c:v>Postponed</c:v>
                </c:pt>
                <c:pt idx="4">
                  <c:v>Withdrawn</c:v>
                </c:pt>
              </c:strCache>
            </c:strRef>
          </c:cat>
          <c:val>
            <c:numRef>
              <c:f>'1st time pass rate'!$D$8:$H$8</c:f>
            </c:numRef>
          </c:val>
          <c:extLst>
            <c:ext xmlns:c16="http://schemas.microsoft.com/office/drawing/2014/chart" uri="{C3380CC4-5D6E-409C-BE32-E72D297353CC}">
              <c16:uniqueId val="{00000005-F1F8-4982-B7B6-47F3EF53BFAE}"/>
            </c:ext>
          </c:extLst>
        </c:ser>
        <c:ser>
          <c:idx val="4"/>
          <c:order val="4"/>
          <c:cat>
            <c:strRef>
              <c:f>'1st time pass rate'!$D$4:$H$4</c:f>
              <c:strCache>
                <c:ptCount val="5"/>
                <c:pt idx="0">
                  <c:v>Authorised</c:v>
                </c:pt>
                <c:pt idx="1">
                  <c:v>Deferred </c:v>
                </c:pt>
                <c:pt idx="2">
                  <c:v>Rejected</c:v>
                </c:pt>
                <c:pt idx="3">
                  <c:v>Postponed</c:v>
                </c:pt>
                <c:pt idx="4">
                  <c:v>Withdrawn</c:v>
                </c:pt>
              </c:strCache>
            </c:strRef>
          </c:cat>
          <c:val>
            <c:numRef>
              <c:f>'1st time pass rate'!$D$9:$H$9</c:f>
            </c:numRef>
          </c:val>
          <c:extLst>
            <c:ext xmlns:c16="http://schemas.microsoft.com/office/drawing/2014/chart" uri="{C3380CC4-5D6E-409C-BE32-E72D297353CC}">
              <c16:uniqueId val="{00000006-F1F8-4982-B7B6-47F3EF53BFAE}"/>
            </c:ext>
          </c:extLst>
        </c:ser>
        <c:ser>
          <c:idx val="5"/>
          <c:order val="5"/>
          <c:cat>
            <c:strRef>
              <c:f>'1st time pass rate'!$D$4:$H$4</c:f>
              <c:strCache>
                <c:ptCount val="5"/>
                <c:pt idx="0">
                  <c:v>Authorised</c:v>
                </c:pt>
                <c:pt idx="1">
                  <c:v>Deferred </c:v>
                </c:pt>
                <c:pt idx="2">
                  <c:v>Rejected</c:v>
                </c:pt>
                <c:pt idx="3">
                  <c:v>Postponed</c:v>
                </c:pt>
                <c:pt idx="4">
                  <c:v>Withdrawn</c:v>
                </c:pt>
              </c:strCache>
            </c:strRef>
          </c:cat>
          <c:val>
            <c:numRef>
              <c:f>'1st time pass rate'!$D$10:$H$10</c:f>
            </c:numRef>
          </c:val>
          <c:extLst>
            <c:ext xmlns:c16="http://schemas.microsoft.com/office/drawing/2014/chart" uri="{C3380CC4-5D6E-409C-BE32-E72D297353CC}">
              <c16:uniqueId val="{00000007-F1F8-4982-B7B6-47F3EF53BFAE}"/>
            </c:ext>
          </c:extLst>
        </c:ser>
        <c:ser>
          <c:idx val="6"/>
          <c:order val="6"/>
          <c:cat>
            <c:strRef>
              <c:f>'1st time pass rate'!$D$4:$H$4</c:f>
              <c:strCache>
                <c:ptCount val="5"/>
                <c:pt idx="0">
                  <c:v>Authorised</c:v>
                </c:pt>
                <c:pt idx="1">
                  <c:v>Deferred </c:v>
                </c:pt>
                <c:pt idx="2">
                  <c:v>Rejected</c:v>
                </c:pt>
                <c:pt idx="3">
                  <c:v>Postponed</c:v>
                </c:pt>
                <c:pt idx="4">
                  <c:v>Withdrawn</c:v>
                </c:pt>
              </c:strCache>
            </c:strRef>
          </c:cat>
          <c:val>
            <c:numRef>
              <c:f>'1st time pass rate'!$D$11:$H$11</c:f>
            </c:numRef>
          </c:val>
          <c:extLst>
            <c:ext xmlns:c16="http://schemas.microsoft.com/office/drawing/2014/chart" uri="{C3380CC4-5D6E-409C-BE32-E72D297353CC}">
              <c16:uniqueId val="{00000008-F1F8-4982-B7B6-47F3EF53BFAE}"/>
            </c:ext>
          </c:extLst>
        </c:ser>
        <c:ser>
          <c:idx val="7"/>
          <c:order val="7"/>
          <c:cat>
            <c:strRef>
              <c:f>'1st time pass rate'!$D$4:$H$4</c:f>
              <c:strCache>
                <c:ptCount val="5"/>
                <c:pt idx="0">
                  <c:v>Authorised</c:v>
                </c:pt>
                <c:pt idx="1">
                  <c:v>Deferred </c:v>
                </c:pt>
                <c:pt idx="2">
                  <c:v>Rejected</c:v>
                </c:pt>
                <c:pt idx="3">
                  <c:v>Postponed</c:v>
                </c:pt>
                <c:pt idx="4">
                  <c:v>Withdrawn</c:v>
                </c:pt>
              </c:strCache>
            </c:strRef>
          </c:cat>
          <c:val>
            <c:numRef>
              <c:f>'1st time pass rate'!$D$12:$H$12</c:f>
            </c:numRef>
          </c:val>
          <c:extLst>
            <c:ext xmlns:c16="http://schemas.microsoft.com/office/drawing/2014/chart" uri="{C3380CC4-5D6E-409C-BE32-E72D297353CC}">
              <c16:uniqueId val="{00000009-F1F8-4982-B7B6-47F3EF53BFAE}"/>
            </c:ext>
          </c:extLst>
        </c:ser>
        <c:ser>
          <c:idx val="8"/>
          <c:order val="8"/>
          <c:cat>
            <c:strRef>
              <c:f>'1st time pass rate'!$D$4:$H$4</c:f>
              <c:strCache>
                <c:ptCount val="5"/>
                <c:pt idx="0">
                  <c:v>Authorised</c:v>
                </c:pt>
                <c:pt idx="1">
                  <c:v>Deferred </c:v>
                </c:pt>
                <c:pt idx="2">
                  <c:v>Rejected</c:v>
                </c:pt>
                <c:pt idx="3">
                  <c:v>Postponed</c:v>
                </c:pt>
                <c:pt idx="4">
                  <c:v>Withdrawn</c:v>
                </c:pt>
              </c:strCache>
            </c:strRef>
          </c:cat>
          <c:val>
            <c:numRef>
              <c:f>'1st time pass rate'!$D$13:$H$13</c:f>
            </c:numRef>
          </c:val>
          <c:extLst>
            <c:ext xmlns:c16="http://schemas.microsoft.com/office/drawing/2014/chart" uri="{C3380CC4-5D6E-409C-BE32-E72D297353CC}">
              <c16:uniqueId val="{0000000A-F1F8-4982-B7B6-47F3EF53BFAE}"/>
            </c:ext>
          </c:extLst>
        </c:ser>
        <c:ser>
          <c:idx val="9"/>
          <c:order val="9"/>
          <c:cat>
            <c:strRef>
              <c:f>'1st time pass rate'!$D$4:$H$4</c:f>
              <c:strCache>
                <c:ptCount val="5"/>
                <c:pt idx="0">
                  <c:v>Authorised</c:v>
                </c:pt>
                <c:pt idx="1">
                  <c:v>Deferred </c:v>
                </c:pt>
                <c:pt idx="2">
                  <c:v>Rejected</c:v>
                </c:pt>
                <c:pt idx="3">
                  <c:v>Postponed</c:v>
                </c:pt>
                <c:pt idx="4">
                  <c:v>Withdrawn</c:v>
                </c:pt>
              </c:strCache>
            </c:strRef>
          </c:cat>
          <c:val>
            <c:numRef>
              <c:f>'1st time pass rate'!$D$14:$H$14</c:f>
            </c:numRef>
          </c:val>
          <c:extLst>
            <c:ext xmlns:c16="http://schemas.microsoft.com/office/drawing/2014/chart" uri="{C3380CC4-5D6E-409C-BE32-E72D297353CC}">
              <c16:uniqueId val="{0000000B-F1F8-4982-B7B6-47F3EF53BFAE}"/>
            </c:ext>
          </c:extLst>
        </c:ser>
        <c:ser>
          <c:idx val="10"/>
          <c:order val="10"/>
          <c:cat>
            <c:strRef>
              <c:f>'1st time pass rate'!$D$4:$H$4</c:f>
              <c:strCache>
                <c:ptCount val="5"/>
                <c:pt idx="0">
                  <c:v>Authorised</c:v>
                </c:pt>
                <c:pt idx="1">
                  <c:v>Deferred </c:v>
                </c:pt>
                <c:pt idx="2">
                  <c:v>Rejected</c:v>
                </c:pt>
                <c:pt idx="3">
                  <c:v>Postponed</c:v>
                </c:pt>
                <c:pt idx="4">
                  <c:v>Withdrawn</c:v>
                </c:pt>
              </c:strCache>
            </c:strRef>
          </c:cat>
          <c:val>
            <c:numRef>
              <c:f>'1st time pass rate'!$D$15:$H$15</c:f>
            </c:numRef>
          </c:val>
          <c:extLst>
            <c:ext xmlns:c16="http://schemas.microsoft.com/office/drawing/2014/chart" uri="{C3380CC4-5D6E-409C-BE32-E72D297353CC}">
              <c16:uniqueId val="{0000000C-F1F8-4982-B7B6-47F3EF53BFAE}"/>
            </c:ext>
          </c:extLst>
        </c:ser>
        <c:ser>
          <c:idx val="11"/>
          <c:order val="11"/>
          <c:cat>
            <c:strRef>
              <c:f>'1st time pass rate'!$D$4:$H$4</c:f>
              <c:strCache>
                <c:ptCount val="5"/>
                <c:pt idx="0">
                  <c:v>Authorised</c:v>
                </c:pt>
                <c:pt idx="1">
                  <c:v>Deferred </c:v>
                </c:pt>
                <c:pt idx="2">
                  <c:v>Rejected</c:v>
                </c:pt>
                <c:pt idx="3">
                  <c:v>Postponed</c:v>
                </c:pt>
                <c:pt idx="4">
                  <c:v>Withdrawn</c:v>
                </c:pt>
              </c:strCache>
            </c:strRef>
          </c:cat>
          <c:val>
            <c:numRef>
              <c:f>'1st time pass rate'!$D$16:$H$16</c:f>
            </c:numRef>
          </c:val>
          <c:extLst>
            <c:ext xmlns:c16="http://schemas.microsoft.com/office/drawing/2014/chart" uri="{C3380CC4-5D6E-409C-BE32-E72D297353CC}">
              <c16:uniqueId val="{0000000D-F1F8-4982-B7B6-47F3EF53BFAE}"/>
            </c:ext>
          </c:extLst>
        </c:ser>
        <c:ser>
          <c:idx val="12"/>
          <c:order val="12"/>
          <c:cat>
            <c:strRef>
              <c:f>'1st time pass rate'!$D$4:$H$4</c:f>
              <c:strCache>
                <c:ptCount val="5"/>
                <c:pt idx="0">
                  <c:v>Authorised</c:v>
                </c:pt>
                <c:pt idx="1">
                  <c:v>Deferred </c:v>
                </c:pt>
                <c:pt idx="2">
                  <c:v>Rejected</c:v>
                </c:pt>
                <c:pt idx="3">
                  <c:v>Postponed</c:v>
                </c:pt>
                <c:pt idx="4">
                  <c:v>Withdrawn</c:v>
                </c:pt>
              </c:strCache>
            </c:strRef>
          </c:cat>
          <c:val>
            <c:numRef>
              <c:f>'1st time pass rate'!$D$17:$H$17</c:f>
            </c:numRef>
          </c:val>
          <c:extLst>
            <c:ext xmlns:c16="http://schemas.microsoft.com/office/drawing/2014/chart" uri="{C3380CC4-5D6E-409C-BE32-E72D297353CC}">
              <c16:uniqueId val="{0000000E-F1F8-4982-B7B6-47F3EF53BFAE}"/>
            </c:ext>
          </c:extLst>
        </c:ser>
        <c:ser>
          <c:idx val="13"/>
          <c:order val="13"/>
          <c:cat>
            <c:strRef>
              <c:f>'1st time pass rate'!$D$4:$H$4</c:f>
              <c:strCache>
                <c:ptCount val="5"/>
                <c:pt idx="0">
                  <c:v>Authorised</c:v>
                </c:pt>
                <c:pt idx="1">
                  <c:v>Deferred </c:v>
                </c:pt>
                <c:pt idx="2">
                  <c:v>Rejected</c:v>
                </c:pt>
                <c:pt idx="3">
                  <c:v>Postponed</c:v>
                </c:pt>
                <c:pt idx="4">
                  <c:v>Withdrawn</c:v>
                </c:pt>
              </c:strCache>
            </c:strRef>
          </c:cat>
          <c:val>
            <c:numRef>
              <c:f>'1st time pass rate'!$D$18:$H$18</c:f>
            </c:numRef>
          </c:val>
          <c:extLst>
            <c:ext xmlns:c16="http://schemas.microsoft.com/office/drawing/2014/chart" uri="{C3380CC4-5D6E-409C-BE32-E72D297353CC}">
              <c16:uniqueId val="{0000000F-F1F8-4982-B7B6-47F3EF53BFAE}"/>
            </c:ext>
          </c:extLst>
        </c:ser>
        <c:ser>
          <c:idx val="14"/>
          <c:order val="14"/>
          <c:cat>
            <c:strRef>
              <c:f>'1st time pass rate'!$D$4:$H$4</c:f>
              <c:strCache>
                <c:ptCount val="5"/>
                <c:pt idx="0">
                  <c:v>Authorised</c:v>
                </c:pt>
                <c:pt idx="1">
                  <c:v>Deferred </c:v>
                </c:pt>
                <c:pt idx="2">
                  <c:v>Rejected</c:v>
                </c:pt>
                <c:pt idx="3">
                  <c:v>Postponed</c:v>
                </c:pt>
                <c:pt idx="4">
                  <c:v>Withdrawn</c:v>
                </c:pt>
              </c:strCache>
            </c:strRef>
          </c:cat>
          <c:val>
            <c:numRef>
              <c:f>'1st time pass rate'!$D$19:$H$19</c:f>
            </c:numRef>
          </c:val>
          <c:extLst>
            <c:ext xmlns:c16="http://schemas.microsoft.com/office/drawing/2014/chart" uri="{C3380CC4-5D6E-409C-BE32-E72D297353CC}">
              <c16:uniqueId val="{00000010-F1F8-4982-B7B6-47F3EF53BFAE}"/>
            </c:ext>
          </c:extLst>
        </c:ser>
        <c:ser>
          <c:idx val="15"/>
          <c:order val="15"/>
          <c:cat>
            <c:strRef>
              <c:f>'1st time pass rate'!$D$4:$H$4</c:f>
              <c:strCache>
                <c:ptCount val="5"/>
                <c:pt idx="0">
                  <c:v>Authorised</c:v>
                </c:pt>
                <c:pt idx="1">
                  <c:v>Deferred </c:v>
                </c:pt>
                <c:pt idx="2">
                  <c:v>Rejected</c:v>
                </c:pt>
                <c:pt idx="3">
                  <c:v>Postponed</c:v>
                </c:pt>
                <c:pt idx="4">
                  <c:v>Withdrawn</c:v>
                </c:pt>
              </c:strCache>
            </c:strRef>
          </c:cat>
          <c:val>
            <c:numRef>
              <c:f>'1st time pass rate'!$D$20:$H$20</c:f>
            </c:numRef>
          </c:val>
          <c:extLst>
            <c:ext xmlns:c16="http://schemas.microsoft.com/office/drawing/2014/chart" uri="{C3380CC4-5D6E-409C-BE32-E72D297353CC}">
              <c16:uniqueId val="{00000011-F1F8-4982-B7B6-47F3EF53BFAE}"/>
            </c:ext>
          </c:extLst>
        </c:ser>
        <c:ser>
          <c:idx val="16"/>
          <c:order val="16"/>
          <c:cat>
            <c:strRef>
              <c:f>'1st time pass rate'!$D$4:$H$4</c:f>
              <c:strCache>
                <c:ptCount val="5"/>
                <c:pt idx="0">
                  <c:v>Authorised</c:v>
                </c:pt>
                <c:pt idx="1">
                  <c:v>Deferred </c:v>
                </c:pt>
                <c:pt idx="2">
                  <c:v>Rejected</c:v>
                </c:pt>
                <c:pt idx="3">
                  <c:v>Postponed</c:v>
                </c:pt>
                <c:pt idx="4">
                  <c:v>Withdrawn</c:v>
                </c:pt>
              </c:strCache>
            </c:strRef>
          </c:cat>
          <c:val>
            <c:numRef>
              <c:f>'1st time pass rate'!$D$21:$H$21</c:f>
            </c:numRef>
          </c:val>
          <c:extLst>
            <c:ext xmlns:c16="http://schemas.microsoft.com/office/drawing/2014/chart" uri="{C3380CC4-5D6E-409C-BE32-E72D297353CC}">
              <c16:uniqueId val="{00000012-F1F8-4982-B7B6-47F3EF53BFAE}"/>
            </c:ext>
          </c:extLst>
        </c:ser>
        <c:ser>
          <c:idx val="17"/>
          <c:order val="17"/>
          <c:cat>
            <c:strRef>
              <c:f>'1st time pass rate'!$D$4:$H$4</c:f>
              <c:strCache>
                <c:ptCount val="5"/>
                <c:pt idx="0">
                  <c:v>Authorised</c:v>
                </c:pt>
                <c:pt idx="1">
                  <c:v>Deferred </c:v>
                </c:pt>
                <c:pt idx="2">
                  <c:v>Rejected</c:v>
                </c:pt>
                <c:pt idx="3">
                  <c:v>Postponed</c:v>
                </c:pt>
                <c:pt idx="4">
                  <c:v>Withdrawn</c:v>
                </c:pt>
              </c:strCache>
            </c:strRef>
          </c:cat>
          <c:val>
            <c:numRef>
              <c:f>'1st time pass rate'!$D$22:$H$22</c:f>
            </c:numRef>
          </c:val>
          <c:extLst>
            <c:ext xmlns:c16="http://schemas.microsoft.com/office/drawing/2014/chart" uri="{C3380CC4-5D6E-409C-BE32-E72D297353CC}">
              <c16:uniqueId val="{00000013-F1F8-4982-B7B6-47F3EF53BFAE}"/>
            </c:ext>
          </c:extLst>
        </c:ser>
        <c:ser>
          <c:idx val="18"/>
          <c:order val="18"/>
          <c:cat>
            <c:strRef>
              <c:f>'1st time pass rate'!$D$4:$H$4</c:f>
              <c:strCache>
                <c:ptCount val="5"/>
                <c:pt idx="0">
                  <c:v>Authorised</c:v>
                </c:pt>
                <c:pt idx="1">
                  <c:v>Deferred </c:v>
                </c:pt>
                <c:pt idx="2">
                  <c:v>Rejected</c:v>
                </c:pt>
                <c:pt idx="3">
                  <c:v>Postponed</c:v>
                </c:pt>
                <c:pt idx="4">
                  <c:v>Withdrawn</c:v>
                </c:pt>
              </c:strCache>
            </c:strRef>
          </c:cat>
          <c:val>
            <c:numRef>
              <c:f>'1st time pass rate'!$D$23:$H$23</c:f>
            </c:numRef>
          </c:val>
          <c:extLst>
            <c:ext xmlns:c16="http://schemas.microsoft.com/office/drawing/2014/chart" uri="{C3380CC4-5D6E-409C-BE32-E72D297353CC}">
              <c16:uniqueId val="{00000014-F1F8-4982-B7B6-47F3EF53BFAE}"/>
            </c:ext>
          </c:extLst>
        </c:ser>
        <c:ser>
          <c:idx val="19"/>
          <c:order val="19"/>
          <c:cat>
            <c:strRef>
              <c:f>'1st time pass rate'!$D$4:$H$4</c:f>
              <c:strCache>
                <c:ptCount val="5"/>
                <c:pt idx="0">
                  <c:v>Authorised</c:v>
                </c:pt>
                <c:pt idx="1">
                  <c:v>Deferred </c:v>
                </c:pt>
                <c:pt idx="2">
                  <c:v>Rejected</c:v>
                </c:pt>
                <c:pt idx="3">
                  <c:v>Postponed</c:v>
                </c:pt>
                <c:pt idx="4">
                  <c:v>Withdrawn</c:v>
                </c:pt>
              </c:strCache>
            </c:strRef>
          </c:cat>
          <c:val>
            <c:numRef>
              <c:f>'1st time pass rate'!$D$24:$H$24</c:f>
            </c:numRef>
          </c:val>
          <c:extLst>
            <c:ext xmlns:c16="http://schemas.microsoft.com/office/drawing/2014/chart" uri="{C3380CC4-5D6E-409C-BE32-E72D297353CC}">
              <c16:uniqueId val="{00000015-F1F8-4982-B7B6-47F3EF53BFAE}"/>
            </c:ext>
          </c:extLst>
        </c:ser>
        <c:ser>
          <c:idx val="20"/>
          <c:order val="20"/>
          <c:cat>
            <c:strRef>
              <c:f>'1st time pass rate'!$D$4:$H$4</c:f>
              <c:strCache>
                <c:ptCount val="5"/>
                <c:pt idx="0">
                  <c:v>Authorised</c:v>
                </c:pt>
                <c:pt idx="1">
                  <c:v>Deferred </c:v>
                </c:pt>
                <c:pt idx="2">
                  <c:v>Rejected</c:v>
                </c:pt>
                <c:pt idx="3">
                  <c:v>Postponed</c:v>
                </c:pt>
                <c:pt idx="4">
                  <c:v>Withdrawn</c:v>
                </c:pt>
              </c:strCache>
            </c:strRef>
          </c:cat>
          <c:val>
            <c:numRef>
              <c:f>'1st time pass rate'!$D$25:$H$25</c:f>
            </c:numRef>
          </c:val>
          <c:extLst>
            <c:ext xmlns:c16="http://schemas.microsoft.com/office/drawing/2014/chart" uri="{C3380CC4-5D6E-409C-BE32-E72D297353CC}">
              <c16:uniqueId val="{00000016-F1F8-4982-B7B6-47F3EF53BFAE}"/>
            </c:ext>
          </c:extLst>
        </c:ser>
        <c:ser>
          <c:idx val="21"/>
          <c:order val="21"/>
          <c:cat>
            <c:strRef>
              <c:f>'1st time pass rate'!$D$4:$H$4</c:f>
              <c:strCache>
                <c:ptCount val="5"/>
                <c:pt idx="0">
                  <c:v>Authorised</c:v>
                </c:pt>
                <c:pt idx="1">
                  <c:v>Deferred </c:v>
                </c:pt>
                <c:pt idx="2">
                  <c:v>Rejected</c:v>
                </c:pt>
                <c:pt idx="3">
                  <c:v>Postponed</c:v>
                </c:pt>
                <c:pt idx="4">
                  <c:v>Withdrawn</c:v>
                </c:pt>
              </c:strCache>
            </c:strRef>
          </c:cat>
          <c:val>
            <c:numRef>
              <c:f>'1st time pass rate'!$D$26:$H$26</c:f>
            </c:numRef>
          </c:val>
          <c:extLst>
            <c:ext xmlns:c16="http://schemas.microsoft.com/office/drawing/2014/chart" uri="{C3380CC4-5D6E-409C-BE32-E72D297353CC}">
              <c16:uniqueId val="{00000017-F1F8-4982-B7B6-47F3EF53BFAE}"/>
            </c:ext>
          </c:extLst>
        </c:ser>
        <c:ser>
          <c:idx val="22"/>
          <c:order val="22"/>
          <c:cat>
            <c:strRef>
              <c:f>'1st time pass rate'!$D$4:$H$4</c:f>
              <c:strCache>
                <c:ptCount val="5"/>
                <c:pt idx="0">
                  <c:v>Authorised</c:v>
                </c:pt>
                <c:pt idx="1">
                  <c:v>Deferred </c:v>
                </c:pt>
                <c:pt idx="2">
                  <c:v>Rejected</c:v>
                </c:pt>
                <c:pt idx="3">
                  <c:v>Postponed</c:v>
                </c:pt>
                <c:pt idx="4">
                  <c:v>Withdrawn</c:v>
                </c:pt>
              </c:strCache>
            </c:strRef>
          </c:cat>
          <c:val>
            <c:numRef>
              <c:f>'1st time pass rate'!$D$27:$H$27</c:f>
            </c:numRef>
          </c:val>
          <c:extLst>
            <c:ext xmlns:c16="http://schemas.microsoft.com/office/drawing/2014/chart" uri="{C3380CC4-5D6E-409C-BE32-E72D297353CC}">
              <c16:uniqueId val="{00000018-F1F8-4982-B7B6-47F3EF53BFAE}"/>
            </c:ext>
          </c:extLst>
        </c:ser>
        <c:ser>
          <c:idx val="23"/>
          <c:order val="23"/>
          <c:cat>
            <c:strRef>
              <c:f>'1st time pass rate'!$D$4:$H$4</c:f>
              <c:strCache>
                <c:ptCount val="5"/>
                <c:pt idx="0">
                  <c:v>Authorised</c:v>
                </c:pt>
                <c:pt idx="1">
                  <c:v>Deferred </c:v>
                </c:pt>
                <c:pt idx="2">
                  <c:v>Rejected</c:v>
                </c:pt>
                <c:pt idx="3">
                  <c:v>Postponed</c:v>
                </c:pt>
                <c:pt idx="4">
                  <c:v>Withdrawn</c:v>
                </c:pt>
              </c:strCache>
            </c:strRef>
          </c:cat>
          <c:val>
            <c:numRef>
              <c:f>'1st time pass rate'!$D$28:$H$28</c:f>
            </c:numRef>
          </c:val>
          <c:extLst>
            <c:ext xmlns:c16="http://schemas.microsoft.com/office/drawing/2014/chart" uri="{C3380CC4-5D6E-409C-BE32-E72D297353CC}">
              <c16:uniqueId val="{00000019-F1F8-4982-B7B6-47F3EF53BFAE}"/>
            </c:ext>
          </c:extLst>
        </c:ser>
        <c:ser>
          <c:idx val="24"/>
          <c:order val="24"/>
          <c:cat>
            <c:strRef>
              <c:f>'1st time pass rate'!$D$4:$H$4</c:f>
              <c:strCache>
                <c:ptCount val="5"/>
                <c:pt idx="0">
                  <c:v>Authorised</c:v>
                </c:pt>
                <c:pt idx="1">
                  <c:v>Deferred </c:v>
                </c:pt>
                <c:pt idx="2">
                  <c:v>Rejected</c:v>
                </c:pt>
                <c:pt idx="3">
                  <c:v>Postponed</c:v>
                </c:pt>
                <c:pt idx="4">
                  <c:v>Withdrawn</c:v>
                </c:pt>
              </c:strCache>
            </c:strRef>
          </c:cat>
          <c:val>
            <c:numRef>
              <c:f>'1st time pass rate'!$D$29:$H$29</c:f>
            </c:numRef>
          </c:val>
          <c:extLst>
            <c:ext xmlns:c16="http://schemas.microsoft.com/office/drawing/2014/chart" uri="{C3380CC4-5D6E-409C-BE32-E72D297353CC}">
              <c16:uniqueId val="{0000001A-F1F8-4982-B7B6-47F3EF53BFAE}"/>
            </c:ext>
          </c:extLst>
        </c:ser>
        <c:ser>
          <c:idx val="25"/>
          <c:order val="25"/>
          <c:cat>
            <c:strRef>
              <c:f>'1st time pass rate'!$D$4:$H$4</c:f>
              <c:strCache>
                <c:ptCount val="5"/>
                <c:pt idx="0">
                  <c:v>Authorised</c:v>
                </c:pt>
                <c:pt idx="1">
                  <c:v>Deferred </c:v>
                </c:pt>
                <c:pt idx="2">
                  <c:v>Rejected</c:v>
                </c:pt>
                <c:pt idx="3">
                  <c:v>Postponed</c:v>
                </c:pt>
                <c:pt idx="4">
                  <c:v>Withdrawn</c:v>
                </c:pt>
              </c:strCache>
            </c:strRef>
          </c:cat>
          <c:val>
            <c:numRef>
              <c:f>'1st time pass rate'!$D$30:$H$30</c:f>
            </c:numRef>
          </c:val>
          <c:extLst>
            <c:ext xmlns:c16="http://schemas.microsoft.com/office/drawing/2014/chart" uri="{C3380CC4-5D6E-409C-BE32-E72D297353CC}">
              <c16:uniqueId val="{0000001B-F1F8-4982-B7B6-47F3EF53BFAE}"/>
            </c:ext>
          </c:extLst>
        </c:ser>
        <c:ser>
          <c:idx val="26"/>
          <c:order val="26"/>
          <c:cat>
            <c:strRef>
              <c:f>'1st time pass rate'!$D$4:$H$4</c:f>
              <c:strCache>
                <c:ptCount val="5"/>
                <c:pt idx="0">
                  <c:v>Authorised</c:v>
                </c:pt>
                <c:pt idx="1">
                  <c:v>Deferred </c:v>
                </c:pt>
                <c:pt idx="2">
                  <c:v>Rejected</c:v>
                </c:pt>
                <c:pt idx="3">
                  <c:v>Postponed</c:v>
                </c:pt>
                <c:pt idx="4">
                  <c:v>Withdrawn</c:v>
                </c:pt>
              </c:strCache>
            </c:strRef>
          </c:cat>
          <c:val>
            <c:numRef>
              <c:f>'1st time pass rate'!$D$31:$H$31</c:f>
            </c:numRef>
          </c:val>
          <c:extLst>
            <c:ext xmlns:c16="http://schemas.microsoft.com/office/drawing/2014/chart" uri="{C3380CC4-5D6E-409C-BE32-E72D297353CC}">
              <c16:uniqueId val="{0000001C-F1F8-4982-B7B6-47F3EF53BFAE}"/>
            </c:ext>
          </c:extLst>
        </c:ser>
        <c:ser>
          <c:idx val="27"/>
          <c:order val="27"/>
          <c:cat>
            <c:strRef>
              <c:f>'1st time pass rate'!$D$4:$H$4</c:f>
              <c:strCache>
                <c:ptCount val="5"/>
                <c:pt idx="0">
                  <c:v>Authorised</c:v>
                </c:pt>
                <c:pt idx="1">
                  <c:v>Deferred </c:v>
                </c:pt>
                <c:pt idx="2">
                  <c:v>Rejected</c:v>
                </c:pt>
                <c:pt idx="3">
                  <c:v>Postponed</c:v>
                </c:pt>
                <c:pt idx="4">
                  <c:v>Withdrawn</c:v>
                </c:pt>
              </c:strCache>
            </c:strRef>
          </c:cat>
          <c:val>
            <c:numRef>
              <c:f>'1st time pass rate'!$D$32:$H$32</c:f>
            </c:numRef>
          </c:val>
          <c:extLst>
            <c:ext xmlns:c16="http://schemas.microsoft.com/office/drawing/2014/chart" uri="{C3380CC4-5D6E-409C-BE32-E72D297353CC}">
              <c16:uniqueId val="{0000001D-F1F8-4982-B7B6-47F3EF53BFAE}"/>
            </c:ext>
          </c:extLst>
        </c:ser>
        <c:ser>
          <c:idx val="28"/>
          <c:order val="28"/>
          <c:cat>
            <c:strRef>
              <c:f>'1st time pass rate'!$D$4:$H$4</c:f>
              <c:strCache>
                <c:ptCount val="5"/>
                <c:pt idx="0">
                  <c:v>Authorised</c:v>
                </c:pt>
                <c:pt idx="1">
                  <c:v>Deferred </c:v>
                </c:pt>
                <c:pt idx="2">
                  <c:v>Rejected</c:v>
                </c:pt>
                <c:pt idx="3">
                  <c:v>Postponed</c:v>
                </c:pt>
                <c:pt idx="4">
                  <c:v>Withdrawn</c:v>
                </c:pt>
              </c:strCache>
            </c:strRef>
          </c:cat>
          <c:val>
            <c:numRef>
              <c:f>'1st time pass rate'!$D$33:$H$33</c:f>
            </c:numRef>
          </c:val>
          <c:extLst>
            <c:ext xmlns:c16="http://schemas.microsoft.com/office/drawing/2014/chart" uri="{C3380CC4-5D6E-409C-BE32-E72D297353CC}">
              <c16:uniqueId val="{0000001E-F1F8-4982-B7B6-47F3EF53BFAE}"/>
            </c:ext>
          </c:extLst>
        </c:ser>
        <c:ser>
          <c:idx val="29"/>
          <c:order val="29"/>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'1st time pass rate'!$D$4:$H$4</c:f>
              <c:strCache>
                <c:ptCount val="5"/>
                <c:pt idx="0">
                  <c:v>Authorised</c:v>
                </c:pt>
                <c:pt idx="1">
                  <c:v>Deferred </c:v>
                </c:pt>
                <c:pt idx="2">
                  <c:v>Rejected</c:v>
                </c:pt>
                <c:pt idx="3">
                  <c:v>Postponed</c:v>
                </c:pt>
                <c:pt idx="4">
                  <c:v>Withdrawn</c:v>
                </c:pt>
              </c:strCache>
            </c:strRef>
          </c:cat>
          <c:val>
            <c:numRef>
              <c:f>'1st time pass rate'!$D$54:$H$54</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1F-F1F8-4982-B7B6-47F3EF53BFA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1st Time Assessment Outcomes</a:t>
            </a:r>
          </a:p>
        </c:rich>
      </c:tx>
      <c:overlay val="0"/>
    </c:title>
    <c:autoTitleDeleted val="0"/>
    <c:plotArea>
      <c:layout/>
      <c:barChart>
        <c:barDir val="col"/>
        <c:grouping val="stacked"/>
        <c:varyColors val="0"/>
        <c:ser>
          <c:idx val="0"/>
          <c:order val="0"/>
          <c:tx>
            <c:strRef>
              <c:f>'1st time pass rate'!$D$4</c:f>
              <c:strCache>
                <c:ptCount val="1"/>
                <c:pt idx="0">
                  <c:v>Authorised</c:v>
                </c:pt>
              </c:strCache>
            </c:strRef>
          </c:tx>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0DA4-49EF-B801-B4BA884A8064}"/>
                </c:ext>
              </c:extLst>
            </c:dLbl>
            <c:dLbl>
              <c:idx val="5"/>
              <c:delete val="1"/>
              <c:extLst>
                <c:ext xmlns:c15="http://schemas.microsoft.com/office/drawing/2012/chart" uri="{CE6537A1-D6FC-4f65-9D91-7224C49458BB}"/>
                <c:ext xmlns:c16="http://schemas.microsoft.com/office/drawing/2014/chart" uri="{C3380CC4-5D6E-409C-BE32-E72D297353CC}">
                  <c16:uniqueId val="{00000001-0DA4-49EF-B801-B4BA884A8064}"/>
                </c:ext>
              </c:extLst>
            </c:dLbl>
            <c:dLbl>
              <c:idx val="8"/>
              <c:delete val="1"/>
              <c:extLst>
                <c:ext xmlns:c15="http://schemas.microsoft.com/office/drawing/2012/chart" uri="{CE6537A1-D6FC-4f65-9D91-7224C49458BB}"/>
                <c:ext xmlns:c16="http://schemas.microsoft.com/office/drawing/2014/chart" uri="{C3380CC4-5D6E-409C-BE32-E72D297353CC}">
                  <c16:uniqueId val="{00000002-0DA4-49EF-B801-B4BA884A80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rate'!$C$35:$C$44</c:f>
              <c:strCache>
                <c:ptCount val="10"/>
                <c:pt idx="0">
                  <c:v>Q2 11/12</c:v>
                </c:pt>
                <c:pt idx="1">
                  <c:v>Q3 11/12</c:v>
                </c:pt>
                <c:pt idx="2">
                  <c:v>Q4 11/12</c:v>
                </c:pt>
                <c:pt idx="3">
                  <c:v>Q1 12/13</c:v>
                </c:pt>
                <c:pt idx="4">
                  <c:v>Q2 12/13</c:v>
                </c:pt>
                <c:pt idx="5">
                  <c:v>Q3 12/13</c:v>
                </c:pt>
                <c:pt idx="6">
                  <c:v>Q4 12/13</c:v>
                </c:pt>
                <c:pt idx="7">
                  <c:v>Q1 13/14</c:v>
                </c:pt>
                <c:pt idx="8">
                  <c:v>Q2 13/14</c:v>
                </c:pt>
                <c:pt idx="9">
                  <c:v>Q3 13/14</c:v>
                </c:pt>
              </c:strCache>
            </c:strRef>
          </c:cat>
          <c:val>
            <c:numRef>
              <c:f>'1st time pass rate'!$D$35:$D$44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A4-49EF-B801-B4BA884A8064}"/>
            </c:ext>
          </c:extLst>
        </c:ser>
        <c:ser>
          <c:idx val="1"/>
          <c:order val="1"/>
          <c:tx>
            <c:strRef>
              <c:f>'1st time pass rate'!$E$4</c:f>
              <c:strCache>
                <c:ptCount val="1"/>
                <c:pt idx="0">
                  <c:v>Deferred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0DA4-49EF-B801-B4BA884A8064}"/>
                </c:ext>
              </c:extLst>
            </c:dLbl>
            <c:dLbl>
              <c:idx val="1"/>
              <c:delete val="1"/>
              <c:extLst>
                <c:ext xmlns:c15="http://schemas.microsoft.com/office/drawing/2012/chart" uri="{CE6537A1-D6FC-4f65-9D91-7224C49458BB}"/>
                <c:ext xmlns:c16="http://schemas.microsoft.com/office/drawing/2014/chart" uri="{C3380CC4-5D6E-409C-BE32-E72D297353CC}">
                  <c16:uniqueId val="{00000005-0DA4-49EF-B801-B4BA884A8064}"/>
                </c:ext>
              </c:extLst>
            </c:dLbl>
            <c:dLbl>
              <c:idx val="3"/>
              <c:delete val="1"/>
              <c:extLst>
                <c:ext xmlns:c15="http://schemas.microsoft.com/office/drawing/2012/chart" uri="{CE6537A1-D6FC-4f65-9D91-7224C49458BB}"/>
                <c:ext xmlns:c16="http://schemas.microsoft.com/office/drawing/2014/chart" uri="{C3380CC4-5D6E-409C-BE32-E72D297353CC}">
                  <c16:uniqueId val="{00000006-0DA4-49EF-B801-B4BA884A8064}"/>
                </c:ext>
              </c:extLst>
            </c:dLbl>
            <c:dLbl>
              <c:idx val="4"/>
              <c:delete val="1"/>
              <c:extLst>
                <c:ext xmlns:c15="http://schemas.microsoft.com/office/drawing/2012/chart" uri="{CE6537A1-D6FC-4f65-9D91-7224C49458BB}"/>
                <c:ext xmlns:c16="http://schemas.microsoft.com/office/drawing/2014/chart" uri="{C3380CC4-5D6E-409C-BE32-E72D297353CC}">
                  <c16:uniqueId val="{00000007-0DA4-49EF-B801-B4BA884A80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rate'!$C$35:$C$44</c:f>
              <c:strCache>
                <c:ptCount val="10"/>
                <c:pt idx="0">
                  <c:v>Q2 11/12</c:v>
                </c:pt>
                <c:pt idx="1">
                  <c:v>Q3 11/12</c:v>
                </c:pt>
                <c:pt idx="2">
                  <c:v>Q4 11/12</c:v>
                </c:pt>
                <c:pt idx="3">
                  <c:v>Q1 12/13</c:v>
                </c:pt>
                <c:pt idx="4">
                  <c:v>Q2 12/13</c:v>
                </c:pt>
                <c:pt idx="5">
                  <c:v>Q3 12/13</c:v>
                </c:pt>
                <c:pt idx="6">
                  <c:v>Q4 12/13</c:v>
                </c:pt>
                <c:pt idx="7">
                  <c:v>Q1 13/14</c:v>
                </c:pt>
                <c:pt idx="8">
                  <c:v>Q2 13/14</c:v>
                </c:pt>
                <c:pt idx="9">
                  <c:v>Q3 13/14</c:v>
                </c:pt>
              </c:strCache>
            </c:strRef>
          </c:cat>
          <c:val>
            <c:numRef>
              <c:f>'1st time pass rate'!$E$35:$E$44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0DA4-49EF-B801-B4BA884A8064}"/>
            </c:ext>
          </c:extLst>
        </c:ser>
        <c:ser>
          <c:idx val="2"/>
          <c:order val="2"/>
          <c:tx>
            <c:strRef>
              <c:f>'1st time pass rate'!$F$4</c:f>
              <c:strCache>
                <c:ptCount val="1"/>
                <c:pt idx="0">
                  <c:v>Rejected</c:v>
                </c:pt>
              </c:strCache>
            </c:strRef>
          </c:tx>
          <c:invertIfNegative val="0"/>
          <c:cat>
            <c:strRef>
              <c:f>'1st time pass rate'!$C$35:$C$44</c:f>
              <c:strCache>
                <c:ptCount val="10"/>
                <c:pt idx="0">
                  <c:v>Q2 11/12</c:v>
                </c:pt>
                <c:pt idx="1">
                  <c:v>Q3 11/12</c:v>
                </c:pt>
                <c:pt idx="2">
                  <c:v>Q4 11/12</c:v>
                </c:pt>
                <c:pt idx="3">
                  <c:v>Q1 12/13</c:v>
                </c:pt>
                <c:pt idx="4">
                  <c:v>Q2 12/13</c:v>
                </c:pt>
                <c:pt idx="5">
                  <c:v>Q3 12/13</c:v>
                </c:pt>
                <c:pt idx="6">
                  <c:v>Q4 12/13</c:v>
                </c:pt>
                <c:pt idx="7">
                  <c:v>Q1 13/14</c:v>
                </c:pt>
                <c:pt idx="8">
                  <c:v>Q2 13/14</c:v>
                </c:pt>
                <c:pt idx="9">
                  <c:v>Q3 13/14</c:v>
                </c:pt>
              </c:strCache>
            </c:strRef>
          </c:cat>
          <c:val>
            <c:numRef>
              <c:f>'1st time pass rate'!$F$35:$F$44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0DA4-49EF-B801-B4BA884A8064}"/>
            </c:ext>
          </c:extLst>
        </c:ser>
        <c:ser>
          <c:idx val="3"/>
          <c:order val="3"/>
          <c:tx>
            <c:strRef>
              <c:f>'1st time pass rate'!$G$4</c:f>
              <c:strCache>
                <c:ptCount val="1"/>
                <c:pt idx="0">
                  <c:v>Postponed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0DA4-49EF-B801-B4BA884A8064}"/>
                </c:ext>
              </c:extLst>
            </c:dLbl>
            <c:dLbl>
              <c:idx val="1"/>
              <c:delete val="1"/>
              <c:extLst>
                <c:ext xmlns:c15="http://schemas.microsoft.com/office/drawing/2012/chart" uri="{CE6537A1-D6FC-4f65-9D91-7224C49458BB}"/>
                <c:ext xmlns:c16="http://schemas.microsoft.com/office/drawing/2014/chart" uri="{C3380CC4-5D6E-409C-BE32-E72D297353CC}">
                  <c16:uniqueId val="{0000000B-0DA4-49EF-B801-B4BA884A8064}"/>
                </c:ext>
              </c:extLst>
            </c:dLbl>
            <c:dLbl>
              <c:idx val="2"/>
              <c:delete val="1"/>
              <c:extLst>
                <c:ext xmlns:c15="http://schemas.microsoft.com/office/drawing/2012/chart" uri="{CE6537A1-D6FC-4f65-9D91-7224C49458BB}"/>
                <c:ext xmlns:c16="http://schemas.microsoft.com/office/drawing/2014/chart" uri="{C3380CC4-5D6E-409C-BE32-E72D297353CC}">
                  <c16:uniqueId val="{0000000C-0DA4-49EF-B801-B4BA884A8064}"/>
                </c:ext>
              </c:extLst>
            </c:dLbl>
            <c:dLbl>
              <c:idx val="3"/>
              <c:delete val="1"/>
              <c:extLst>
                <c:ext xmlns:c15="http://schemas.microsoft.com/office/drawing/2012/chart" uri="{CE6537A1-D6FC-4f65-9D91-7224C49458BB}"/>
                <c:ext xmlns:c16="http://schemas.microsoft.com/office/drawing/2014/chart" uri="{C3380CC4-5D6E-409C-BE32-E72D297353CC}">
                  <c16:uniqueId val="{0000000D-0DA4-49EF-B801-B4BA884A8064}"/>
                </c:ext>
              </c:extLst>
            </c:dLbl>
            <c:dLbl>
              <c:idx val="6"/>
              <c:delete val="1"/>
              <c:extLst>
                <c:ext xmlns:c15="http://schemas.microsoft.com/office/drawing/2012/chart" uri="{CE6537A1-D6FC-4f65-9D91-7224C49458BB}"/>
                <c:ext xmlns:c16="http://schemas.microsoft.com/office/drawing/2014/chart" uri="{C3380CC4-5D6E-409C-BE32-E72D297353CC}">
                  <c16:uniqueId val="{0000000E-0DA4-49EF-B801-B4BA884A8064}"/>
                </c:ext>
              </c:extLst>
            </c:dLbl>
            <c:dLbl>
              <c:idx val="8"/>
              <c:delete val="1"/>
              <c:extLst>
                <c:ext xmlns:c15="http://schemas.microsoft.com/office/drawing/2012/chart" uri="{CE6537A1-D6FC-4f65-9D91-7224C49458BB}"/>
                <c:ext xmlns:c16="http://schemas.microsoft.com/office/drawing/2014/chart" uri="{C3380CC4-5D6E-409C-BE32-E72D297353CC}">
                  <c16:uniqueId val="{0000000F-0DA4-49EF-B801-B4BA884A80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'1st time pass rate'!$C$35:$C$44</c:f>
              <c:strCache>
                <c:ptCount val="10"/>
                <c:pt idx="0">
                  <c:v>Q2 11/12</c:v>
                </c:pt>
                <c:pt idx="1">
                  <c:v>Q3 11/12</c:v>
                </c:pt>
                <c:pt idx="2">
                  <c:v>Q4 11/12</c:v>
                </c:pt>
                <c:pt idx="3">
                  <c:v>Q1 12/13</c:v>
                </c:pt>
                <c:pt idx="4">
                  <c:v>Q2 12/13</c:v>
                </c:pt>
                <c:pt idx="5">
                  <c:v>Q3 12/13</c:v>
                </c:pt>
                <c:pt idx="6">
                  <c:v>Q4 12/13</c:v>
                </c:pt>
                <c:pt idx="7">
                  <c:v>Q1 13/14</c:v>
                </c:pt>
                <c:pt idx="8">
                  <c:v>Q2 13/14</c:v>
                </c:pt>
                <c:pt idx="9">
                  <c:v>Q3 13/14</c:v>
                </c:pt>
              </c:strCache>
            </c:strRef>
          </c:cat>
          <c:val>
            <c:numRef>
              <c:f>'1st time pass rate'!$G$35:$G$44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0DA4-49EF-B801-B4BA884A8064}"/>
            </c:ext>
          </c:extLst>
        </c:ser>
        <c:ser>
          <c:idx val="4"/>
          <c:order val="4"/>
          <c:tx>
            <c:strRef>
              <c:f>'1st time pass rate'!$H$4</c:f>
              <c:strCache>
                <c:ptCount val="1"/>
                <c:pt idx="0">
                  <c:v>Withdrawn</c:v>
                </c:pt>
              </c:strCache>
            </c:strRef>
          </c:tx>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A4-49EF-B801-B4BA884A80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'1st time pass rate'!$C$35:$C$44</c:f>
              <c:strCache>
                <c:ptCount val="10"/>
                <c:pt idx="0">
                  <c:v>Q2 11/12</c:v>
                </c:pt>
                <c:pt idx="1">
                  <c:v>Q3 11/12</c:v>
                </c:pt>
                <c:pt idx="2">
                  <c:v>Q4 11/12</c:v>
                </c:pt>
                <c:pt idx="3">
                  <c:v>Q1 12/13</c:v>
                </c:pt>
                <c:pt idx="4">
                  <c:v>Q2 12/13</c:v>
                </c:pt>
                <c:pt idx="5">
                  <c:v>Q3 12/13</c:v>
                </c:pt>
                <c:pt idx="6">
                  <c:v>Q4 12/13</c:v>
                </c:pt>
                <c:pt idx="7">
                  <c:v>Q1 13/14</c:v>
                </c:pt>
                <c:pt idx="8">
                  <c:v>Q2 13/14</c:v>
                </c:pt>
                <c:pt idx="9">
                  <c:v>Q3 13/14</c:v>
                </c:pt>
              </c:strCache>
            </c:strRef>
          </c:cat>
          <c:val>
            <c:numRef>
              <c:f>'1st time pass rate'!$H$35:$H$44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0DA4-49EF-B801-B4BA884A8064}"/>
            </c:ext>
          </c:extLst>
        </c:ser>
        <c:dLbls>
          <c:showLegendKey val="0"/>
          <c:showVal val="0"/>
          <c:showCatName val="0"/>
          <c:showSerName val="0"/>
          <c:showPercent val="0"/>
          <c:showBubbleSize val="0"/>
        </c:dLbls>
        <c:gapWidth val="150"/>
        <c:overlap val="100"/>
        <c:axId val="82668160"/>
        <c:axId val="82682240"/>
      </c:barChart>
      <c:catAx>
        <c:axId val="82668160"/>
        <c:scaling>
          <c:orientation val="minMax"/>
        </c:scaling>
        <c:delete val="0"/>
        <c:axPos val="b"/>
        <c:numFmt formatCode="General" sourceLinked="0"/>
        <c:majorTickMark val="out"/>
        <c:minorTickMark val="none"/>
        <c:tickLblPos val="nextTo"/>
        <c:crossAx val="82682240"/>
        <c:crosses val="autoZero"/>
        <c:auto val="1"/>
        <c:lblAlgn val="ctr"/>
        <c:lblOffset val="100"/>
        <c:noMultiLvlLbl val="0"/>
      </c:catAx>
      <c:valAx>
        <c:axId val="82682240"/>
        <c:scaling>
          <c:orientation val="minMax"/>
          <c:max val="5"/>
        </c:scaling>
        <c:delete val="0"/>
        <c:axPos val="l"/>
        <c:majorGridlines/>
        <c:numFmt formatCode="_-* #,##0_-;\-* #,##0_-;_-* &quot;-&quot;??_-;_-@_-" sourceLinked="1"/>
        <c:majorTickMark val="out"/>
        <c:minorTickMark val="none"/>
        <c:tickLblPos val="nextTo"/>
        <c:crossAx val="82668160"/>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Pie!$B$2:$J$2</c:f>
              <c:strCache>
                <c:ptCount val="9"/>
                <c:pt idx="0">
                  <c:v>Long term finance</c:v>
                </c:pt>
                <c:pt idx="1">
                  <c:v>PFI affordability</c:v>
                </c:pt>
                <c:pt idx="2">
                  <c:v>Short term finance </c:v>
                </c:pt>
                <c:pt idx="3">
                  <c:v>LHE and contracting</c:v>
                </c:pt>
                <c:pt idx="4">
                  <c:v>Governance systems</c:v>
                </c:pt>
                <c:pt idx="5">
                  <c:v>Board capability</c:v>
                </c:pt>
                <c:pt idx="6">
                  <c:v>Clinical governance</c:v>
                </c:pt>
                <c:pt idx="7">
                  <c:v>FRP</c:v>
                </c:pt>
                <c:pt idx="8">
                  <c:v>Legal</c:v>
                </c:pt>
              </c:strCache>
            </c:strRef>
          </c:cat>
          <c:val>
            <c:numRef>
              <c:f>Pie!$B$4:$J$4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571-48BD-BA99-580D070902E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587309995600663"/>
          <c:y val="0.28642217951102872"/>
          <c:w val="0.17764940727905021"/>
          <c:h val="0.42715543431087138"/>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SHA!$I$42</c:f>
              <c:strCache>
                <c:ptCount val="1"/>
                <c:pt idx="0">
                  <c:v>First time pass rate</c:v>
                </c:pt>
              </c:strCache>
            </c:strRef>
          </c:tx>
          <c:invertIfNegative val="0"/>
          <c:dLbls>
            <c:spPr>
              <a:noFill/>
              <a:ln>
                <a:noFill/>
              </a:ln>
              <a:effectLst/>
            </c:spPr>
            <c:txPr>
              <a:bodyPr/>
              <a:lstStyle/>
              <a:p>
                <a:pPr>
                  <a:defRPr sz="1100" b="1" i="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SHA!$H$43:$H$49</c:f>
              <c:strCache>
                <c:ptCount val="7"/>
                <c:pt idx="0">
                  <c:v>2004/05</c:v>
                </c:pt>
                <c:pt idx="1">
                  <c:v>2005/06</c:v>
                </c:pt>
                <c:pt idx="2">
                  <c:v>2006/07</c:v>
                </c:pt>
                <c:pt idx="3">
                  <c:v>2007/08</c:v>
                </c:pt>
                <c:pt idx="4">
                  <c:v>2008/09</c:v>
                </c:pt>
                <c:pt idx="5">
                  <c:v>2009/10</c:v>
                </c:pt>
                <c:pt idx="6">
                  <c:v>2010/11</c:v>
                </c:pt>
              </c:strCache>
            </c:strRef>
          </c:cat>
          <c:val>
            <c:numRef>
              <c:f>SHA!$I$43:$I$49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D05-4881-8DEF-8B71E0438280}"/>
            </c:ext>
          </c:extLst>
        </c:ser>
        <c:dLbls>
          <c:showLegendKey val="0"/>
          <c:showVal val="0"/>
          <c:showCatName val="0"/>
          <c:showSerName val="0"/>
          <c:showPercent val="0"/>
          <c:showBubbleSize val="0"/>
        </c:dLbls>
        <c:gapWidth val="150"/>
        <c:axId val="71484160"/>
        <c:axId val="71485696"/>
      </c:barChart>
      <c:catAx>
        <c:axId val="71484160"/>
        <c:scaling>
          <c:orientation val="minMax"/>
        </c:scaling>
        <c:delete val="0"/>
        <c:axPos val="b"/>
        <c:numFmt formatCode="General" sourceLinked="1"/>
        <c:majorTickMark val="out"/>
        <c:minorTickMark val="none"/>
        <c:tickLblPos val="nextTo"/>
        <c:txPr>
          <a:bodyPr rot="-1440000" vert="horz"/>
          <a:lstStyle/>
          <a:p>
            <a:pPr>
              <a:defRPr/>
            </a:pPr>
            <a:endParaRPr lang="en-US"/>
          </a:p>
        </c:txPr>
        <c:crossAx val="71485696"/>
        <c:crosses val="autoZero"/>
        <c:auto val="1"/>
        <c:lblAlgn val="ctr"/>
        <c:lblOffset val="100"/>
        <c:noMultiLvlLbl val="0"/>
      </c:catAx>
      <c:valAx>
        <c:axId val="71485696"/>
        <c:scaling>
          <c:orientation val="minMax"/>
        </c:scaling>
        <c:delete val="0"/>
        <c:axPos val="l"/>
        <c:majorGridlines/>
        <c:numFmt formatCode="0%" sourceLinked="1"/>
        <c:majorTickMark val="out"/>
        <c:minorTickMark val="none"/>
        <c:tickLblPos val="nextTo"/>
        <c:crossAx val="71484160"/>
        <c:crosses val="autoZero"/>
        <c:crossBetween val="between"/>
      </c:valAx>
    </c:plotArea>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1200150</xdr:colOff>
      <xdr:row>3</xdr:row>
      <xdr:rowOff>95250</xdr:rowOff>
    </xdr:from>
    <xdr:to>
      <xdr:col>1</xdr:col>
      <xdr:colOff>1838325</xdr:colOff>
      <xdr:row>5</xdr:row>
      <xdr:rowOff>200025</xdr:rowOff>
    </xdr:to>
    <xdr:sp macro="" textlink="">
      <xdr:nvSpPr>
        <xdr:cNvPr id="3073" name="ColorPalette" hidden="1">
          <a:extLst>
            <a:ext uri="{FF2B5EF4-FFF2-40B4-BE49-F238E27FC236}">
              <a16:creationId xmlns:a16="http://schemas.microsoft.com/office/drawing/2014/main" id="{00000000-0008-0000-0100-0000010C0000}"/>
            </a:ext>
          </a:extLst>
        </xdr:cNvPr>
        <xdr:cNvSpPr txBox="1">
          <a:spLocks noChangeArrowheads="1"/>
        </xdr:cNvSpPr>
      </xdr:nvSpPr>
      <xdr:spPr bwMode="auto">
        <a:xfrm>
          <a:off x="1266825" y="1247775"/>
          <a:ext cx="542925" cy="904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&lt;root/&gt;</a:t>
          </a: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862012</xdr:colOff>
      <xdr:row>63</xdr:row>
      <xdr:rowOff>9524</xdr:rowOff>
    </xdr:from>
    <xdr:to>
      <xdr:col>12</xdr:col>
      <xdr:colOff>28575</xdr:colOff>
      <xdr:row>81</xdr:row>
      <xdr:rowOff>85724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833437</xdr:colOff>
      <xdr:row>83</xdr:row>
      <xdr:rowOff>76200</xdr:rowOff>
    </xdr:from>
    <xdr:to>
      <xdr:col>9</xdr:col>
      <xdr:colOff>176212</xdr:colOff>
      <xdr:row>100</xdr:row>
      <xdr:rowOff>66675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833437</xdr:colOff>
      <xdr:row>104</xdr:row>
      <xdr:rowOff>0</xdr:rowOff>
    </xdr:from>
    <xdr:to>
      <xdr:col>9</xdr:col>
      <xdr:colOff>176212</xdr:colOff>
      <xdr:row>120</xdr:row>
      <xdr:rowOff>152400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833437</xdr:colOff>
      <xdr:row>123</xdr:row>
      <xdr:rowOff>0</xdr:rowOff>
    </xdr:from>
    <xdr:to>
      <xdr:col>9</xdr:col>
      <xdr:colOff>176212</xdr:colOff>
      <xdr:row>139</xdr:row>
      <xdr:rowOff>152400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833437</xdr:colOff>
      <xdr:row>144</xdr:row>
      <xdr:rowOff>0</xdr:rowOff>
    </xdr:from>
    <xdr:to>
      <xdr:col>12</xdr:col>
      <xdr:colOff>0</xdr:colOff>
      <xdr:row>162</xdr:row>
      <xdr:rowOff>85725</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6</xdr:row>
      <xdr:rowOff>76200</xdr:rowOff>
    </xdr:from>
    <xdr:to>
      <xdr:col>7</xdr:col>
      <xdr:colOff>171450</xdr:colOff>
      <xdr:row>36</xdr:row>
      <xdr:rowOff>57150</xdr:rowOff>
    </xdr:to>
    <xdr:graphicFrame macro="">
      <xdr:nvGraphicFramePr>
        <xdr:cNvPr id="95313" name="Chart 3">
          <a:extLst>
            <a:ext uri="{FF2B5EF4-FFF2-40B4-BE49-F238E27FC236}">
              <a16:creationId xmlns:a16="http://schemas.microsoft.com/office/drawing/2014/main" id="{00000000-0008-0000-0600-0000517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149224</xdr:colOff>
      <xdr:row>37</xdr:row>
      <xdr:rowOff>47624</xdr:rowOff>
    </xdr:from>
    <xdr:to>
      <xdr:col>17</xdr:col>
      <xdr:colOff>876300</xdr:colOff>
      <xdr:row>48</xdr:row>
      <xdr:rowOff>161925</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ssessment\Assessmentguianceops\Operations\KPI%20Database\Provider%20Appraisal%20KPI%20database%201702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structions"/>
      <sheetName val="Definitions"/>
      <sheetName val="Reconciliation"/>
      <sheetName val="Guidance"/>
      <sheetName val="Control"/>
      <sheetName val="Inputs-&gt;&gt;"/>
      <sheetName val="Trust List"/>
      <sheetName val="FT Current Status"/>
      <sheetName val="Assessments Input"/>
      <sheetName val="Phased Approach Input"/>
      <sheetName val="Transaction Input"/>
      <sheetName val="Outputs-&gt;&gt;"/>
      <sheetName val="PA Performance Report"/>
      <sheetName val="Outputs 1"/>
      <sheetName val="Outputs 2"/>
      <sheetName val="Outputs 3"/>
      <sheetName val="Trust Exceptions notes"/>
      <sheetName val="1st time pass rate"/>
      <sheetName val="Annual Outputs"/>
      <sheetName val="Pie"/>
      <sheetName val="S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B2:E11"/>
  <sheetViews>
    <sheetView workbookViewId="0">
      <selection activeCell="C6" sqref="C6"/>
    </sheetView>
  </sheetViews>
  <sheetFormatPr defaultRowHeight="12.75" x14ac:dyDescent="0.2"/>
  <cols>
    <col min="1" max="1" width="3.42578125" customWidth="1"/>
    <col min="2" max="2" width="28" customWidth="1"/>
    <col min="3" max="3" width="66" bestFit="1" customWidth="1"/>
    <col min="4" max="4" width="54.5703125" customWidth="1"/>
  </cols>
  <sheetData>
    <row r="2" spans="2:5" x14ac:dyDescent="0.2">
      <c r="B2" s="1" t="s">
        <v>280</v>
      </c>
    </row>
    <row r="4" spans="2:5" x14ac:dyDescent="0.2">
      <c r="B4" s="49" t="s">
        <v>287</v>
      </c>
    </row>
    <row r="6" spans="2:5" x14ac:dyDescent="0.2">
      <c r="B6" s="50" t="s">
        <v>283</v>
      </c>
      <c r="C6" s="50" t="s">
        <v>284</v>
      </c>
      <c r="D6" s="50" t="s">
        <v>285</v>
      </c>
      <c r="E6" s="1"/>
    </row>
    <row r="7" spans="2:5" ht="4.5" customHeight="1" x14ac:dyDescent="0.2">
      <c r="B7" s="1"/>
      <c r="C7" s="1"/>
      <c r="D7" s="1"/>
      <c r="E7" s="1"/>
    </row>
    <row r="8" spans="2:5" ht="50.25" customHeight="1" x14ac:dyDescent="0.2">
      <c r="B8" s="52" t="s">
        <v>281</v>
      </c>
      <c r="C8" s="51" t="s">
        <v>289</v>
      </c>
      <c r="D8" s="195" t="s">
        <v>369</v>
      </c>
    </row>
    <row r="9" spans="2:5" ht="54.75" customHeight="1" x14ac:dyDescent="0.2">
      <c r="B9" s="52" t="s">
        <v>288</v>
      </c>
      <c r="C9" s="51" t="s">
        <v>290</v>
      </c>
      <c r="D9" s="51" t="s">
        <v>293</v>
      </c>
    </row>
    <row r="10" spans="2:5" ht="33.75" customHeight="1" x14ac:dyDescent="0.2">
      <c r="B10" s="52" t="s">
        <v>282</v>
      </c>
      <c r="C10" s="51" t="s">
        <v>291</v>
      </c>
      <c r="D10" s="51" t="s">
        <v>294</v>
      </c>
    </row>
    <row r="11" spans="2:5" x14ac:dyDescent="0.2">
      <c r="B11" s="52" t="s">
        <v>286</v>
      </c>
      <c r="C11" s="51" t="s">
        <v>292</v>
      </c>
      <c r="D11" s="51" t="s">
        <v>295</v>
      </c>
    </row>
  </sheetData>
  <sheetProtection password="CC16" sheet="1" objects="1" scenarios="1"/>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K26"/>
  <sheetViews>
    <sheetView workbookViewId="0">
      <selection activeCell="C6" sqref="C6"/>
    </sheetView>
  </sheetViews>
  <sheetFormatPr defaultColWidth="9.140625" defaultRowHeight="12.75" x14ac:dyDescent="0.2"/>
  <cols>
    <col min="1" max="1" width="1" style="66" customWidth="1"/>
    <col min="2" max="2" width="26.140625" style="65" customWidth="1"/>
    <col min="3" max="3" width="47.85546875" style="65" customWidth="1"/>
    <col min="4" max="4" width="4.85546875" style="64" customWidth="1"/>
    <col min="5" max="5" width="13.85546875" style="64" customWidth="1"/>
    <col min="6" max="6" width="13" style="65" customWidth="1"/>
    <col min="7" max="16384" width="9.140625" style="66"/>
  </cols>
  <sheetData>
    <row r="1" spans="2:11" ht="13.5" thickBot="1" x14ac:dyDescent="0.25">
      <c r="B1" s="63"/>
      <c r="C1" s="63"/>
    </row>
    <row r="2" spans="2:11" ht="39" thickBot="1" x14ac:dyDescent="0.25">
      <c r="B2" s="67" t="s">
        <v>184</v>
      </c>
      <c r="C2" s="68" t="s">
        <v>315</v>
      </c>
      <c r="D2" s="69"/>
      <c r="E2" s="69" t="s">
        <v>240</v>
      </c>
      <c r="F2" s="70" t="s">
        <v>185</v>
      </c>
      <c r="G2" s="71" t="s">
        <v>254</v>
      </c>
      <c r="H2" s="72" t="s">
        <v>253</v>
      </c>
      <c r="I2" s="73" t="s">
        <v>252</v>
      </c>
    </row>
    <row r="3" spans="2:11" ht="38.25" x14ac:dyDescent="0.2">
      <c r="B3" s="78" t="s">
        <v>186</v>
      </c>
      <c r="C3" s="79" t="s">
        <v>187</v>
      </c>
      <c r="D3" s="80" t="s">
        <v>188</v>
      </c>
      <c r="E3" s="80" t="s">
        <v>242</v>
      </c>
      <c r="F3" s="81"/>
      <c r="G3" s="108"/>
      <c r="H3" s="108"/>
      <c r="I3" s="108"/>
    </row>
    <row r="4" spans="2:11" ht="25.5" x14ac:dyDescent="0.2">
      <c r="B4" s="82" t="s">
        <v>189</v>
      </c>
      <c r="C4" s="83" t="s">
        <v>190</v>
      </c>
      <c r="D4" s="84" t="s">
        <v>188</v>
      </c>
      <c r="E4" s="84" t="s">
        <v>16</v>
      </c>
      <c r="F4" s="85"/>
      <c r="G4" s="108"/>
      <c r="H4" s="108"/>
      <c r="I4" s="108"/>
    </row>
    <row r="5" spans="2:11" ht="37.5" customHeight="1" x14ac:dyDescent="0.2">
      <c r="B5" s="82" t="s">
        <v>191</v>
      </c>
      <c r="C5" s="83" t="s">
        <v>307</v>
      </c>
      <c r="D5" s="84" t="s">
        <v>188</v>
      </c>
      <c r="E5" s="84" t="s">
        <v>16</v>
      </c>
      <c r="F5" s="85"/>
      <c r="G5" s="86" t="s">
        <v>256</v>
      </c>
      <c r="H5" s="87" t="s">
        <v>314</v>
      </c>
      <c r="I5" s="86">
        <v>1</v>
      </c>
    </row>
    <row r="6" spans="2:11" ht="25.5" x14ac:dyDescent="0.2">
      <c r="B6" s="82" t="s">
        <v>192</v>
      </c>
      <c r="C6" s="83" t="s">
        <v>193</v>
      </c>
      <c r="D6" s="84" t="s">
        <v>188</v>
      </c>
      <c r="E6" s="84" t="s">
        <v>16</v>
      </c>
      <c r="F6" s="88"/>
      <c r="G6" s="87" t="s">
        <v>309</v>
      </c>
      <c r="H6" s="89">
        <v>39760</v>
      </c>
      <c r="I6" s="90" t="s">
        <v>310</v>
      </c>
      <c r="J6" s="91"/>
      <c r="K6" s="91"/>
    </row>
    <row r="7" spans="2:11" ht="27.75" customHeight="1" x14ac:dyDescent="0.2">
      <c r="B7" s="74" t="s">
        <v>194</v>
      </c>
      <c r="C7" s="75" t="s">
        <v>195</v>
      </c>
      <c r="D7" s="76" t="s">
        <v>188</v>
      </c>
      <c r="E7" s="76" t="s">
        <v>16</v>
      </c>
      <c r="F7" s="77"/>
      <c r="G7" s="86" t="s">
        <v>257</v>
      </c>
      <c r="H7" s="86" t="s">
        <v>313</v>
      </c>
      <c r="I7" s="86">
        <v>0.7</v>
      </c>
      <c r="J7" s="91"/>
      <c r="K7" s="91"/>
    </row>
    <row r="8" spans="2:11" ht="51" customHeight="1" x14ac:dyDescent="0.2">
      <c r="B8" s="82" t="s">
        <v>196</v>
      </c>
      <c r="C8" s="83" t="s">
        <v>197</v>
      </c>
      <c r="D8" s="84" t="s">
        <v>188</v>
      </c>
      <c r="E8" s="84" t="s">
        <v>16</v>
      </c>
      <c r="F8" s="85"/>
      <c r="G8" s="86" t="s">
        <v>257</v>
      </c>
      <c r="H8" s="87" t="s">
        <v>313</v>
      </c>
      <c r="I8" s="86">
        <v>0.7</v>
      </c>
      <c r="J8" s="91"/>
      <c r="K8" s="91"/>
    </row>
    <row r="9" spans="2:11" ht="26.25" thickBot="1" x14ac:dyDescent="0.25">
      <c r="B9" s="82" t="s">
        <v>198</v>
      </c>
      <c r="C9" s="92" t="s">
        <v>199</v>
      </c>
      <c r="D9" s="84" t="s">
        <v>305</v>
      </c>
      <c r="E9" s="84" t="s">
        <v>16</v>
      </c>
      <c r="F9" s="85"/>
      <c r="G9" s="93" t="s">
        <v>257</v>
      </c>
      <c r="H9" s="94" t="s">
        <v>313</v>
      </c>
      <c r="I9" s="93">
        <v>0.7</v>
      </c>
      <c r="J9" s="91"/>
      <c r="K9" s="91"/>
    </row>
    <row r="10" spans="2:11" ht="51.75" customHeight="1" x14ac:dyDescent="0.2">
      <c r="B10" s="78" t="s">
        <v>200</v>
      </c>
      <c r="C10" s="79" t="s">
        <v>197</v>
      </c>
      <c r="D10" s="80" t="s">
        <v>188</v>
      </c>
      <c r="E10" s="80" t="s">
        <v>16</v>
      </c>
      <c r="F10" s="81"/>
      <c r="G10" s="95"/>
      <c r="H10" s="96"/>
      <c r="I10" s="97"/>
    </row>
    <row r="11" spans="2:11" ht="25.5" customHeight="1" x14ac:dyDescent="0.2">
      <c r="B11" s="82" t="s">
        <v>201</v>
      </c>
      <c r="C11" s="83" t="s">
        <v>199</v>
      </c>
      <c r="D11" s="84" t="s">
        <v>305</v>
      </c>
      <c r="E11" s="84" t="s">
        <v>16</v>
      </c>
      <c r="F11" s="85"/>
      <c r="G11" s="296" t="s">
        <v>308</v>
      </c>
      <c r="H11" s="297"/>
      <c r="I11" s="298"/>
    </row>
    <row r="12" spans="2:11" ht="25.5" x14ac:dyDescent="0.2">
      <c r="B12" s="74" t="s">
        <v>202</v>
      </c>
      <c r="C12" s="75" t="s">
        <v>203</v>
      </c>
      <c r="D12" s="76" t="s">
        <v>305</v>
      </c>
      <c r="E12" s="76" t="s">
        <v>16</v>
      </c>
      <c r="F12" s="77"/>
      <c r="G12" s="296"/>
      <c r="H12" s="297"/>
      <c r="I12" s="298"/>
    </row>
    <row r="13" spans="2:11" ht="25.5" x14ac:dyDescent="0.2">
      <c r="B13" s="82" t="s">
        <v>204</v>
      </c>
      <c r="C13" s="83" t="s">
        <v>205</v>
      </c>
      <c r="D13" s="84" t="s">
        <v>188</v>
      </c>
      <c r="E13" s="84" t="s">
        <v>16</v>
      </c>
      <c r="F13" s="85"/>
      <c r="G13" s="98"/>
      <c r="H13" s="91"/>
      <c r="I13" s="99"/>
    </row>
    <row r="14" spans="2:11" ht="25.5" x14ac:dyDescent="0.2">
      <c r="B14" s="74" t="s">
        <v>206</v>
      </c>
      <c r="C14" s="75" t="s">
        <v>203</v>
      </c>
      <c r="D14" s="76" t="s">
        <v>305</v>
      </c>
      <c r="E14" s="76" t="s">
        <v>16</v>
      </c>
      <c r="F14" s="77"/>
      <c r="G14" s="98"/>
      <c r="H14" s="91"/>
      <c r="I14" s="99"/>
    </row>
    <row r="15" spans="2:11" x14ac:dyDescent="0.2">
      <c r="B15" s="82" t="s">
        <v>207</v>
      </c>
      <c r="C15" s="83" t="s">
        <v>208</v>
      </c>
      <c r="D15" s="84" t="s">
        <v>188</v>
      </c>
      <c r="E15" s="84" t="s">
        <v>16</v>
      </c>
      <c r="F15" s="85"/>
      <c r="G15" s="98"/>
      <c r="H15" s="91"/>
      <c r="I15" s="99"/>
    </row>
    <row r="16" spans="2:11" ht="25.5" x14ac:dyDescent="0.2">
      <c r="B16" s="78" t="s">
        <v>209</v>
      </c>
      <c r="C16" s="100" t="s">
        <v>203</v>
      </c>
      <c r="D16" s="80" t="s">
        <v>305</v>
      </c>
      <c r="E16" s="80" t="s">
        <v>16</v>
      </c>
      <c r="F16" s="81"/>
      <c r="G16" s="98"/>
      <c r="H16" s="91"/>
      <c r="I16" s="99"/>
    </row>
    <row r="17" spans="2:9" ht="22.5" customHeight="1" x14ac:dyDescent="0.2">
      <c r="B17" s="74" t="s">
        <v>210</v>
      </c>
      <c r="C17" s="75" t="s">
        <v>208</v>
      </c>
      <c r="D17" s="76" t="s">
        <v>305</v>
      </c>
      <c r="E17" s="76" t="s">
        <v>16</v>
      </c>
      <c r="F17" s="77"/>
      <c r="G17" s="98"/>
      <c r="H17" s="91"/>
      <c r="I17" s="99"/>
    </row>
    <row r="18" spans="2:9" ht="3" customHeight="1" thickBot="1" x14ac:dyDescent="0.25">
      <c r="B18" s="101"/>
      <c r="C18" s="102"/>
      <c r="D18" s="103"/>
      <c r="E18" s="103"/>
      <c r="F18" s="104"/>
      <c r="G18" s="105"/>
      <c r="H18" s="106"/>
      <c r="I18" s="107"/>
    </row>
    <row r="19" spans="2:9" x14ac:dyDescent="0.2">
      <c r="C19" s="77"/>
    </row>
    <row r="20" spans="2:9" x14ac:dyDescent="0.2">
      <c r="B20" s="65" t="s">
        <v>297</v>
      </c>
      <c r="C20" s="65" t="s">
        <v>303</v>
      </c>
    </row>
    <row r="21" spans="2:9" x14ac:dyDescent="0.2">
      <c r="B21" s="65" t="s">
        <v>296</v>
      </c>
      <c r="C21" s="65" t="s">
        <v>304</v>
      </c>
    </row>
    <row r="22" spans="2:9" ht="36.75" customHeight="1" x14ac:dyDescent="0.2">
      <c r="B22" s="65" t="s">
        <v>298</v>
      </c>
      <c r="C22" s="65" t="s">
        <v>306</v>
      </c>
    </row>
    <row r="23" spans="2:9" ht="25.5" x14ac:dyDescent="0.2">
      <c r="B23" s="65" t="s">
        <v>299</v>
      </c>
      <c r="C23" s="65" t="s">
        <v>301</v>
      </c>
    </row>
    <row r="24" spans="2:9" x14ac:dyDescent="0.2">
      <c r="B24" s="65" t="s">
        <v>300</v>
      </c>
      <c r="C24" s="65" t="s">
        <v>302</v>
      </c>
    </row>
    <row r="25" spans="2:9" x14ac:dyDescent="0.2">
      <c r="B25" s="65" t="s">
        <v>188</v>
      </c>
      <c r="C25" s="65" t="s">
        <v>311</v>
      </c>
    </row>
    <row r="26" spans="2:9" x14ac:dyDescent="0.2">
      <c r="B26" s="65" t="s">
        <v>305</v>
      </c>
      <c r="C26" s="65" t="s">
        <v>312</v>
      </c>
    </row>
  </sheetData>
  <sheetProtection password="CC16" sheet="1" objects="1" scenarios="1"/>
  <mergeCells count="1">
    <mergeCell ref="G11:I12"/>
  </mergeCells>
  <phoneticPr fontId="3" type="noConversion"/>
  <pageMargins left="0.75" right="0.75" top="1" bottom="1" header="0.5" footer="0.5"/>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1:D34"/>
  <sheetViews>
    <sheetView workbookViewId="0">
      <selection activeCell="C6" sqref="C6"/>
    </sheetView>
  </sheetViews>
  <sheetFormatPr defaultRowHeight="12.75" x14ac:dyDescent="0.2"/>
  <cols>
    <col min="2" max="2" width="30.7109375" bestFit="1" customWidth="1"/>
    <col min="3" max="3" width="12.42578125" customWidth="1"/>
    <col min="4" max="4" width="3.140625" customWidth="1"/>
  </cols>
  <sheetData>
    <row r="1" spans="1:4" x14ac:dyDescent="0.2">
      <c r="A1" s="1" t="s">
        <v>278</v>
      </c>
    </row>
    <row r="3" spans="1:4" ht="13.5" thickBot="1" x14ac:dyDescent="0.25">
      <c r="B3" s="25"/>
    </row>
    <row r="4" spans="1:4" ht="12.75" customHeight="1" x14ac:dyDescent="0.2">
      <c r="B4" s="30" t="s">
        <v>259</v>
      </c>
      <c r="C4" s="31" t="e">
        <f>'Assessments Input'!#REF!</f>
        <v>#REF!</v>
      </c>
      <c r="D4" s="46"/>
    </row>
    <row r="5" spans="1:4" x14ac:dyDescent="0.2">
      <c r="B5" s="32" t="s">
        <v>260</v>
      </c>
      <c r="C5" s="28" t="e">
        <f>'Assessments Input'!#REF!+'Assessments Input'!#REF!</f>
        <v>#REF!</v>
      </c>
      <c r="D5" s="47"/>
    </row>
    <row r="6" spans="1:4" x14ac:dyDescent="0.2">
      <c r="B6" s="32"/>
      <c r="C6" s="33" t="e">
        <f>SUM(C4:C5)</f>
        <v>#REF!</v>
      </c>
      <c r="D6" s="47"/>
    </row>
    <row r="7" spans="1:4" x14ac:dyDescent="0.2">
      <c r="B7" s="32"/>
      <c r="C7" s="34"/>
      <c r="D7" s="47"/>
    </row>
    <row r="8" spans="1:4" x14ac:dyDescent="0.2">
      <c r="B8" s="32" t="s">
        <v>261</v>
      </c>
      <c r="C8" s="34" t="e">
        <f>'Assessments Input'!#REF!</f>
        <v>#REF!</v>
      </c>
      <c r="D8" s="47"/>
    </row>
    <row r="9" spans="1:4" x14ac:dyDescent="0.2">
      <c r="B9" s="32" t="s">
        <v>258</v>
      </c>
      <c r="C9" s="35" t="e">
        <f>'Assessments Input'!#REF!</f>
        <v>#REF!</v>
      </c>
      <c r="D9" s="47"/>
    </row>
    <row r="10" spans="1:4" x14ac:dyDescent="0.2">
      <c r="B10" s="32" t="s">
        <v>279</v>
      </c>
      <c r="C10" s="29" t="e">
        <f>'Assessments Input'!#REF!</f>
        <v>#REF!</v>
      </c>
      <c r="D10" s="47"/>
    </row>
    <row r="11" spans="1:4" ht="13.5" thickBot="1" x14ac:dyDescent="0.25">
      <c r="B11" s="36"/>
      <c r="C11" s="37" t="e">
        <f>SUM(C8:C10)</f>
        <v>#REF!</v>
      </c>
      <c r="D11" s="48"/>
    </row>
    <row r="12" spans="1:4" ht="13.5" thickBot="1" x14ac:dyDescent="0.25">
      <c r="B12" s="24"/>
    </row>
    <row r="13" spans="1:4" x14ac:dyDescent="0.2">
      <c r="B13" s="38"/>
      <c r="C13" s="39"/>
      <c r="D13" s="299" t="e">
        <f>IF(C15=C20,"RECONCILES","")</f>
        <v>#REF!</v>
      </c>
    </row>
    <row r="14" spans="1:4" x14ac:dyDescent="0.2">
      <c r="B14" s="40" t="s">
        <v>262</v>
      </c>
      <c r="C14" s="41" t="e">
        <f>'Assessments Input'!#REF!</f>
        <v>#REF!</v>
      </c>
      <c r="D14" s="300"/>
    </row>
    <row r="15" spans="1:4" x14ac:dyDescent="0.2">
      <c r="B15" s="40" t="s">
        <v>263</v>
      </c>
      <c r="C15" s="20" t="e">
        <f>'Assessments Input'!#REF!</f>
        <v>#REF!</v>
      </c>
      <c r="D15" s="300"/>
    </row>
    <row r="16" spans="1:4" x14ac:dyDescent="0.2">
      <c r="B16" s="40" t="s">
        <v>264</v>
      </c>
      <c r="C16" s="26" t="e">
        <f>'Assessments Input'!#REF!</f>
        <v>#REF!</v>
      </c>
      <c r="D16" s="300"/>
    </row>
    <row r="17" spans="2:4" x14ac:dyDescent="0.2">
      <c r="B17" s="40"/>
      <c r="C17" s="41" t="e">
        <f>SUM(C14:C16)</f>
        <v>#REF!</v>
      </c>
      <c r="D17" s="300"/>
    </row>
    <row r="18" spans="2:4" x14ac:dyDescent="0.2">
      <c r="B18" s="40"/>
      <c r="C18" s="20"/>
      <c r="D18" s="300"/>
    </row>
    <row r="19" spans="2:4" ht="13.5" thickBot="1" x14ac:dyDescent="0.25">
      <c r="B19" s="42" t="s">
        <v>265</v>
      </c>
      <c r="C19" s="43" t="e">
        <f>'Assessments Input'!#REF!</f>
        <v>#REF!</v>
      </c>
      <c r="D19" s="301"/>
    </row>
    <row r="20" spans="2:4" ht="13.5" thickBot="1" x14ac:dyDescent="0.25"/>
    <row r="21" spans="2:4" x14ac:dyDescent="0.2">
      <c r="B21" s="38" t="s">
        <v>266</v>
      </c>
      <c r="C21" s="39" t="e">
        <f>C19</f>
        <v>#REF!</v>
      </c>
      <c r="D21" s="299"/>
    </row>
    <row r="22" spans="2:4" x14ac:dyDescent="0.2">
      <c r="B22" s="40" t="s">
        <v>270</v>
      </c>
      <c r="C22" s="20" t="e">
        <f>'Assessments Input'!#REF!</f>
        <v>#REF!</v>
      </c>
      <c r="D22" s="300"/>
    </row>
    <row r="23" spans="2:4" x14ac:dyDescent="0.2">
      <c r="B23" s="44" t="s">
        <v>267</v>
      </c>
      <c r="C23" s="20" t="e">
        <f>'Assessments Input'!#REF!</f>
        <v>#REF!</v>
      </c>
      <c r="D23" s="300"/>
    </row>
    <row r="24" spans="2:4" x14ac:dyDescent="0.2">
      <c r="B24" s="44" t="s">
        <v>269</v>
      </c>
      <c r="C24" s="20" t="e">
        <f>'Assessments Input'!#REF!</f>
        <v>#REF!</v>
      </c>
      <c r="D24" s="300"/>
    </row>
    <row r="25" spans="2:4" x14ac:dyDescent="0.2">
      <c r="B25" s="44" t="s">
        <v>268</v>
      </c>
      <c r="C25" s="26" t="e">
        <f>'Assessments Input'!#REF!</f>
        <v>#REF!</v>
      </c>
      <c r="D25" s="300"/>
    </row>
    <row r="26" spans="2:4" x14ac:dyDescent="0.2">
      <c r="B26" s="45"/>
      <c r="C26" s="20" t="e">
        <f>SUM(C21:C25)</f>
        <v>#REF!</v>
      </c>
      <c r="D26" s="300"/>
    </row>
    <row r="27" spans="2:4" x14ac:dyDescent="0.2">
      <c r="B27" s="45"/>
      <c r="C27" s="20"/>
      <c r="D27" s="300"/>
    </row>
    <row r="28" spans="2:4" ht="13.5" thickBot="1" x14ac:dyDescent="0.25">
      <c r="B28" s="42" t="s">
        <v>261</v>
      </c>
      <c r="C28" s="43" t="e">
        <f>C8</f>
        <v>#REF!</v>
      </c>
      <c r="D28" s="301"/>
    </row>
    <row r="29" spans="2:4" ht="13.5" thickBot="1" x14ac:dyDescent="0.25"/>
    <row r="30" spans="2:4" x14ac:dyDescent="0.2">
      <c r="B30" s="162" t="s">
        <v>261</v>
      </c>
      <c r="C30" s="39" t="e">
        <f>C26</f>
        <v>#REF!</v>
      </c>
      <c r="D30" s="163"/>
    </row>
    <row r="31" spans="2:4" x14ac:dyDescent="0.2">
      <c r="B31" s="164" t="s">
        <v>348</v>
      </c>
      <c r="C31" s="20" t="e">
        <f>'Assessments Input'!#REF!</f>
        <v>#REF!</v>
      </c>
      <c r="D31" s="165"/>
    </row>
    <row r="32" spans="2:4" x14ac:dyDescent="0.2">
      <c r="B32" s="45"/>
      <c r="C32" s="168" t="e">
        <f>SUM(C30:C31)</f>
        <v>#REF!</v>
      </c>
      <c r="D32" s="165"/>
    </row>
    <row r="33" spans="2:4" x14ac:dyDescent="0.2">
      <c r="B33" s="45"/>
      <c r="C33" s="20"/>
      <c r="D33" s="165"/>
    </row>
    <row r="34" spans="2:4" ht="13.5" thickBot="1" x14ac:dyDescent="0.25">
      <c r="B34" s="167" t="s">
        <v>347</v>
      </c>
      <c r="C34" s="43" t="e">
        <f>#REF!</f>
        <v>#REF!</v>
      </c>
      <c r="D34" s="166"/>
    </row>
  </sheetData>
  <sheetProtection password="CC16" sheet="1" objects="1" scenarios="1"/>
  <mergeCells count="2">
    <mergeCell ref="D13:D19"/>
    <mergeCell ref="D21:D28"/>
  </mergeCells>
  <phoneticPr fontId="3" type="noConversion"/>
  <conditionalFormatting sqref="C6">
    <cfRule type="cellIs" dxfId="48" priority="4" stopIfTrue="1" operator="equal">
      <formula>$C$11</formula>
    </cfRule>
    <cfRule type="cellIs" dxfId="47" priority="5" stopIfTrue="1" operator="notEqual">
      <formula>$C$11</formula>
    </cfRule>
  </conditionalFormatting>
  <conditionalFormatting sqref="C17">
    <cfRule type="cellIs" dxfId="46" priority="6" stopIfTrue="1" operator="equal">
      <formula>$C$19</formula>
    </cfRule>
    <cfRule type="cellIs" dxfId="45" priority="7" stopIfTrue="1" operator="notEqual">
      <formula>$C$19</formula>
    </cfRule>
  </conditionalFormatting>
  <conditionalFormatting sqref="C26 C32">
    <cfRule type="cellIs" dxfId="44" priority="8" stopIfTrue="1" operator="equal">
      <formula>$C$28</formula>
    </cfRule>
    <cfRule type="cellIs" dxfId="43" priority="9" stopIfTrue="1" operator="notEqual">
      <formula>$C$28</formula>
    </cfRule>
  </conditionalFormatting>
  <conditionalFormatting sqref="C32">
    <cfRule type="cellIs" dxfId="42" priority="1" operator="equal">
      <formula>$C$34</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6" tint="0.39997558519241921"/>
    <pageSetUpPr fitToPage="1"/>
  </sheetPr>
  <dimension ref="A1:M194"/>
  <sheetViews>
    <sheetView showGridLines="0" tabSelected="1" zoomScaleNormal="100" workbookViewId="0">
      <pane xSplit="1" ySplit="1" topLeftCell="B35" activePane="bottomRight" state="frozen"/>
      <selection activeCell="A25" sqref="A25:D25"/>
      <selection pane="topRight" activeCell="A25" sqref="A25:D25"/>
      <selection pane="bottomLeft" activeCell="A25" sqref="A25:D25"/>
      <selection pane="bottomRight" activeCell="A72" sqref="A72:H72"/>
    </sheetView>
  </sheetViews>
  <sheetFormatPr defaultRowHeight="12.75" x14ac:dyDescent="0.2"/>
  <cols>
    <col min="1" max="1" width="75.7109375" customWidth="1"/>
    <col min="2" max="2" width="19.28515625" customWidth="1"/>
    <col min="3" max="3" width="12.7109375" customWidth="1"/>
    <col min="4" max="4" width="21.5703125" style="3" customWidth="1"/>
    <col min="5" max="5" width="19" style="3" customWidth="1"/>
    <col min="6" max="6" width="15" customWidth="1"/>
    <col min="7" max="7" width="70.85546875" style="6" bestFit="1" customWidth="1"/>
    <col min="8" max="8" width="64.140625" style="6" bestFit="1" customWidth="1"/>
  </cols>
  <sheetData>
    <row r="1" spans="1:8" s="251" customFormat="1" ht="25.5" x14ac:dyDescent="0.2">
      <c r="A1" s="258" t="s">
        <v>316</v>
      </c>
      <c r="B1" s="259" t="s">
        <v>447</v>
      </c>
      <c r="C1" s="259" t="s">
        <v>0</v>
      </c>
      <c r="D1" s="272" t="s">
        <v>609</v>
      </c>
      <c r="E1" s="261" t="s">
        <v>594</v>
      </c>
      <c r="F1" s="258" t="s">
        <v>2</v>
      </c>
      <c r="G1" s="260" t="s">
        <v>586</v>
      </c>
      <c r="H1" s="260" t="s">
        <v>607</v>
      </c>
    </row>
    <row r="2" spans="1:8" x14ac:dyDescent="0.2">
      <c r="A2" s="252" t="s">
        <v>138</v>
      </c>
      <c r="B2" s="254" t="s">
        <v>444</v>
      </c>
      <c r="C2" s="254" t="s">
        <v>13</v>
      </c>
      <c r="D2" s="273">
        <v>40087</v>
      </c>
      <c r="E2" s="262">
        <v>40238</v>
      </c>
      <c r="F2" s="255" t="s">
        <v>17</v>
      </c>
      <c r="G2" s="256" t="s">
        <v>449</v>
      </c>
      <c r="H2" s="266" t="s">
        <v>608</v>
      </c>
    </row>
    <row r="3" spans="1:8" x14ac:dyDescent="0.2">
      <c r="A3" s="252" t="s">
        <v>61</v>
      </c>
      <c r="B3" s="254" t="s">
        <v>444</v>
      </c>
      <c r="C3" s="254" t="s">
        <v>14</v>
      </c>
      <c r="D3" s="273">
        <v>38169</v>
      </c>
      <c r="E3" s="262">
        <v>38930</v>
      </c>
      <c r="F3" s="255" t="s">
        <v>17</v>
      </c>
      <c r="G3" s="256" t="s">
        <v>450</v>
      </c>
      <c r="H3" s="265"/>
    </row>
    <row r="4" spans="1:8" x14ac:dyDescent="0.2">
      <c r="A4" s="252" t="s">
        <v>139</v>
      </c>
      <c r="B4" s="254" t="s">
        <v>444</v>
      </c>
      <c r="C4" s="254" t="s">
        <v>14</v>
      </c>
      <c r="D4" s="273">
        <v>40179</v>
      </c>
      <c r="E4" s="262">
        <v>40330</v>
      </c>
      <c r="F4" s="255" t="s">
        <v>17</v>
      </c>
      <c r="G4" s="256" t="s">
        <v>451</v>
      </c>
      <c r="H4" s="265"/>
    </row>
    <row r="5" spans="1:8" ht="12.6" customHeight="1" x14ac:dyDescent="0.2">
      <c r="A5" s="252" t="s">
        <v>384</v>
      </c>
      <c r="B5" s="254" t="s">
        <v>445</v>
      </c>
      <c r="C5" s="254" t="s">
        <v>14</v>
      </c>
      <c r="D5" s="273">
        <v>40330</v>
      </c>
      <c r="E5" s="262">
        <v>40513</v>
      </c>
      <c r="F5" s="255" t="s">
        <v>17</v>
      </c>
      <c r="G5" s="264" t="s">
        <v>596</v>
      </c>
      <c r="H5" s="264"/>
    </row>
    <row r="6" spans="1:8" x14ac:dyDescent="0.2">
      <c r="A6" s="252" t="s">
        <v>46</v>
      </c>
      <c r="B6" s="254" t="s">
        <v>444</v>
      </c>
      <c r="C6" s="254" t="s">
        <v>14</v>
      </c>
      <c r="D6" s="273">
        <v>38169</v>
      </c>
      <c r="E6" s="262">
        <v>38353</v>
      </c>
      <c r="F6" s="255" t="s">
        <v>17</v>
      </c>
      <c r="G6" s="256" t="s">
        <v>452</v>
      </c>
      <c r="H6" s="265"/>
    </row>
    <row r="7" spans="1:8" ht="12.6" customHeight="1" x14ac:dyDescent="0.2">
      <c r="A7" s="252" t="s">
        <v>23</v>
      </c>
      <c r="B7" s="254" t="s">
        <v>446</v>
      </c>
      <c r="C7" s="254" t="s">
        <v>14</v>
      </c>
      <c r="D7" s="273">
        <v>37987</v>
      </c>
      <c r="E7" s="262">
        <v>38078</v>
      </c>
      <c r="F7" s="255" t="s">
        <v>17</v>
      </c>
      <c r="G7" s="256" t="s">
        <v>453</v>
      </c>
      <c r="H7" s="265"/>
    </row>
    <row r="8" spans="1:8" x14ac:dyDescent="0.2">
      <c r="A8" s="252" t="s">
        <v>86</v>
      </c>
      <c r="B8" s="254" t="s">
        <v>445</v>
      </c>
      <c r="C8" s="254" t="s">
        <v>14</v>
      </c>
      <c r="D8" s="273">
        <v>38930</v>
      </c>
      <c r="E8" s="262">
        <v>39052</v>
      </c>
      <c r="F8" s="255" t="s">
        <v>17</v>
      </c>
      <c r="G8" s="256" t="s">
        <v>495</v>
      </c>
      <c r="H8" s="265"/>
    </row>
    <row r="9" spans="1:8" x14ac:dyDescent="0.2">
      <c r="A9" s="257" t="s">
        <v>96</v>
      </c>
      <c r="B9" s="254" t="s">
        <v>445</v>
      </c>
      <c r="C9" s="254" t="s">
        <v>13</v>
      </c>
      <c r="D9" s="273">
        <v>39052</v>
      </c>
      <c r="E9" s="262">
        <v>39203</v>
      </c>
      <c r="F9" s="255" t="s">
        <v>17</v>
      </c>
      <c r="G9" s="256" t="s">
        <v>454</v>
      </c>
      <c r="H9" s="265"/>
    </row>
    <row r="10" spans="1:8" x14ac:dyDescent="0.2">
      <c r="A10" s="252" t="s">
        <v>91</v>
      </c>
      <c r="B10" s="254" t="s">
        <v>446</v>
      </c>
      <c r="C10" s="254" t="s">
        <v>14</v>
      </c>
      <c r="D10" s="273">
        <v>38930</v>
      </c>
      <c r="E10" s="262">
        <v>39114</v>
      </c>
      <c r="F10" s="255" t="s">
        <v>17</v>
      </c>
      <c r="G10" s="256" t="s">
        <v>456</v>
      </c>
      <c r="H10" s="266" t="s">
        <v>626</v>
      </c>
    </row>
    <row r="11" spans="1:8" ht="12.75" customHeight="1" x14ac:dyDescent="0.2">
      <c r="A11" s="253" t="s">
        <v>99</v>
      </c>
      <c r="B11" s="254" t="s">
        <v>446</v>
      </c>
      <c r="C11" s="254" t="s">
        <v>13</v>
      </c>
      <c r="D11" s="273">
        <v>39052</v>
      </c>
      <c r="E11" s="262">
        <v>39630</v>
      </c>
      <c r="F11" s="255" t="s">
        <v>17</v>
      </c>
      <c r="G11" s="256" t="s">
        <v>455</v>
      </c>
      <c r="H11" s="264"/>
    </row>
    <row r="12" spans="1:8" ht="12.75" customHeight="1" x14ac:dyDescent="0.25">
      <c r="A12" s="252" t="s">
        <v>388</v>
      </c>
      <c r="B12" s="254" t="s">
        <v>446</v>
      </c>
      <c r="C12" s="254" t="s">
        <v>396</v>
      </c>
      <c r="D12" s="273">
        <v>41153</v>
      </c>
      <c r="E12" s="262">
        <v>42461</v>
      </c>
      <c r="F12" s="255" t="s">
        <v>17</v>
      </c>
      <c r="G12" s="280" t="s">
        <v>591</v>
      </c>
      <c r="H12" s="265"/>
    </row>
    <row r="13" spans="1:8" ht="15" customHeight="1" x14ac:dyDescent="0.2">
      <c r="A13" s="252" t="s">
        <v>110</v>
      </c>
      <c r="B13" s="254" t="s">
        <v>446</v>
      </c>
      <c r="C13" s="254" t="s">
        <v>14</v>
      </c>
      <c r="D13" s="273">
        <v>39173</v>
      </c>
      <c r="E13" s="262">
        <v>39479</v>
      </c>
      <c r="F13" s="255" t="s">
        <v>17</v>
      </c>
      <c r="G13" s="256" t="s">
        <v>457</v>
      </c>
      <c r="H13" s="266" t="s">
        <v>626</v>
      </c>
    </row>
    <row r="14" spans="1:8" x14ac:dyDescent="0.2">
      <c r="A14" s="252" t="s">
        <v>116</v>
      </c>
      <c r="B14" s="254" t="s">
        <v>444</v>
      </c>
      <c r="C14" s="254" t="s">
        <v>14</v>
      </c>
      <c r="D14" s="273">
        <v>39173</v>
      </c>
      <c r="E14" s="262">
        <v>39417</v>
      </c>
      <c r="F14" s="255" t="s">
        <v>17</v>
      </c>
      <c r="G14" s="256" t="s">
        <v>458</v>
      </c>
      <c r="H14" s="265"/>
    </row>
    <row r="15" spans="1:8" x14ac:dyDescent="0.2">
      <c r="A15" s="253" t="s">
        <v>117</v>
      </c>
      <c r="B15" s="254" t="s">
        <v>444</v>
      </c>
      <c r="C15" s="254" t="s">
        <v>14</v>
      </c>
      <c r="D15" s="273">
        <v>39173</v>
      </c>
      <c r="E15" s="262">
        <v>39722</v>
      </c>
      <c r="F15" s="255" t="s">
        <v>17</v>
      </c>
      <c r="G15" s="256" t="s">
        <v>459</v>
      </c>
      <c r="H15" s="265"/>
    </row>
    <row r="16" spans="1:8" x14ac:dyDescent="0.2">
      <c r="A16" s="252" t="s">
        <v>119</v>
      </c>
      <c r="B16" s="254" t="s">
        <v>444</v>
      </c>
      <c r="C16" s="254" t="s">
        <v>13</v>
      </c>
      <c r="D16" s="273">
        <v>39356</v>
      </c>
      <c r="E16" s="262">
        <v>39479</v>
      </c>
      <c r="F16" s="255" t="s">
        <v>17</v>
      </c>
      <c r="G16" s="264" t="s">
        <v>598</v>
      </c>
      <c r="H16" s="265"/>
    </row>
    <row r="17" spans="1:13" x14ac:dyDescent="0.2">
      <c r="A17" s="252" t="s">
        <v>24</v>
      </c>
      <c r="B17" s="254" t="s">
        <v>444</v>
      </c>
      <c r="C17" s="254" t="s">
        <v>14</v>
      </c>
      <c r="D17" s="273">
        <v>37987</v>
      </c>
      <c r="E17" s="262">
        <v>38078</v>
      </c>
      <c r="F17" s="255" t="s">
        <v>17</v>
      </c>
      <c r="G17" s="256" t="s">
        <v>461</v>
      </c>
      <c r="H17" s="265"/>
    </row>
    <row r="18" spans="1:13" x14ac:dyDescent="0.2">
      <c r="A18" s="252" t="s">
        <v>140</v>
      </c>
      <c r="B18" s="254" t="s">
        <v>444</v>
      </c>
      <c r="C18" s="254" t="s">
        <v>13</v>
      </c>
      <c r="D18" s="273">
        <v>41944</v>
      </c>
      <c r="E18" s="262">
        <v>42156</v>
      </c>
      <c r="F18" s="255" t="s">
        <v>17</v>
      </c>
      <c r="G18" s="256" t="s">
        <v>460</v>
      </c>
      <c r="H18" s="265"/>
    </row>
    <row r="19" spans="1:13" x14ac:dyDescent="0.2">
      <c r="A19" s="252" t="s">
        <v>427</v>
      </c>
      <c r="B19" s="254" t="s">
        <v>444</v>
      </c>
      <c r="C19" s="254" t="s">
        <v>396</v>
      </c>
      <c r="D19" s="273">
        <v>41395</v>
      </c>
      <c r="E19" s="262">
        <v>41944</v>
      </c>
      <c r="F19" s="255" t="s">
        <v>17</v>
      </c>
      <c r="G19" s="256" t="s">
        <v>462</v>
      </c>
      <c r="H19" s="267"/>
      <c r="I19" s="171"/>
      <c r="J19" s="171"/>
      <c r="K19" s="171"/>
      <c r="L19" s="171"/>
      <c r="M19" s="171"/>
    </row>
    <row r="20" spans="1:13" s="171" customFormat="1" x14ac:dyDescent="0.2">
      <c r="A20" s="252" t="s">
        <v>53</v>
      </c>
      <c r="B20" s="254" t="s">
        <v>446</v>
      </c>
      <c r="C20" s="254" t="s">
        <v>14</v>
      </c>
      <c r="D20" s="273">
        <v>39630</v>
      </c>
      <c r="E20" s="262">
        <v>39753</v>
      </c>
      <c r="F20" s="255" t="s">
        <v>17</v>
      </c>
      <c r="G20" s="256" t="s">
        <v>463</v>
      </c>
      <c r="H20" s="269" t="s">
        <v>615</v>
      </c>
      <c r="I20"/>
      <c r="J20"/>
      <c r="K20"/>
      <c r="L20"/>
      <c r="M20"/>
    </row>
    <row r="21" spans="1:13" s="171" customFormat="1" x14ac:dyDescent="0.2">
      <c r="A21" s="281" t="s">
        <v>53</v>
      </c>
      <c r="B21" s="254" t="s">
        <v>446</v>
      </c>
      <c r="C21" s="254" t="s">
        <v>14</v>
      </c>
      <c r="D21" s="262">
        <v>38169</v>
      </c>
      <c r="E21" s="262">
        <v>38353</v>
      </c>
      <c r="F21" s="255" t="s">
        <v>20</v>
      </c>
      <c r="G21" s="265"/>
      <c r="H21" s="265"/>
      <c r="I21"/>
      <c r="J21"/>
      <c r="K21"/>
      <c r="L21"/>
      <c r="M21"/>
    </row>
    <row r="22" spans="1:13" x14ac:dyDescent="0.2">
      <c r="A22" s="252" t="s">
        <v>44</v>
      </c>
      <c r="B22" s="254" t="s">
        <v>444</v>
      </c>
      <c r="C22" s="254" t="s">
        <v>14</v>
      </c>
      <c r="D22" s="273">
        <v>37987</v>
      </c>
      <c r="E22" s="262">
        <v>38930</v>
      </c>
      <c r="F22" s="255" t="s">
        <v>17</v>
      </c>
      <c r="G22" s="256" t="s">
        <v>464</v>
      </c>
      <c r="H22" s="265"/>
    </row>
    <row r="23" spans="1:13" x14ac:dyDescent="0.2">
      <c r="A23" s="252" t="s">
        <v>141</v>
      </c>
      <c r="B23" s="254" t="s">
        <v>444</v>
      </c>
      <c r="C23" s="254" t="s">
        <v>13</v>
      </c>
      <c r="D23" s="273">
        <v>39722</v>
      </c>
      <c r="E23" s="262">
        <v>39904</v>
      </c>
      <c r="F23" s="255" t="s">
        <v>17</v>
      </c>
      <c r="G23" s="256" t="s">
        <v>465</v>
      </c>
      <c r="H23" s="256" t="s">
        <v>616</v>
      </c>
    </row>
    <row r="24" spans="1:13" x14ac:dyDescent="0.2">
      <c r="A24" s="252" t="s">
        <v>249</v>
      </c>
      <c r="B24" s="254" t="s">
        <v>446</v>
      </c>
      <c r="C24" s="254" t="s">
        <v>14</v>
      </c>
      <c r="D24" s="273">
        <v>37987</v>
      </c>
      <c r="E24" s="262">
        <v>38169</v>
      </c>
      <c r="F24" s="255" t="s">
        <v>17</v>
      </c>
      <c r="G24" s="256" t="s">
        <v>466</v>
      </c>
      <c r="H24" s="265"/>
    </row>
    <row r="25" spans="1:13" x14ac:dyDescent="0.2">
      <c r="A25" s="252" t="s">
        <v>142</v>
      </c>
      <c r="B25" s="254" t="s">
        <v>446</v>
      </c>
      <c r="C25" s="254" t="s">
        <v>13</v>
      </c>
      <c r="D25" s="273">
        <v>39417</v>
      </c>
      <c r="E25" s="262">
        <v>39600</v>
      </c>
      <c r="F25" s="255" t="s">
        <v>17</v>
      </c>
      <c r="G25" s="256" t="s">
        <v>467</v>
      </c>
      <c r="H25" s="265"/>
    </row>
    <row r="26" spans="1:13" x14ac:dyDescent="0.2">
      <c r="A26" s="252" t="s">
        <v>120</v>
      </c>
      <c r="B26" s="254" t="s">
        <v>355</v>
      </c>
      <c r="C26" s="254" t="s">
        <v>13</v>
      </c>
      <c r="D26" s="273">
        <v>39356</v>
      </c>
      <c r="E26" s="262">
        <v>39508</v>
      </c>
      <c r="F26" s="255" t="s">
        <v>17</v>
      </c>
      <c r="G26" s="256" t="s">
        <v>468</v>
      </c>
      <c r="H26" s="265"/>
    </row>
    <row r="27" spans="1:13" x14ac:dyDescent="0.2">
      <c r="A27" s="253" t="s">
        <v>143</v>
      </c>
      <c r="B27" s="254" t="s">
        <v>444</v>
      </c>
      <c r="C27" s="254" t="s">
        <v>14</v>
      </c>
      <c r="D27" s="273">
        <v>39508</v>
      </c>
      <c r="E27" s="262">
        <v>39845</v>
      </c>
      <c r="F27" s="255" t="s">
        <v>17</v>
      </c>
      <c r="G27" s="256" t="s">
        <v>470</v>
      </c>
      <c r="H27" s="269" t="s">
        <v>630</v>
      </c>
    </row>
    <row r="28" spans="1:13" x14ac:dyDescent="0.2">
      <c r="A28" s="252" t="s">
        <v>77</v>
      </c>
      <c r="B28" s="254" t="s">
        <v>355</v>
      </c>
      <c r="C28" s="254" t="s">
        <v>14</v>
      </c>
      <c r="D28" s="273">
        <v>38718</v>
      </c>
      <c r="E28" s="262">
        <v>38991</v>
      </c>
      <c r="F28" s="255" t="s">
        <v>17</v>
      </c>
      <c r="G28" s="256" t="s">
        <v>471</v>
      </c>
      <c r="H28" s="265"/>
    </row>
    <row r="29" spans="1:13" x14ac:dyDescent="0.2">
      <c r="A29" s="257" t="s">
        <v>102</v>
      </c>
      <c r="B29" s="254" t="s">
        <v>444</v>
      </c>
      <c r="C29" s="254" t="s">
        <v>13</v>
      </c>
      <c r="D29" s="275">
        <v>39052</v>
      </c>
      <c r="E29" s="262">
        <v>39264</v>
      </c>
      <c r="F29" s="255" t="s">
        <v>17</v>
      </c>
      <c r="G29" s="256" t="s">
        <v>472</v>
      </c>
      <c r="H29" s="265"/>
    </row>
    <row r="30" spans="1:13" x14ac:dyDescent="0.2">
      <c r="A30" s="252" t="s">
        <v>47</v>
      </c>
      <c r="B30" s="254" t="s">
        <v>446</v>
      </c>
      <c r="C30" s="254" t="s">
        <v>14</v>
      </c>
      <c r="D30" s="275">
        <v>38169</v>
      </c>
      <c r="E30" s="262">
        <v>38353</v>
      </c>
      <c r="F30" s="255" t="s">
        <v>17</v>
      </c>
      <c r="G30" s="256" t="s">
        <v>473</v>
      </c>
      <c r="H30" s="265"/>
    </row>
    <row r="31" spans="1:13" x14ac:dyDescent="0.2">
      <c r="A31" s="257" t="s">
        <v>93</v>
      </c>
      <c r="B31" s="254" t="s">
        <v>444</v>
      </c>
      <c r="C31" s="254" t="s">
        <v>14</v>
      </c>
      <c r="D31" s="273">
        <v>39052</v>
      </c>
      <c r="E31" s="262">
        <v>39173</v>
      </c>
      <c r="F31" s="255" t="s">
        <v>17</v>
      </c>
      <c r="G31" s="256" t="s">
        <v>474</v>
      </c>
      <c r="H31" s="265"/>
    </row>
    <row r="32" spans="1:13" x14ac:dyDescent="0.2">
      <c r="A32" s="252" t="s">
        <v>70</v>
      </c>
      <c r="B32" s="254" t="s">
        <v>444</v>
      </c>
      <c r="C32" s="254" t="s">
        <v>14</v>
      </c>
      <c r="D32" s="273">
        <v>38718</v>
      </c>
      <c r="E32" s="262">
        <v>38930</v>
      </c>
      <c r="F32" s="255" t="s">
        <v>17</v>
      </c>
      <c r="G32" s="256" t="s">
        <v>476</v>
      </c>
      <c r="H32" s="265"/>
    </row>
    <row r="33" spans="1:8" x14ac:dyDescent="0.2">
      <c r="A33" s="269" t="s">
        <v>627</v>
      </c>
      <c r="B33" s="254" t="s">
        <v>355</v>
      </c>
      <c r="C33" s="254" t="s">
        <v>13</v>
      </c>
      <c r="D33" s="273">
        <v>39052</v>
      </c>
      <c r="E33" s="262">
        <v>39203</v>
      </c>
      <c r="F33" s="255" t="s">
        <v>17</v>
      </c>
      <c r="G33" s="256" t="s">
        <v>469</v>
      </c>
      <c r="H33" s="265"/>
    </row>
    <row r="34" spans="1:8" x14ac:dyDescent="0.2">
      <c r="A34" s="252" t="s">
        <v>144</v>
      </c>
      <c r="B34" s="254" t="s">
        <v>445</v>
      </c>
      <c r="C34" s="254" t="s">
        <v>13</v>
      </c>
      <c r="D34" s="275">
        <v>40087</v>
      </c>
      <c r="E34" s="262">
        <v>40238</v>
      </c>
      <c r="F34" s="255" t="s">
        <v>17</v>
      </c>
      <c r="G34" s="256" t="s">
        <v>478</v>
      </c>
      <c r="H34" s="265"/>
    </row>
    <row r="35" spans="1:8" x14ac:dyDescent="0.2">
      <c r="A35" s="252" t="s">
        <v>25</v>
      </c>
      <c r="B35" s="254" t="s">
        <v>444</v>
      </c>
      <c r="C35" s="254" t="s">
        <v>14</v>
      </c>
      <c r="D35" s="275">
        <v>37987</v>
      </c>
      <c r="E35" s="262">
        <v>38078</v>
      </c>
      <c r="F35" s="255" t="s">
        <v>17</v>
      </c>
      <c r="G35" s="256" t="s">
        <v>479</v>
      </c>
      <c r="H35" s="265"/>
    </row>
    <row r="36" spans="1:8" x14ac:dyDescent="0.2">
      <c r="A36" s="252" t="s">
        <v>89</v>
      </c>
      <c r="B36" s="254" t="s">
        <v>446</v>
      </c>
      <c r="C36" s="254" t="s">
        <v>14</v>
      </c>
      <c r="D36" s="275">
        <v>38930</v>
      </c>
      <c r="E36" s="262">
        <v>39114</v>
      </c>
      <c r="F36" s="255" t="s">
        <v>17</v>
      </c>
      <c r="G36" s="256" t="s">
        <v>480</v>
      </c>
      <c r="H36" s="265"/>
    </row>
    <row r="37" spans="1:8" x14ac:dyDescent="0.2">
      <c r="A37" s="252" t="s">
        <v>145</v>
      </c>
      <c r="B37" s="254" t="s">
        <v>446</v>
      </c>
      <c r="C37" s="254" t="s">
        <v>13</v>
      </c>
      <c r="D37" s="275">
        <v>41153</v>
      </c>
      <c r="E37" s="262">
        <v>41395</v>
      </c>
      <c r="F37" s="255" t="s">
        <v>20</v>
      </c>
      <c r="G37" s="255"/>
      <c r="H37" s="264"/>
    </row>
    <row r="38" spans="1:8" x14ac:dyDescent="0.2">
      <c r="A38" s="257" t="s">
        <v>248</v>
      </c>
      <c r="B38" s="254" t="s">
        <v>444</v>
      </c>
      <c r="C38" s="254" t="s">
        <v>13</v>
      </c>
      <c r="D38" s="275">
        <v>39052</v>
      </c>
      <c r="E38" s="262">
        <v>39356</v>
      </c>
      <c r="F38" s="255" t="s">
        <v>17</v>
      </c>
      <c r="G38" s="256" t="s">
        <v>481</v>
      </c>
      <c r="H38" s="265"/>
    </row>
    <row r="39" spans="1:8" x14ac:dyDescent="0.2">
      <c r="A39" s="257" t="s">
        <v>146</v>
      </c>
      <c r="B39" s="254" t="s">
        <v>445</v>
      </c>
      <c r="C39" s="254" t="s">
        <v>14</v>
      </c>
      <c r="D39" s="275">
        <v>39600</v>
      </c>
      <c r="E39" s="262">
        <v>40210</v>
      </c>
      <c r="F39" s="255" t="s">
        <v>20</v>
      </c>
      <c r="G39" s="255"/>
      <c r="H39" s="265"/>
    </row>
    <row r="40" spans="1:8" x14ac:dyDescent="0.2">
      <c r="A40" s="252" t="s">
        <v>36</v>
      </c>
      <c r="B40" s="254" t="s">
        <v>446</v>
      </c>
      <c r="C40" s="254" t="s">
        <v>14</v>
      </c>
      <c r="D40" s="275">
        <v>37987</v>
      </c>
      <c r="E40" s="262">
        <v>38169</v>
      </c>
      <c r="F40" s="255" t="s">
        <v>17</v>
      </c>
      <c r="G40" s="256" t="s">
        <v>482</v>
      </c>
      <c r="H40" s="269" t="s">
        <v>615</v>
      </c>
    </row>
    <row r="41" spans="1:8" x14ac:dyDescent="0.2">
      <c r="A41" s="252" t="s">
        <v>389</v>
      </c>
      <c r="B41" s="254" t="s">
        <v>446</v>
      </c>
      <c r="C41" s="254" t="s">
        <v>396</v>
      </c>
      <c r="D41" s="275">
        <v>41153</v>
      </c>
      <c r="E41" s="262">
        <v>41944</v>
      </c>
      <c r="F41" s="255" t="s">
        <v>17</v>
      </c>
      <c r="G41" s="256" t="s">
        <v>483</v>
      </c>
      <c r="H41" s="264"/>
    </row>
    <row r="42" spans="1:8" x14ac:dyDescent="0.2">
      <c r="A42" s="253" t="s">
        <v>113</v>
      </c>
      <c r="B42" s="254" t="s">
        <v>446</v>
      </c>
      <c r="C42" s="254" t="s">
        <v>13</v>
      </c>
      <c r="D42" s="275">
        <v>40360</v>
      </c>
      <c r="E42" s="262">
        <v>40575</v>
      </c>
      <c r="F42" s="255" t="s">
        <v>17</v>
      </c>
      <c r="G42" s="256" t="s">
        <v>484</v>
      </c>
      <c r="H42" s="265"/>
    </row>
    <row r="43" spans="1:8" x14ac:dyDescent="0.2">
      <c r="A43" s="281" t="s">
        <v>147</v>
      </c>
      <c r="B43" s="254" t="s">
        <v>445</v>
      </c>
      <c r="C43" s="254" t="s">
        <v>13</v>
      </c>
      <c r="D43" s="277">
        <v>40878</v>
      </c>
      <c r="E43" s="277">
        <v>41214</v>
      </c>
      <c r="F43" s="278" t="s">
        <v>19</v>
      </c>
      <c r="G43" s="255"/>
      <c r="H43" s="264"/>
    </row>
    <row r="44" spans="1:8" x14ac:dyDescent="0.2">
      <c r="A44" s="252" t="s">
        <v>147</v>
      </c>
      <c r="B44" s="254" t="s">
        <v>445</v>
      </c>
      <c r="C44" s="254" t="s">
        <v>13</v>
      </c>
      <c r="D44" s="275">
        <v>39569</v>
      </c>
      <c r="E44" s="262">
        <v>39661</v>
      </c>
      <c r="F44" s="255" t="s">
        <v>20</v>
      </c>
      <c r="G44" s="255"/>
      <c r="H44" s="264"/>
    </row>
    <row r="45" spans="1:8" x14ac:dyDescent="0.2">
      <c r="A45" s="252" t="s">
        <v>26</v>
      </c>
      <c r="B45" s="254" t="s">
        <v>444</v>
      </c>
      <c r="C45" s="254" t="s">
        <v>14</v>
      </c>
      <c r="D45" s="275">
        <v>37987</v>
      </c>
      <c r="E45" s="262">
        <v>38078</v>
      </c>
      <c r="F45" s="255" t="s">
        <v>17</v>
      </c>
      <c r="G45" s="268" t="s">
        <v>597</v>
      </c>
      <c r="H45" s="265"/>
    </row>
    <row r="46" spans="1:8" x14ac:dyDescent="0.2">
      <c r="A46" s="257" t="s">
        <v>107</v>
      </c>
      <c r="B46" s="254" t="s">
        <v>444</v>
      </c>
      <c r="C46" s="254" t="s">
        <v>13</v>
      </c>
      <c r="D46" s="273">
        <v>39052</v>
      </c>
      <c r="E46" s="262">
        <v>39295</v>
      </c>
      <c r="F46" s="255" t="s">
        <v>17</v>
      </c>
      <c r="G46" s="256" t="s">
        <v>535</v>
      </c>
      <c r="H46" s="265"/>
    </row>
    <row r="47" spans="1:8" x14ac:dyDescent="0.2">
      <c r="A47" s="252" t="s">
        <v>94</v>
      </c>
      <c r="B47" s="254" t="s">
        <v>445</v>
      </c>
      <c r="C47" s="254" t="s">
        <v>13</v>
      </c>
      <c r="D47" s="275">
        <v>39052</v>
      </c>
      <c r="E47" s="262">
        <v>39173</v>
      </c>
      <c r="F47" s="255" t="s">
        <v>17</v>
      </c>
      <c r="G47" s="256" t="s">
        <v>486</v>
      </c>
      <c r="H47" s="265"/>
    </row>
    <row r="48" spans="1:8" x14ac:dyDescent="0.2">
      <c r="A48" s="253" t="s">
        <v>250</v>
      </c>
      <c r="B48" s="254" t="s">
        <v>446</v>
      </c>
      <c r="C48" s="254" t="s">
        <v>14</v>
      </c>
      <c r="D48" s="275">
        <v>39052</v>
      </c>
      <c r="E48" s="262">
        <v>39722</v>
      </c>
      <c r="F48" s="255" t="s">
        <v>17</v>
      </c>
      <c r="G48" s="256" t="s">
        <v>487</v>
      </c>
      <c r="H48" s="264"/>
    </row>
    <row r="49" spans="1:8" x14ac:dyDescent="0.2">
      <c r="A49" s="253" t="s">
        <v>322</v>
      </c>
      <c r="B49" s="254" t="s">
        <v>446</v>
      </c>
      <c r="C49" s="254" t="s">
        <v>13</v>
      </c>
      <c r="D49" s="275">
        <v>41061</v>
      </c>
      <c r="E49" s="262">
        <v>42156</v>
      </c>
      <c r="F49" s="255" t="s">
        <v>183</v>
      </c>
      <c r="G49" s="255"/>
      <c r="H49" s="264"/>
    </row>
    <row r="50" spans="1:8" x14ac:dyDescent="0.2">
      <c r="A50" s="252" t="s">
        <v>121</v>
      </c>
      <c r="B50" s="254" t="s">
        <v>355</v>
      </c>
      <c r="C50" s="254" t="s">
        <v>14</v>
      </c>
      <c r="D50" s="275">
        <v>39356</v>
      </c>
      <c r="E50" s="262">
        <v>39508</v>
      </c>
      <c r="F50" s="255" t="s">
        <v>20</v>
      </c>
      <c r="G50" s="255"/>
      <c r="H50" s="264"/>
    </row>
    <row r="51" spans="1:8" x14ac:dyDescent="0.2">
      <c r="A51" s="252" t="s">
        <v>148</v>
      </c>
      <c r="B51" s="254" t="s">
        <v>445</v>
      </c>
      <c r="C51" s="254" t="s">
        <v>14</v>
      </c>
      <c r="D51" s="273">
        <v>39722</v>
      </c>
      <c r="E51" s="262">
        <v>39873</v>
      </c>
      <c r="F51" s="255" t="s">
        <v>17</v>
      </c>
      <c r="G51" s="256" t="s">
        <v>488</v>
      </c>
      <c r="H51" s="268"/>
    </row>
    <row r="52" spans="1:8" x14ac:dyDescent="0.2">
      <c r="A52" s="252" t="s">
        <v>149</v>
      </c>
      <c r="B52" s="254" t="s">
        <v>444</v>
      </c>
      <c r="C52" s="254" t="s">
        <v>14</v>
      </c>
      <c r="D52" s="275">
        <v>41306</v>
      </c>
      <c r="E52" s="262">
        <v>41487</v>
      </c>
      <c r="F52" s="255" t="s">
        <v>20</v>
      </c>
      <c r="G52" s="255"/>
      <c r="H52" s="264"/>
    </row>
    <row r="53" spans="1:8" x14ac:dyDescent="0.2">
      <c r="A53" s="281" t="s">
        <v>149</v>
      </c>
      <c r="B53" s="254" t="s">
        <v>444</v>
      </c>
      <c r="C53" s="254" t="s">
        <v>14</v>
      </c>
      <c r="D53" s="279">
        <v>39692</v>
      </c>
      <c r="E53" s="277">
        <v>39845</v>
      </c>
      <c r="F53" s="289" t="s">
        <v>20</v>
      </c>
      <c r="G53" s="264"/>
      <c r="H53" s="264"/>
    </row>
    <row r="54" spans="1:8" x14ac:dyDescent="0.2">
      <c r="A54" s="252" t="s">
        <v>112</v>
      </c>
      <c r="B54" s="254" t="s">
        <v>355</v>
      </c>
      <c r="C54" s="254" t="s">
        <v>13</v>
      </c>
      <c r="D54" s="275">
        <v>39173</v>
      </c>
      <c r="E54" s="262">
        <v>39387</v>
      </c>
      <c r="F54" s="255" t="s">
        <v>17</v>
      </c>
      <c r="G54" s="256" t="s">
        <v>489</v>
      </c>
      <c r="H54" s="264"/>
    </row>
    <row r="55" spans="1:8" x14ac:dyDescent="0.2">
      <c r="A55" s="252" t="s">
        <v>403</v>
      </c>
      <c r="B55" s="254" t="s">
        <v>446</v>
      </c>
      <c r="C55" s="254" t="s">
        <v>15</v>
      </c>
      <c r="D55" s="275">
        <v>41030</v>
      </c>
      <c r="E55" s="262">
        <v>41244</v>
      </c>
      <c r="F55" s="255" t="s">
        <v>20</v>
      </c>
      <c r="G55" s="255"/>
      <c r="H55" s="264"/>
    </row>
    <row r="56" spans="1:8" x14ac:dyDescent="0.2">
      <c r="A56" s="252" t="s">
        <v>150</v>
      </c>
      <c r="B56" s="254" t="s">
        <v>446</v>
      </c>
      <c r="C56" s="254" t="s">
        <v>14</v>
      </c>
      <c r="D56" s="275">
        <v>39417</v>
      </c>
      <c r="E56" s="262">
        <v>39569</v>
      </c>
      <c r="F56" s="255" t="s">
        <v>17</v>
      </c>
      <c r="G56" s="256" t="s">
        <v>477</v>
      </c>
      <c r="H56" s="269" t="s">
        <v>625</v>
      </c>
    </row>
    <row r="57" spans="1:8" x14ac:dyDescent="0.2">
      <c r="A57" s="252" t="s">
        <v>55</v>
      </c>
      <c r="B57" s="254" t="s">
        <v>445</v>
      </c>
      <c r="C57" s="254" t="s">
        <v>14</v>
      </c>
      <c r="D57" s="273">
        <v>38169</v>
      </c>
      <c r="E57" s="262">
        <v>38443</v>
      </c>
      <c r="F57" s="255" t="s">
        <v>17</v>
      </c>
      <c r="G57" s="256" t="s">
        <v>490</v>
      </c>
      <c r="H57" s="265"/>
    </row>
    <row r="58" spans="1:8" x14ac:dyDescent="0.2">
      <c r="A58" s="252" t="s">
        <v>48</v>
      </c>
      <c r="B58" s="254" t="s">
        <v>446</v>
      </c>
      <c r="C58" s="254" t="s">
        <v>14</v>
      </c>
      <c r="D58" s="273">
        <v>38169</v>
      </c>
      <c r="E58" s="262">
        <v>38353</v>
      </c>
      <c r="F58" s="255" t="s">
        <v>17</v>
      </c>
      <c r="G58" s="256" t="s">
        <v>491</v>
      </c>
      <c r="H58" s="265"/>
    </row>
    <row r="59" spans="1:8" x14ac:dyDescent="0.2">
      <c r="A59" s="252" t="s">
        <v>37</v>
      </c>
      <c r="B59" s="254" t="s">
        <v>445</v>
      </c>
      <c r="C59" s="254" t="s">
        <v>14</v>
      </c>
      <c r="D59" s="273">
        <v>37987</v>
      </c>
      <c r="E59" s="262">
        <v>38169</v>
      </c>
      <c r="F59" s="255" t="s">
        <v>17</v>
      </c>
      <c r="G59" s="256" t="s">
        <v>492</v>
      </c>
      <c r="H59" s="265"/>
    </row>
    <row r="60" spans="1:8" x14ac:dyDescent="0.2">
      <c r="A60" s="252" t="s">
        <v>82</v>
      </c>
      <c r="B60" s="254" t="s">
        <v>445</v>
      </c>
      <c r="C60" s="254" t="s">
        <v>13</v>
      </c>
      <c r="D60" s="273">
        <v>38718</v>
      </c>
      <c r="E60" s="262">
        <v>39264</v>
      </c>
      <c r="F60" s="255" t="s">
        <v>17</v>
      </c>
      <c r="G60" s="256" t="s">
        <v>448</v>
      </c>
      <c r="H60" s="265"/>
    </row>
    <row r="61" spans="1:8" x14ac:dyDescent="0.2">
      <c r="A61" s="252" t="s">
        <v>151</v>
      </c>
      <c r="B61" s="254" t="s">
        <v>355</v>
      </c>
      <c r="C61" s="254" t="s">
        <v>14</v>
      </c>
      <c r="D61" s="273">
        <v>40695</v>
      </c>
      <c r="E61" s="262">
        <v>40969</v>
      </c>
      <c r="F61" s="255" t="s">
        <v>17</v>
      </c>
      <c r="G61" s="256" t="s">
        <v>493</v>
      </c>
      <c r="H61" s="265"/>
    </row>
    <row r="62" spans="1:8" x14ac:dyDescent="0.2">
      <c r="A62" s="252" t="s">
        <v>38</v>
      </c>
      <c r="B62" s="254" t="s">
        <v>355</v>
      </c>
      <c r="C62" s="254" t="s">
        <v>14</v>
      </c>
      <c r="D62" s="273">
        <v>37987</v>
      </c>
      <c r="E62" s="262">
        <v>38169</v>
      </c>
      <c r="F62" s="255" t="s">
        <v>17</v>
      </c>
      <c r="G62" s="264" t="s">
        <v>599</v>
      </c>
      <c r="H62" s="265"/>
    </row>
    <row r="63" spans="1:8" ht="16.5" customHeight="1" x14ac:dyDescent="0.2">
      <c r="A63" s="252" t="s">
        <v>122</v>
      </c>
      <c r="B63" s="254" t="s">
        <v>445</v>
      </c>
      <c r="C63" s="254" t="s">
        <v>13</v>
      </c>
      <c r="D63" s="273">
        <v>39356</v>
      </c>
      <c r="E63" s="262">
        <v>39904</v>
      </c>
      <c r="F63" s="255" t="s">
        <v>17</v>
      </c>
      <c r="G63" s="256" t="s">
        <v>563</v>
      </c>
      <c r="H63" s="265"/>
    </row>
    <row r="64" spans="1:8" x14ac:dyDescent="0.2">
      <c r="A64" s="252" t="s">
        <v>49</v>
      </c>
      <c r="B64" s="254" t="s">
        <v>444</v>
      </c>
      <c r="C64" s="254" t="s">
        <v>14</v>
      </c>
      <c r="D64" s="273">
        <v>38169</v>
      </c>
      <c r="E64" s="262">
        <v>38353</v>
      </c>
      <c r="F64" s="255" t="s">
        <v>17</v>
      </c>
      <c r="G64" s="256" t="s">
        <v>496</v>
      </c>
      <c r="H64" s="265"/>
    </row>
    <row r="65" spans="1:8" x14ac:dyDescent="0.2">
      <c r="A65" s="257" t="s">
        <v>56</v>
      </c>
      <c r="B65" s="254" t="s">
        <v>446</v>
      </c>
      <c r="C65" s="254" t="s">
        <v>14</v>
      </c>
      <c r="D65" s="273">
        <v>38169</v>
      </c>
      <c r="E65" s="262">
        <v>38443</v>
      </c>
      <c r="F65" s="255" t="s">
        <v>17</v>
      </c>
      <c r="G65" s="256" t="s">
        <v>497</v>
      </c>
      <c r="H65" s="269" t="s">
        <v>617</v>
      </c>
    </row>
    <row r="66" spans="1:8" x14ac:dyDescent="0.2">
      <c r="A66" s="257" t="s">
        <v>76</v>
      </c>
      <c r="B66" s="254" t="s">
        <v>445</v>
      </c>
      <c r="C66" s="254" t="s">
        <v>14</v>
      </c>
      <c r="D66" s="273">
        <v>38718</v>
      </c>
      <c r="E66" s="262">
        <v>39234</v>
      </c>
      <c r="F66" s="255" t="s">
        <v>17</v>
      </c>
      <c r="G66" s="256" t="s">
        <v>587</v>
      </c>
      <c r="H66" s="269" t="s">
        <v>624</v>
      </c>
    </row>
    <row r="67" spans="1:8" x14ac:dyDescent="0.2">
      <c r="A67" s="257" t="s">
        <v>106</v>
      </c>
      <c r="B67" s="254" t="s">
        <v>446</v>
      </c>
      <c r="C67" s="254" t="s">
        <v>13</v>
      </c>
      <c r="D67" s="273">
        <v>39052</v>
      </c>
      <c r="E67" s="262">
        <v>39295</v>
      </c>
      <c r="F67" s="255" t="s">
        <v>17</v>
      </c>
      <c r="G67" s="256" t="s">
        <v>498</v>
      </c>
      <c r="H67" s="265"/>
    </row>
    <row r="68" spans="1:8" x14ac:dyDescent="0.2">
      <c r="A68" s="253" t="s">
        <v>152</v>
      </c>
      <c r="B68" s="254" t="s">
        <v>355</v>
      </c>
      <c r="C68" s="254" t="s">
        <v>14</v>
      </c>
      <c r="D68" s="273">
        <v>39722</v>
      </c>
      <c r="E68" s="262">
        <v>40634</v>
      </c>
      <c r="F68" s="255" t="s">
        <v>17</v>
      </c>
      <c r="G68" s="256" t="s">
        <v>499</v>
      </c>
      <c r="H68" s="264"/>
    </row>
    <row r="69" spans="1:8" x14ac:dyDescent="0.2">
      <c r="A69" s="252" t="s">
        <v>27</v>
      </c>
      <c r="B69" s="254" t="s">
        <v>355</v>
      </c>
      <c r="C69" s="254" t="s">
        <v>14</v>
      </c>
      <c r="D69" s="273">
        <v>37987</v>
      </c>
      <c r="E69" s="262">
        <v>38078</v>
      </c>
      <c r="F69" s="255" t="s">
        <v>17</v>
      </c>
      <c r="G69" s="256" t="s">
        <v>500</v>
      </c>
      <c r="H69" s="265"/>
    </row>
    <row r="70" spans="1:8" x14ac:dyDescent="0.2">
      <c r="A70" s="252" t="s">
        <v>88</v>
      </c>
      <c r="B70" s="254" t="s">
        <v>444</v>
      </c>
      <c r="C70" s="254" t="s">
        <v>13</v>
      </c>
      <c r="D70" s="273">
        <v>38930</v>
      </c>
      <c r="E70" s="262">
        <v>39052</v>
      </c>
      <c r="F70" s="255" t="s">
        <v>18</v>
      </c>
      <c r="G70" s="255"/>
      <c r="H70" s="264"/>
    </row>
    <row r="71" spans="1:8" x14ac:dyDescent="0.2">
      <c r="A71" s="252" t="s">
        <v>365</v>
      </c>
      <c r="B71" s="254" t="s">
        <v>444</v>
      </c>
      <c r="C71" s="254" t="s">
        <v>13</v>
      </c>
      <c r="D71" s="273">
        <v>40057</v>
      </c>
      <c r="E71" s="262">
        <v>40210</v>
      </c>
      <c r="F71" s="255" t="s">
        <v>17</v>
      </c>
      <c r="G71" s="256" t="s">
        <v>501</v>
      </c>
      <c r="H71" s="265"/>
    </row>
    <row r="72" spans="1:8" x14ac:dyDescent="0.2">
      <c r="A72" s="253" t="s">
        <v>153</v>
      </c>
      <c r="B72" s="254" t="s">
        <v>446</v>
      </c>
      <c r="C72" s="254" t="s">
        <v>14</v>
      </c>
      <c r="D72" s="275">
        <v>40269</v>
      </c>
      <c r="E72" s="262">
        <v>40725</v>
      </c>
      <c r="F72" s="255" t="s">
        <v>20</v>
      </c>
      <c r="G72" s="255"/>
      <c r="H72" s="265"/>
    </row>
    <row r="73" spans="1:8" x14ac:dyDescent="0.2">
      <c r="A73" s="252" t="s">
        <v>71</v>
      </c>
      <c r="B73" s="254" t="s">
        <v>446</v>
      </c>
      <c r="C73" s="254" t="s">
        <v>14</v>
      </c>
      <c r="D73" s="273">
        <v>38718</v>
      </c>
      <c r="E73" s="262">
        <v>38930</v>
      </c>
      <c r="F73" s="255" t="s">
        <v>17</v>
      </c>
      <c r="G73" s="256" t="s">
        <v>502</v>
      </c>
      <c r="H73" s="265"/>
    </row>
    <row r="74" spans="1:8" x14ac:dyDescent="0.2">
      <c r="A74" s="252" t="s">
        <v>154</v>
      </c>
      <c r="B74" s="254" t="s">
        <v>445</v>
      </c>
      <c r="C74" s="254" t="s">
        <v>13</v>
      </c>
      <c r="D74" s="275">
        <v>39845</v>
      </c>
      <c r="E74" s="262">
        <v>40330</v>
      </c>
      <c r="F74" s="255" t="s">
        <v>20</v>
      </c>
      <c r="G74" s="255"/>
      <c r="H74" s="264"/>
    </row>
    <row r="75" spans="1:8" x14ac:dyDescent="0.2">
      <c r="A75" s="252" t="s">
        <v>393</v>
      </c>
      <c r="B75" s="254" t="s">
        <v>445</v>
      </c>
      <c r="C75" s="254" t="s">
        <v>396</v>
      </c>
      <c r="D75" s="273">
        <v>41456</v>
      </c>
      <c r="E75" s="262">
        <v>42064</v>
      </c>
      <c r="F75" s="255" t="s">
        <v>17</v>
      </c>
      <c r="G75" s="256" t="s">
        <v>503</v>
      </c>
      <c r="H75" s="265"/>
    </row>
    <row r="76" spans="1:8" x14ac:dyDescent="0.2">
      <c r="A76" s="252" t="s">
        <v>155</v>
      </c>
      <c r="B76" s="254" t="s">
        <v>446</v>
      </c>
      <c r="C76" s="254" t="s">
        <v>14</v>
      </c>
      <c r="D76" s="273">
        <v>39630</v>
      </c>
      <c r="E76" s="262">
        <v>39753</v>
      </c>
      <c r="F76" s="255" t="s">
        <v>17</v>
      </c>
      <c r="G76" s="256" t="s">
        <v>504</v>
      </c>
      <c r="H76" s="265"/>
    </row>
    <row r="77" spans="1:8" x14ac:dyDescent="0.2">
      <c r="A77" s="252" t="s">
        <v>45</v>
      </c>
      <c r="B77" s="254" t="s">
        <v>355</v>
      </c>
      <c r="C77" s="254" t="s">
        <v>14</v>
      </c>
      <c r="D77" s="273">
        <v>37987</v>
      </c>
      <c r="E77" s="262">
        <v>39052</v>
      </c>
      <c r="F77" s="255" t="s">
        <v>17</v>
      </c>
      <c r="G77" s="264" t="s">
        <v>600</v>
      </c>
      <c r="H77" s="265"/>
    </row>
    <row r="78" spans="1:8" x14ac:dyDescent="0.2">
      <c r="A78" s="252" t="s">
        <v>156</v>
      </c>
      <c r="B78" s="254" t="s">
        <v>355</v>
      </c>
      <c r="C78" s="254" t="s">
        <v>14</v>
      </c>
      <c r="D78" s="275">
        <v>41122</v>
      </c>
      <c r="E78" s="262">
        <v>41395</v>
      </c>
      <c r="F78" s="255" t="s">
        <v>17</v>
      </c>
      <c r="G78" s="256" t="s">
        <v>505</v>
      </c>
      <c r="H78" s="265"/>
    </row>
    <row r="79" spans="1:8" x14ac:dyDescent="0.2">
      <c r="A79" s="252" t="s">
        <v>57</v>
      </c>
      <c r="B79" s="254" t="s">
        <v>444</v>
      </c>
      <c r="C79" s="254" t="s">
        <v>14</v>
      </c>
      <c r="D79" s="275">
        <v>38169</v>
      </c>
      <c r="E79" s="262">
        <v>38443</v>
      </c>
      <c r="F79" s="255" t="s">
        <v>17</v>
      </c>
      <c r="G79" s="256" t="s">
        <v>507</v>
      </c>
      <c r="H79" s="265"/>
    </row>
    <row r="80" spans="1:8" x14ac:dyDescent="0.2">
      <c r="A80" s="252" t="s">
        <v>114</v>
      </c>
      <c r="B80" s="254" t="s">
        <v>444</v>
      </c>
      <c r="C80" s="254" t="s">
        <v>13</v>
      </c>
      <c r="D80" s="275">
        <v>39173</v>
      </c>
      <c r="E80" s="262">
        <v>39417</v>
      </c>
      <c r="F80" s="255" t="s">
        <v>17</v>
      </c>
      <c r="G80" s="256" t="s">
        <v>506</v>
      </c>
      <c r="H80" s="265"/>
    </row>
    <row r="81" spans="1:8" x14ac:dyDescent="0.2">
      <c r="A81" s="257" t="s">
        <v>105</v>
      </c>
      <c r="B81" s="254" t="s">
        <v>444</v>
      </c>
      <c r="C81" s="254" t="s">
        <v>13</v>
      </c>
      <c r="D81" s="275">
        <v>39052</v>
      </c>
      <c r="E81" s="262">
        <v>39295</v>
      </c>
      <c r="F81" s="255" t="s">
        <v>17</v>
      </c>
      <c r="G81" s="256" t="s">
        <v>508</v>
      </c>
      <c r="H81" s="265"/>
    </row>
    <row r="82" spans="1:8" x14ac:dyDescent="0.2">
      <c r="A82" s="252" t="s">
        <v>157</v>
      </c>
      <c r="B82" s="254" t="s">
        <v>446</v>
      </c>
      <c r="C82" s="254" t="s">
        <v>13</v>
      </c>
      <c r="D82" s="275">
        <v>40330</v>
      </c>
      <c r="E82" s="262">
        <v>41244</v>
      </c>
      <c r="F82" s="255" t="s">
        <v>20</v>
      </c>
      <c r="G82" s="255"/>
      <c r="H82" s="265"/>
    </row>
    <row r="83" spans="1:8" x14ac:dyDescent="0.2">
      <c r="A83" s="252" t="s">
        <v>395</v>
      </c>
      <c r="B83" s="254" t="s">
        <v>446</v>
      </c>
      <c r="C83" s="254" t="s">
        <v>396</v>
      </c>
      <c r="D83" s="275">
        <v>42186</v>
      </c>
      <c r="E83" s="262">
        <v>42036</v>
      </c>
      <c r="F83" s="255" t="s">
        <v>19</v>
      </c>
      <c r="G83" s="255"/>
      <c r="H83" s="264"/>
    </row>
    <row r="84" spans="1:8" x14ac:dyDescent="0.2">
      <c r="A84" s="252" t="s">
        <v>109</v>
      </c>
      <c r="B84" s="254" t="s">
        <v>446</v>
      </c>
      <c r="C84" s="254" t="s">
        <v>13</v>
      </c>
      <c r="D84" s="275">
        <v>39173</v>
      </c>
      <c r="E84" s="262">
        <v>39356</v>
      </c>
      <c r="F84" s="255" t="s">
        <v>17</v>
      </c>
      <c r="G84" s="256" t="s">
        <v>509</v>
      </c>
      <c r="H84" s="265"/>
    </row>
    <row r="85" spans="1:8" x14ac:dyDescent="0.2">
      <c r="A85" s="252" t="s">
        <v>317</v>
      </c>
      <c r="B85" s="254" t="s">
        <v>444</v>
      </c>
      <c r="C85" s="254" t="s">
        <v>14</v>
      </c>
      <c r="D85" s="273">
        <v>39630</v>
      </c>
      <c r="E85" s="262">
        <v>40148</v>
      </c>
      <c r="F85" s="255" t="s">
        <v>17</v>
      </c>
      <c r="G85" s="256" t="s">
        <v>510</v>
      </c>
      <c r="H85" s="264"/>
    </row>
    <row r="86" spans="1:8" x14ac:dyDescent="0.2">
      <c r="A86" s="252" t="s">
        <v>58</v>
      </c>
      <c r="B86" s="254" t="s">
        <v>444</v>
      </c>
      <c r="C86" s="254" t="s">
        <v>14</v>
      </c>
      <c r="D86" s="273">
        <v>38169</v>
      </c>
      <c r="E86" s="262">
        <v>38443</v>
      </c>
      <c r="F86" s="255" t="s">
        <v>17</v>
      </c>
      <c r="G86" s="264" t="s">
        <v>601</v>
      </c>
      <c r="H86" s="265"/>
    </row>
    <row r="87" spans="1:8" x14ac:dyDescent="0.2">
      <c r="A87" s="252" t="s">
        <v>72</v>
      </c>
      <c r="B87" s="254" t="s">
        <v>446</v>
      </c>
      <c r="C87" s="254" t="s">
        <v>14</v>
      </c>
      <c r="D87" s="273">
        <v>38718</v>
      </c>
      <c r="E87" s="262">
        <v>38930</v>
      </c>
      <c r="F87" s="255" t="s">
        <v>17</v>
      </c>
      <c r="G87" s="256" t="s">
        <v>511</v>
      </c>
      <c r="H87" s="265"/>
    </row>
    <row r="88" spans="1:8" x14ac:dyDescent="0.2">
      <c r="A88" s="252" t="s">
        <v>404</v>
      </c>
      <c r="B88" s="254" t="s">
        <v>444</v>
      </c>
      <c r="C88" s="254" t="s">
        <v>13</v>
      </c>
      <c r="D88" s="275">
        <v>40878</v>
      </c>
      <c r="E88" s="262">
        <v>41426</v>
      </c>
      <c r="F88" s="255" t="s">
        <v>20</v>
      </c>
      <c r="G88" s="255"/>
      <c r="H88" s="265"/>
    </row>
    <row r="89" spans="1:8" ht="15" customHeight="1" x14ac:dyDescent="0.2">
      <c r="A89" s="252" t="s">
        <v>111</v>
      </c>
      <c r="B89" s="254" t="s">
        <v>445</v>
      </c>
      <c r="C89" s="254" t="s">
        <v>14</v>
      </c>
      <c r="D89" s="273">
        <v>39173</v>
      </c>
      <c r="E89" s="262">
        <v>39539</v>
      </c>
      <c r="F89" s="255" t="s">
        <v>17</v>
      </c>
      <c r="G89" s="256" t="s">
        <v>512</v>
      </c>
      <c r="H89" s="265"/>
    </row>
    <row r="90" spans="1:8" ht="12.75" customHeight="1" x14ac:dyDescent="0.25">
      <c r="A90" s="252" t="s">
        <v>158</v>
      </c>
      <c r="B90" s="254" t="s">
        <v>444</v>
      </c>
      <c r="C90" s="254" t="s">
        <v>329</v>
      </c>
      <c r="D90" s="273">
        <v>42309</v>
      </c>
      <c r="E90" s="262">
        <v>42491</v>
      </c>
      <c r="F90" s="255" t="s">
        <v>17</v>
      </c>
      <c r="G90" s="282" t="s">
        <v>592</v>
      </c>
      <c r="H90" s="265"/>
    </row>
    <row r="91" spans="1:8" x14ac:dyDescent="0.2">
      <c r="A91" s="252" t="s">
        <v>123</v>
      </c>
      <c r="B91" s="254" t="s">
        <v>444</v>
      </c>
      <c r="C91" s="254" t="s">
        <v>14</v>
      </c>
      <c r="D91" s="273">
        <v>39356</v>
      </c>
      <c r="E91" s="262">
        <v>39539</v>
      </c>
      <c r="F91" s="255" t="s">
        <v>17</v>
      </c>
      <c r="G91" s="256" t="s">
        <v>513</v>
      </c>
      <c r="H91" s="265"/>
    </row>
    <row r="92" spans="1:8" x14ac:dyDescent="0.2">
      <c r="A92" s="257" t="s">
        <v>118</v>
      </c>
      <c r="B92" s="290" t="s">
        <v>446</v>
      </c>
      <c r="C92" s="290" t="s">
        <v>14</v>
      </c>
      <c r="D92" s="291">
        <v>39234</v>
      </c>
      <c r="E92" s="292">
        <v>39479</v>
      </c>
      <c r="F92" s="293" t="s">
        <v>17</v>
      </c>
      <c r="G92" s="294" t="s">
        <v>514</v>
      </c>
      <c r="H92" s="295" t="s">
        <v>614</v>
      </c>
    </row>
    <row r="93" spans="1:8" x14ac:dyDescent="0.2">
      <c r="A93" s="252" t="s">
        <v>85</v>
      </c>
      <c r="B93" s="254" t="s">
        <v>445</v>
      </c>
      <c r="C93" s="254" t="s">
        <v>14</v>
      </c>
      <c r="D93" s="273">
        <v>38930</v>
      </c>
      <c r="E93" s="262">
        <v>39356</v>
      </c>
      <c r="F93" s="255" t="s">
        <v>17</v>
      </c>
      <c r="G93" s="264" t="s">
        <v>602</v>
      </c>
      <c r="H93" s="265"/>
    </row>
    <row r="94" spans="1:8" x14ac:dyDescent="0.2">
      <c r="A94" s="252" t="s">
        <v>28</v>
      </c>
      <c r="B94" s="254" t="s">
        <v>355</v>
      </c>
      <c r="C94" s="254" t="s">
        <v>14</v>
      </c>
      <c r="D94" s="273">
        <v>37987</v>
      </c>
      <c r="E94" s="262">
        <v>38078</v>
      </c>
      <c r="F94" s="255" t="s">
        <v>17</v>
      </c>
      <c r="G94" s="256" t="s">
        <v>515</v>
      </c>
      <c r="H94" s="265"/>
    </row>
    <row r="95" spans="1:8" x14ac:dyDescent="0.2">
      <c r="A95" s="252" t="s">
        <v>62</v>
      </c>
      <c r="B95" s="254" t="s">
        <v>446</v>
      </c>
      <c r="C95" s="254" t="s">
        <v>14</v>
      </c>
      <c r="D95" s="273">
        <v>38169</v>
      </c>
      <c r="E95" s="262">
        <v>38869</v>
      </c>
      <c r="F95" s="255" t="s">
        <v>17</v>
      </c>
      <c r="G95" s="256" t="s">
        <v>516</v>
      </c>
      <c r="H95" s="264"/>
    </row>
    <row r="96" spans="1:8" x14ac:dyDescent="0.2">
      <c r="A96" s="266" t="s">
        <v>628</v>
      </c>
      <c r="B96" s="254" t="s">
        <v>444</v>
      </c>
      <c r="C96" s="254" t="s">
        <v>14</v>
      </c>
      <c r="D96" s="287" t="s">
        <v>610</v>
      </c>
      <c r="E96" s="262">
        <v>39203</v>
      </c>
      <c r="F96" s="255" t="s">
        <v>17</v>
      </c>
      <c r="G96" s="256" t="s">
        <v>524</v>
      </c>
      <c r="H96" s="265"/>
    </row>
    <row r="97" spans="1:8" x14ac:dyDescent="0.2">
      <c r="A97" s="252" t="s">
        <v>124</v>
      </c>
      <c r="B97" s="254" t="s">
        <v>446</v>
      </c>
      <c r="C97" s="254" t="s">
        <v>14</v>
      </c>
      <c r="D97" s="275">
        <v>39417</v>
      </c>
      <c r="E97" s="262">
        <v>39569</v>
      </c>
      <c r="F97" s="255" t="s">
        <v>17</v>
      </c>
      <c r="G97" s="256" t="s">
        <v>517</v>
      </c>
      <c r="H97" s="265"/>
    </row>
    <row r="98" spans="1:8" x14ac:dyDescent="0.2">
      <c r="A98" s="257" t="s">
        <v>95</v>
      </c>
      <c r="B98" s="254" t="s">
        <v>446</v>
      </c>
      <c r="C98" s="254" t="s">
        <v>13</v>
      </c>
      <c r="D98" s="275">
        <v>39052</v>
      </c>
      <c r="E98" s="262">
        <v>39479</v>
      </c>
      <c r="F98" s="255" t="s">
        <v>17</v>
      </c>
      <c r="G98" s="256" t="s">
        <v>518</v>
      </c>
      <c r="H98" s="265"/>
    </row>
    <row r="99" spans="1:8" x14ac:dyDescent="0.2">
      <c r="A99" s="252" t="s">
        <v>390</v>
      </c>
      <c r="B99" s="254" t="s">
        <v>446</v>
      </c>
      <c r="C99" s="254" t="s">
        <v>396</v>
      </c>
      <c r="D99" s="275">
        <v>41456</v>
      </c>
      <c r="E99" s="262">
        <v>42401</v>
      </c>
      <c r="F99" s="255" t="s">
        <v>19</v>
      </c>
      <c r="G99" s="255"/>
      <c r="H99" s="264"/>
    </row>
    <row r="100" spans="1:8" x14ac:dyDescent="0.2">
      <c r="A100" s="252" t="s">
        <v>160</v>
      </c>
      <c r="B100" s="254" t="s">
        <v>444</v>
      </c>
      <c r="C100" s="254" t="s">
        <v>14</v>
      </c>
      <c r="D100" s="275">
        <v>39630</v>
      </c>
      <c r="E100" s="262">
        <v>39783</v>
      </c>
      <c r="F100" s="255" t="s">
        <v>17</v>
      </c>
      <c r="G100" s="256" t="s">
        <v>579</v>
      </c>
      <c r="H100" s="265"/>
    </row>
    <row r="101" spans="1:8" x14ac:dyDescent="0.2">
      <c r="A101" s="252" t="s">
        <v>181</v>
      </c>
      <c r="B101" s="254" t="s">
        <v>446</v>
      </c>
      <c r="C101" s="254" t="s">
        <v>15</v>
      </c>
      <c r="D101" s="275">
        <v>40513</v>
      </c>
      <c r="E101" s="262">
        <v>40848</v>
      </c>
      <c r="F101" s="255" t="s">
        <v>17</v>
      </c>
      <c r="G101" s="256" t="s">
        <v>519</v>
      </c>
      <c r="H101" s="265"/>
    </row>
    <row r="102" spans="1:8" x14ac:dyDescent="0.2">
      <c r="A102" s="252" t="s">
        <v>161</v>
      </c>
      <c r="B102" s="254" t="s">
        <v>355</v>
      </c>
      <c r="C102" s="254" t="s">
        <v>13</v>
      </c>
      <c r="D102" s="275">
        <v>39417</v>
      </c>
      <c r="E102" s="262">
        <v>39600</v>
      </c>
      <c r="F102" s="255" t="s">
        <v>17</v>
      </c>
      <c r="G102" s="256" t="s">
        <v>520</v>
      </c>
      <c r="H102" s="265"/>
    </row>
    <row r="103" spans="1:8" x14ac:dyDescent="0.2">
      <c r="A103" s="252" t="s">
        <v>87</v>
      </c>
      <c r="B103" s="254" t="s">
        <v>446</v>
      </c>
      <c r="C103" s="254" t="s">
        <v>13</v>
      </c>
      <c r="D103" s="275">
        <v>38930</v>
      </c>
      <c r="E103" s="262">
        <v>39356</v>
      </c>
      <c r="F103" s="255" t="s">
        <v>17</v>
      </c>
      <c r="G103" s="256" t="s">
        <v>521</v>
      </c>
      <c r="H103" s="270" t="s">
        <v>620</v>
      </c>
    </row>
    <row r="104" spans="1:8" x14ac:dyDescent="0.2">
      <c r="A104" s="257" t="s">
        <v>101</v>
      </c>
      <c r="B104" s="254" t="s">
        <v>446</v>
      </c>
      <c r="C104" s="254" t="s">
        <v>13</v>
      </c>
      <c r="D104" s="275">
        <v>38718</v>
      </c>
      <c r="E104" s="262">
        <v>39234</v>
      </c>
      <c r="F104" s="255" t="s">
        <v>20</v>
      </c>
      <c r="G104" s="255"/>
      <c r="H104" s="265"/>
    </row>
    <row r="105" spans="1:8" x14ac:dyDescent="0.2">
      <c r="A105" s="252" t="s">
        <v>34</v>
      </c>
      <c r="B105" s="254" t="s">
        <v>446</v>
      </c>
      <c r="C105" s="254" t="s">
        <v>14</v>
      </c>
      <c r="D105" s="275">
        <v>39234</v>
      </c>
      <c r="E105" s="262">
        <v>39417</v>
      </c>
      <c r="F105" s="255" t="s">
        <v>17</v>
      </c>
      <c r="G105" s="256" t="s">
        <v>522</v>
      </c>
      <c r="H105" s="265"/>
    </row>
    <row r="106" spans="1:8" x14ac:dyDescent="0.2">
      <c r="A106" s="281" t="s">
        <v>34</v>
      </c>
      <c r="B106" s="254" t="s">
        <v>446</v>
      </c>
      <c r="C106" s="254" t="s">
        <v>14</v>
      </c>
      <c r="D106" s="262">
        <v>37987</v>
      </c>
      <c r="E106" s="277">
        <v>38078</v>
      </c>
      <c r="F106" s="278" t="s">
        <v>20</v>
      </c>
      <c r="G106" s="265"/>
      <c r="H106" s="265"/>
    </row>
    <row r="107" spans="1:8" x14ac:dyDescent="0.2">
      <c r="A107" s="252" t="s">
        <v>137</v>
      </c>
      <c r="B107" s="254" t="s">
        <v>444</v>
      </c>
      <c r="C107" s="254" t="s">
        <v>15</v>
      </c>
      <c r="D107" s="275">
        <v>41153</v>
      </c>
      <c r="E107" s="262">
        <v>41456</v>
      </c>
      <c r="F107" s="255" t="s">
        <v>183</v>
      </c>
      <c r="G107" s="255"/>
      <c r="H107" s="264"/>
    </row>
    <row r="108" spans="1:8" x14ac:dyDescent="0.2">
      <c r="A108" s="252" t="s">
        <v>318</v>
      </c>
      <c r="B108" s="254" t="s">
        <v>446</v>
      </c>
      <c r="C108" s="254" t="s">
        <v>13</v>
      </c>
      <c r="D108" s="287" t="s">
        <v>610</v>
      </c>
      <c r="E108" s="262">
        <v>39934</v>
      </c>
      <c r="F108" s="255" t="s">
        <v>17</v>
      </c>
      <c r="G108" s="256" t="s">
        <v>523</v>
      </c>
      <c r="H108" s="264"/>
    </row>
    <row r="109" spans="1:8" x14ac:dyDescent="0.2">
      <c r="A109" s="252" t="s">
        <v>162</v>
      </c>
      <c r="B109" s="254" t="s">
        <v>446</v>
      </c>
      <c r="C109" s="254" t="s">
        <v>13</v>
      </c>
      <c r="D109" s="273">
        <v>39965</v>
      </c>
      <c r="E109" s="262">
        <v>40148</v>
      </c>
      <c r="F109" s="255" t="s">
        <v>17</v>
      </c>
      <c r="G109" s="256" t="s">
        <v>525</v>
      </c>
      <c r="H109" s="256"/>
    </row>
    <row r="110" spans="1:8" x14ac:dyDescent="0.2">
      <c r="A110" s="252" t="s">
        <v>73</v>
      </c>
      <c r="B110" s="254" t="s">
        <v>446</v>
      </c>
      <c r="C110" s="254" t="s">
        <v>14</v>
      </c>
      <c r="D110" s="273">
        <v>38718</v>
      </c>
      <c r="E110" s="262">
        <v>38930</v>
      </c>
      <c r="F110" s="255" t="s">
        <v>17</v>
      </c>
      <c r="G110" s="256" t="s">
        <v>526</v>
      </c>
      <c r="H110" s="265"/>
    </row>
    <row r="111" spans="1:8" x14ac:dyDescent="0.2">
      <c r="A111" s="252" t="s">
        <v>54</v>
      </c>
      <c r="B111" s="254" t="s">
        <v>446</v>
      </c>
      <c r="C111" s="254" t="s">
        <v>14</v>
      </c>
      <c r="D111" s="275">
        <v>38169</v>
      </c>
      <c r="E111" s="262">
        <v>38353</v>
      </c>
      <c r="F111" s="255" t="s">
        <v>20</v>
      </c>
      <c r="G111" s="255"/>
      <c r="H111" s="264"/>
    </row>
    <row r="112" spans="1:8" x14ac:dyDescent="0.2">
      <c r="A112" s="252" t="s">
        <v>428</v>
      </c>
      <c r="B112" s="254" t="s">
        <v>446</v>
      </c>
      <c r="C112" s="254" t="s">
        <v>329</v>
      </c>
      <c r="D112" s="273">
        <v>41821</v>
      </c>
      <c r="E112" s="262">
        <v>42064</v>
      </c>
      <c r="F112" s="255" t="s">
        <v>17</v>
      </c>
      <c r="G112" s="256" t="s">
        <v>527</v>
      </c>
      <c r="H112" s="265"/>
    </row>
    <row r="113" spans="1:8" x14ac:dyDescent="0.2">
      <c r="A113" s="252" t="s">
        <v>439</v>
      </c>
      <c r="B113" s="254" t="s">
        <v>445</v>
      </c>
      <c r="C113" s="254" t="s">
        <v>14</v>
      </c>
      <c r="D113" s="273">
        <v>41883</v>
      </c>
      <c r="E113" s="262">
        <v>42278</v>
      </c>
      <c r="F113" s="255" t="s">
        <v>17</v>
      </c>
      <c r="G113" s="256" t="s">
        <v>590</v>
      </c>
      <c r="H113" s="265"/>
    </row>
    <row r="114" spans="1:8" x14ac:dyDescent="0.2">
      <c r="A114" s="252" t="s">
        <v>247</v>
      </c>
      <c r="B114" s="254" t="s">
        <v>445</v>
      </c>
      <c r="C114" s="254" t="s">
        <v>13</v>
      </c>
      <c r="D114" s="273">
        <v>39356</v>
      </c>
      <c r="E114" s="262">
        <v>39539</v>
      </c>
      <c r="F114" s="255" t="s">
        <v>17</v>
      </c>
      <c r="G114" s="256" t="s">
        <v>528</v>
      </c>
      <c r="H114" s="265"/>
    </row>
    <row r="115" spans="1:8" x14ac:dyDescent="0.2">
      <c r="A115" s="252" t="s">
        <v>64</v>
      </c>
      <c r="B115" s="254" t="s">
        <v>355</v>
      </c>
      <c r="C115" s="254" t="s">
        <v>13</v>
      </c>
      <c r="D115" s="273">
        <v>38718</v>
      </c>
      <c r="E115" s="262">
        <v>38838</v>
      </c>
      <c r="F115" s="255" t="s">
        <v>17</v>
      </c>
      <c r="G115" s="256" t="s">
        <v>529</v>
      </c>
      <c r="H115" s="265"/>
    </row>
    <row r="116" spans="1:8" x14ac:dyDescent="0.2">
      <c r="A116" s="252" t="s">
        <v>39</v>
      </c>
      <c r="B116" s="254" t="s">
        <v>446</v>
      </c>
      <c r="C116" s="254" t="s">
        <v>14</v>
      </c>
      <c r="D116" s="273">
        <v>37987</v>
      </c>
      <c r="E116" s="262">
        <v>38169</v>
      </c>
      <c r="F116" s="255" t="s">
        <v>17</v>
      </c>
      <c r="G116" s="256" t="s">
        <v>623</v>
      </c>
      <c r="H116" s="265"/>
    </row>
    <row r="117" spans="1:8" x14ac:dyDescent="0.2">
      <c r="A117" s="252" t="s">
        <v>131</v>
      </c>
      <c r="B117" s="254" t="s">
        <v>444</v>
      </c>
      <c r="C117" s="254" t="s">
        <v>13</v>
      </c>
      <c r="D117" s="273">
        <v>39508</v>
      </c>
      <c r="E117" s="262">
        <v>39630</v>
      </c>
      <c r="F117" s="255" t="s">
        <v>17</v>
      </c>
      <c r="G117" s="256" t="s">
        <v>530</v>
      </c>
      <c r="H117" s="265"/>
    </row>
    <row r="118" spans="1:8" x14ac:dyDescent="0.2">
      <c r="A118" s="252" t="s">
        <v>29</v>
      </c>
      <c r="B118" s="254" t="s">
        <v>446</v>
      </c>
      <c r="C118" s="254" t="s">
        <v>14</v>
      </c>
      <c r="D118" s="273">
        <v>37987</v>
      </c>
      <c r="E118" s="262">
        <v>38078</v>
      </c>
      <c r="F118" s="255" t="s">
        <v>17</v>
      </c>
      <c r="G118" s="256" t="s">
        <v>531</v>
      </c>
      <c r="H118" s="269" t="s">
        <v>618</v>
      </c>
    </row>
    <row r="119" spans="1:8" x14ac:dyDescent="0.2">
      <c r="A119" s="252" t="s">
        <v>163</v>
      </c>
      <c r="B119" s="254" t="s">
        <v>445</v>
      </c>
      <c r="C119" s="254" t="s">
        <v>14</v>
      </c>
      <c r="D119" s="275">
        <v>39783</v>
      </c>
      <c r="E119" s="262">
        <v>39873</v>
      </c>
      <c r="F119" s="255" t="s">
        <v>20</v>
      </c>
      <c r="G119" s="255"/>
      <c r="H119" s="264"/>
    </row>
    <row r="120" spans="1:8" x14ac:dyDescent="0.2">
      <c r="A120" s="252" t="s">
        <v>108</v>
      </c>
      <c r="B120" s="254" t="s">
        <v>445</v>
      </c>
      <c r="C120" s="254" t="s">
        <v>14</v>
      </c>
      <c r="D120" s="273">
        <v>39173</v>
      </c>
      <c r="E120" s="262">
        <v>39387</v>
      </c>
      <c r="F120" s="255" t="s">
        <v>17</v>
      </c>
      <c r="G120" s="256" t="s">
        <v>532</v>
      </c>
      <c r="H120" s="265"/>
    </row>
    <row r="121" spans="1:8" x14ac:dyDescent="0.2">
      <c r="A121" s="257" t="s">
        <v>104</v>
      </c>
      <c r="B121" s="254" t="s">
        <v>445</v>
      </c>
      <c r="C121" s="254" t="s">
        <v>14</v>
      </c>
      <c r="D121" s="275">
        <v>39052</v>
      </c>
      <c r="E121" s="262">
        <v>39264</v>
      </c>
      <c r="F121" s="255" t="s">
        <v>20</v>
      </c>
      <c r="G121" s="255"/>
      <c r="H121" s="264"/>
    </row>
    <row r="122" spans="1:8" x14ac:dyDescent="0.2">
      <c r="A122" s="252" t="s">
        <v>164</v>
      </c>
      <c r="B122" s="254" t="s">
        <v>446</v>
      </c>
      <c r="C122" s="254" t="s">
        <v>14</v>
      </c>
      <c r="D122" s="273">
        <v>40330</v>
      </c>
      <c r="E122" s="262">
        <v>40575</v>
      </c>
      <c r="F122" s="255" t="s">
        <v>17</v>
      </c>
      <c r="G122" s="264" t="s">
        <v>605</v>
      </c>
      <c r="H122" s="265"/>
    </row>
    <row r="123" spans="1:8" x14ac:dyDescent="0.2">
      <c r="A123" s="252" t="s">
        <v>40</v>
      </c>
      <c r="B123" s="254" t="s">
        <v>445</v>
      </c>
      <c r="C123" s="254" t="s">
        <v>14</v>
      </c>
      <c r="D123" s="273">
        <v>37987</v>
      </c>
      <c r="E123" s="262">
        <v>38169</v>
      </c>
      <c r="F123" s="255" t="s">
        <v>17</v>
      </c>
      <c r="G123" s="256" t="s">
        <v>533</v>
      </c>
      <c r="H123" s="265"/>
    </row>
    <row r="124" spans="1:8" x14ac:dyDescent="0.2">
      <c r="A124" s="252" t="s">
        <v>165</v>
      </c>
      <c r="B124" s="254" t="s">
        <v>446</v>
      </c>
      <c r="C124" s="254" t="s">
        <v>14</v>
      </c>
      <c r="D124" s="273">
        <v>40513</v>
      </c>
      <c r="E124" s="262">
        <v>40756</v>
      </c>
      <c r="F124" s="255" t="s">
        <v>17</v>
      </c>
      <c r="G124" s="256" t="s">
        <v>534</v>
      </c>
      <c r="H124" s="265"/>
    </row>
    <row r="125" spans="1:8" x14ac:dyDescent="0.2">
      <c r="A125" s="252" t="s">
        <v>33</v>
      </c>
      <c r="B125" s="254" t="s">
        <v>444</v>
      </c>
      <c r="C125" s="254" t="s">
        <v>14</v>
      </c>
      <c r="D125" s="273">
        <v>37987</v>
      </c>
      <c r="E125" s="262">
        <v>38504</v>
      </c>
      <c r="F125" s="255" t="s">
        <v>17</v>
      </c>
      <c r="G125" s="256" t="s">
        <v>536</v>
      </c>
      <c r="H125" s="265"/>
    </row>
    <row r="126" spans="1:8" x14ac:dyDescent="0.2">
      <c r="A126" s="252" t="s">
        <v>68</v>
      </c>
      <c r="B126" s="254" t="s">
        <v>445</v>
      </c>
      <c r="C126" s="254" t="s">
        <v>14</v>
      </c>
      <c r="D126" s="275">
        <v>38718</v>
      </c>
      <c r="E126" s="262">
        <v>38869</v>
      </c>
      <c r="F126" s="255" t="s">
        <v>17</v>
      </c>
      <c r="G126" s="256" t="s">
        <v>537</v>
      </c>
      <c r="H126" s="265"/>
    </row>
    <row r="127" spans="1:8" x14ac:dyDescent="0.2">
      <c r="A127" s="257" t="s">
        <v>60</v>
      </c>
      <c r="B127" s="254" t="s">
        <v>445</v>
      </c>
      <c r="C127" s="254" t="s">
        <v>14</v>
      </c>
      <c r="D127" s="273">
        <v>38169</v>
      </c>
      <c r="E127" s="262">
        <v>38443</v>
      </c>
      <c r="F127" s="255" t="s">
        <v>17</v>
      </c>
      <c r="G127" s="264" t="s">
        <v>606</v>
      </c>
      <c r="H127" s="265"/>
    </row>
    <row r="128" spans="1:8" x14ac:dyDescent="0.2">
      <c r="A128" s="257" t="s">
        <v>97</v>
      </c>
      <c r="B128" s="254" t="s">
        <v>355</v>
      </c>
      <c r="C128" s="254" t="s">
        <v>14</v>
      </c>
      <c r="D128" s="273">
        <v>39052</v>
      </c>
      <c r="E128" s="262">
        <v>39934</v>
      </c>
      <c r="F128" s="255" t="s">
        <v>17</v>
      </c>
      <c r="G128" s="256" t="s">
        <v>538</v>
      </c>
      <c r="H128" s="288"/>
    </row>
    <row r="129" spans="1:10" x14ac:dyDescent="0.2">
      <c r="A129" s="252" t="s">
        <v>166</v>
      </c>
      <c r="B129" s="254" t="s">
        <v>445</v>
      </c>
      <c r="C129" s="254" t="s">
        <v>14</v>
      </c>
      <c r="D129" s="275">
        <v>41183</v>
      </c>
      <c r="E129" s="262">
        <v>41365</v>
      </c>
      <c r="F129" s="289" t="s">
        <v>20</v>
      </c>
      <c r="G129" s="255"/>
      <c r="H129" s="264"/>
    </row>
    <row r="130" spans="1:10" x14ac:dyDescent="0.2">
      <c r="A130" s="252" t="s">
        <v>30</v>
      </c>
      <c r="B130" s="254" t="s">
        <v>445</v>
      </c>
      <c r="C130" s="254" t="s">
        <v>14</v>
      </c>
      <c r="D130" s="275">
        <v>37987</v>
      </c>
      <c r="E130" s="262">
        <v>38078</v>
      </c>
      <c r="F130" s="255" t="s">
        <v>17</v>
      </c>
      <c r="G130" s="256" t="s">
        <v>539</v>
      </c>
      <c r="H130" s="265"/>
    </row>
    <row r="131" spans="1:10" x14ac:dyDescent="0.2">
      <c r="A131" s="281" t="s">
        <v>125</v>
      </c>
      <c r="B131" s="254" t="s">
        <v>355</v>
      </c>
      <c r="C131" s="254" t="s">
        <v>14</v>
      </c>
      <c r="D131" s="277">
        <v>40817</v>
      </c>
      <c r="E131" s="277">
        <v>41000</v>
      </c>
      <c r="F131" s="278" t="s">
        <v>17</v>
      </c>
      <c r="G131" s="269" t="s">
        <v>540</v>
      </c>
      <c r="H131" s="269"/>
    </row>
    <row r="132" spans="1:10" x14ac:dyDescent="0.2">
      <c r="A132" s="253" t="s">
        <v>167</v>
      </c>
      <c r="B132" s="254" t="s">
        <v>444</v>
      </c>
      <c r="C132" s="254" t="s">
        <v>14</v>
      </c>
      <c r="D132" s="273">
        <v>40603</v>
      </c>
      <c r="E132" s="262">
        <v>42217</v>
      </c>
      <c r="F132" s="276" t="s">
        <v>255</v>
      </c>
      <c r="G132" s="255"/>
      <c r="H132" s="265"/>
      <c r="J132" s="263"/>
    </row>
    <row r="133" spans="1:10" x14ac:dyDescent="0.2">
      <c r="A133" s="257" t="s">
        <v>100</v>
      </c>
      <c r="B133" s="254" t="s">
        <v>444</v>
      </c>
      <c r="C133" s="254" t="s">
        <v>14</v>
      </c>
      <c r="D133" s="273">
        <v>39052</v>
      </c>
      <c r="E133" s="262">
        <v>39661</v>
      </c>
      <c r="F133" s="255" t="s">
        <v>17</v>
      </c>
      <c r="G133" s="264" t="s">
        <v>595</v>
      </c>
      <c r="H133" s="265"/>
    </row>
    <row r="134" spans="1:10" x14ac:dyDescent="0.2">
      <c r="A134" s="252" t="s">
        <v>31</v>
      </c>
      <c r="B134" s="254" t="s">
        <v>355</v>
      </c>
      <c r="C134" s="254" t="s">
        <v>14</v>
      </c>
      <c r="D134" s="273">
        <v>37987</v>
      </c>
      <c r="E134" s="262">
        <v>38078</v>
      </c>
      <c r="F134" s="255" t="s">
        <v>17</v>
      </c>
      <c r="G134" s="256" t="s">
        <v>541</v>
      </c>
      <c r="H134" s="265"/>
    </row>
    <row r="135" spans="1:10" x14ac:dyDescent="0.2">
      <c r="A135" s="257" t="s">
        <v>59</v>
      </c>
      <c r="B135" s="254" t="s">
        <v>445</v>
      </c>
      <c r="C135" s="254" t="s">
        <v>14</v>
      </c>
      <c r="D135" s="275">
        <v>38169</v>
      </c>
      <c r="E135" s="262">
        <v>38443</v>
      </c>
      <c r="F135" s="255" t="s">
        <v>17</v>
      </c>
      <c r="G135" s="256" t="s">
        <v>588</v>
      </c>
      <c r="H135" s="269" t="s">
        <v>621</v>
      </c>
    </row>
    <row r="136" spans="1:10" x14ac:dyDescent="0.2">
      <c r="A136" s="252" t="s">
        <v>90</v>
      </c>
      <c r="B136" s="254" t="s">
        <v>446</v>
      </c>
      <c r="C136" s="254" t="s">
        <v>14</v>
      </c>
      <c r="D136" s="273">
        <v>38930</v>
      </c>
      <c r="E136" s="262">
        <v>39114</v>
      </c>
      <c r="F136" s="255" t="s">
        <v>17</v>
      </c>
      <c r="G136" s="256" t="s">
        <v>542</v>
      </c>
      <c r="H136" s="265"/>
    </row>
    <row r="137" spans="1:10" x14ac:dyDescent="0.2">
      <c r="A137" s="252" t="s">
        <v>168</v>
      </c>
      <c r="B137" s="254" t="s">
        <v>445</v>
      </c>
      <c r="C137" s="254" t="s">
        <v>14</v>
      </c>
      <c r="D137" s="275">
        <v>39965</v>
      </c>
      <c r="E137" s="262">
        <v>40148</v>
      </c>
      <c r="F137" s="255" t="s">
        <v>17</v>
      </c>
      <c r="G137" s="256" t="s">
        <v>543</v>
      </c>
      <c r="H137" s="265"/>
    </row>
    <row r="138" spans="1:10" x14ac:dyDescent="0.2">
      <c r="A138" s="253" t="s">
        <v>169</v>
      </c>
      <c r="B138" s="254" t="s">
        <v>445</v>
      </c>
      <c r="C138" s="254" t="s">
        <v>14</v>
      </c>
      <c r="D138" s="273">
        <v>41122</v>
      </c>
      <c r="E138" s="262">
        <v>41944</v>
      </c>
      <c r="F138" s="255" t="s">
        <v>17</v>
      </c>
      <c r="G138" s="256" t="s">
        <v>544</v>
      </c>
      <c r="H138" s="265"/>
    </row>
    <row r="139" spans="1:10" x14ac:dyDescent="0.2">
      <c r="A139" s="252" t="s">
        <v>170</v>
      </c>
      <c r="B139" s="254" t="s">
        <v>446</v>
      </c>
      <c r="C139" s="254" t="s">
        <v>14</v>
      </c>
      <c r="D139" s="275">
        <v>40483</v>
      </c>
      <c r="E139" s="262">
        <v>41183</v>
      </c>
      <c r="F139" s="255" t="s">
        <v>20</v>
      </c>
      <c r="G139" s="255"/>
      <c r="H139" s="265"/>
    </row>
    <row r="140" spans="1:10" x14ac:dyDescent="0.2">
      <c r="A140" s="252" t="s">
        <v>74</v>
      </c>
      <c r="B140" s="254" t="s">
        <v>444</v>
      </c>
      <c r="C140" s="254" t="s">
        <v>14</v>
      </c>
      <c r="D140" s="273">
        <v>38718</v>
      </c>
      <c r="E140" s="262">
        <v>38930</v>
      </c>
      <c r="F140" s="255" t="s">
        <v>17</v>
      </c>
      <c r="G140" s="256" t="s">
        <v>545</v>
      </c>
      <c r="H140" s="265"/>
    </row>
    <row r="141" spans="1:10" x14ac:dyDescent="0.2">
      <c r="A141" s="252" t="s">
        <v>67</v>
      </c>
      <c r="B141" s="254" t="s">
        <v>445</v>
      </c>
      <c r="C141" s="254" t="s">
        <v>14</v>
      </c>
      <c r="D141" s="273">
        <v>38718</v>
      </c>
      <c r="E141" s="262">
        <v>38869</v>
      </c>
      <c r="F141" s="255" t="s">
        <v>17</v>
      </c>
      <c r="G141" s="264" t="s">
        <v>546</v>
      </c>
      <c r="H141" s="265"/>
    </row>
    <row r="142" spans="1:10" x14ac:dyDescent="0.2">
      <c r="A142" s="252" t="s">
        <v>171</v>
      </c>
      <c r="B142" s="254" t="s">
        <v>446</v>
      </c>
      <c r="C142" s="254" t="s">
        <v>13</v>
      </c>
      <c r="D142" s="273">
        <v>39661</v>
      </c>
      <c r="E142" s="262">
        <v>39845</v>
      </c>
      <c r="F142" s="255" t="s">
        <v>17</v>
      </c>
      <c r="G142" s="256" t="s">
        <v>613</v>
      </c>
      <c r="H142" s="265"/>
    </row>
    <row r="143" spans="1:10" x14ac:dyDescent="0.2">
      <c r="A143" s="253" t="s">
        <v>126</v>
      </c>
      <c r="B143" s="254" t="s">
        <v>444</v>
      </c>
      <c r="C143" s="254" t="s">
        <v>13</v>
      </c>
      <c r="D143" s="273">
        <v>39356</v>
      </c>
      <c r="E143" s="262">
        <v>39630</v>
      </c>
      <c r="F143" s="255" t="s">
        <v>17</v>
      </c>
      <c r="G143" s="256" t="s">
        <v>547</v>
      </c>
      <c r="H143" s="265"/>
    </row>
    <row r="144" spans="1:10" x14ac:dyDescent="0.2">
      <c r="A144" s="252" t="s">
        <v>75</v>
      </c>
      <c r="B144" s="254" t="s">
        <v>444</v>
      </c>
      <c r="C144" s="254" t="s">
        <v>14</v>
      </c>
      <c r="D144" s="273">
        <v>38718</v>
      </c>
      <c r="E144" s="262">
        <v>38930</v>
      </c>
      <c r="F144" s="255" t="s">
        <v>17</v>
      </c>
      <c r="G144" s="264" t="s">
        <v>603</v>
      </c>
      <c r="H144" s="274"/>
    </row>
    <row r="145" spans="1:9" x14ac:dyDescent="0.2">
      <c r="A145" s="252" t="s">
        <v>41</v>
      </c>
      <c r="B145" s="254" t="s">
        <v>444</v>
      </c>
      <c r="C145" s="254" t="s">
        <v>14</v>
      </c>
      <c r="D145" s="273">
        <v>37987</v>
      </c>
      <c r="E145" s="262">
        <v>38169</v>
      </c>
      <c r="F145" s="255" t="s">
        <v>17</v>
      </c>
      <c r="G145" s="256" t="s">
        <v>548</v>
      </c>
      <c r="H145" s="265"/>
    </row>
    <row r="146" spans="1:9" x14ac:dyDescent="0.2">
      <c r="A146" s="252" t="s">
        <v>78</v>
      </c>
      <c r="B146" s="254" t="s">
        <v>446</v>
      </c>
      <c r="C146" s="254" t="s">
        <v>14</v>
      </c>
      <c r="D146" s="273">
        <v>38718</v>
      </c>
      <c r="E146" s="262">
        <v>39114</v>
      </c>
      <c r="F146" s="255" t="s">
        <v>17</v>
      </c>
      <c r="G146" s="256" t="s">
        <v>549</v>
      </c>
      <c r="H146" s="265"/>
    </row>
    <row r="147" spans="1:9" x14ac:dyDescent="0.2">
      <c r="A147" s="256" t="s">
        <v>629</v>
      </c>
      <c r="B147" s="254" t="s">
        <v>355</v>
      </c>
      <c r="C147" s="254" t="s">
        <v>13</v>
      </c>
      <c r="D147" s="273">
        <v>38930</v>
      </c>
      <c r="E147" s="262">
        <v>39022</v>
      </c>
      <c r="F147" s="255" t="s">
        <v>17</v>
      </c>
      <c r="G147" s="256" t="s">
        <v>555</v>
      </c>
      <c r="H147" s="265"/>
    </row>
    <row r="148" spans="1:9" x14ac:dyDescent="0.2">
      <c r="A148" s="252" t="s">
        <v>391</v>
      </c>
      <c r="B148" s="254" t="s">
        <v>445</v>
      </c>
      <c r="C148" s="254" t="s">
        <v>396</v>
      </c>
      <c r="D148" s="273">
        <v>41395</v>
      </c>
      <c r="E148" s="262" t="s">
        <v>611</v>
      </c>
      <c r="F148" s="289" t="s">
        <v>20</v>
      </c>
      <c r="G148" s="255"/>
      <c r="H148" s="264"/>
      <c r="I148" s="263"/>
    </row>
    <row r="149" spans="1:9" x14ac:dyDescent="0.2">
      <c r="A149" s="252" t="s">
        <v>127</v>
      </c>
      <c r="B149" s="254" t="s">
        <v>445</v>
      </c>
      <c r="C149" s="254" t="s">
        <v>13</v>
      </c>
      <c r="D149" s="273">
        <v>39417</v>
      </c>
      <c r="E149" s="262">
        <v>39569</v>
      </c>
      <c r="F149" s="255" t="s">
        <v>17</v>
      </c>
      <c r="G149" s="256" t="s">
        <v>550</v>
      </c>
      <c r="H149" s="264"/>
    </row>
    <row r="150" spans="1:9" x14ac:dyDescent="0.2">
      <c r="A150" s="252" t="s">
        <v>136</v>
      </c>
      <c r="B150" s="254" t="s">
        <v>445</v>
      </c>
      <c r="C150" s="254" t="s">
        <v>15</v>
      </c>
      <c r="D150" s="273">
        <v>40725</v>
      </c>
      <c r="E150" s="262">
        <v>40969</v>
      </c>
      <c r="F150" s="255" t="s">
        <v>17</v>
      </c>
      <c r="G150" s="256" t="s">
        <v>551</v>
      </c>
      <c r="H150" s="267"/>
    </row>
    <row r="151" spans="1:9" x14ac:dyDescent="0.2">
      <c r="A151" s="252" t="s">
        <v>81</v>
      </c>
      <c r="B151" s="254" t="s">
        <v>445</v>
      </c>
      <c r="C151" s="254" t="s">
        <v>14</v>
      </c>
      <c r="D151" s="273">
        <v>38718</v>
      </c>
      <c r="E151" s="262">
        <v>39142</v>
      </c>
      <c r="F151" s="255" t="s">
        <v>17</v>
      </c>
      <c r="G151" s="256" t="s">
        <v>552</v>
      </c>
      <c r="H151" s="270" t="s">
        <v>619</v>
      </c>
    </row>
    <row r="152" spans="1:9" x14ac:dyDescent="0.2">
      <c r="A152" s="252" t="s">
        <v>135</v>
      </c>
      <c r="B152" s="254" t="s">
        <v>445</v>
      </c>
      <c r="C152" s="254" t="s">
        <v>15</v>
      </c>
      <c r="D152" s="273">
        <v>40422</v>
      </c>
      <c r="E152" s="262">
        <v>40603</v>
      </c>
      <c r="F152" s="255" t="s">
        <v>17</v>
      </c>
      <c r="G152" s="256" t="s">
        <v>553</v>
      </c>
      <c r="H152" s="265"/>
    </row>
    <row r="153" spans="1:9" x14ac:dyDescent="0.2">
      <c r="A153" s="252" t="s">
        <v>65</v>
      </c>
      <c r="B153" s="254" t="s">
        <v>446</v>
      </c>
      <c r="C153" s="254" t="s">
        <v>13</v>
      </c>
      <c r="D153" s="273">
        <v>38718</v>
      </c>
      <c r="E153" s="262">
        <v>38838</v>
      </c>
      <c r="F153" s="255" t="s">
        <v>17</v>
      </c>
      <c r="G153" s="256" t="s">
        <v>554</v>
      </c>
      <c r="H153" s="270" t="s">
        <v>620</v>
      </c>
    </row>
    <row r="154" spans="1:9" x14ac:dyDescent="0.2">
      <c r="A154" s="252" t="s">
        <v>83</v>
      </c>
      <c r="B154" s="254" t="s">
        <v>444</v>
      </c>
      <c r="C154" s="254" t="s">
        <v>14</v>
      </c>
      <c r="D154" s="273">
        <v>38930</v>
      </c>
      <c r="E154" s="262">
        <v>39022</v>
      </c>
      <c r="F154" s="255" t="s">
        <v>17</v>
      </c>
      <c r="G154" s="256" t="s">
        <v>573</v>
      </c>
      <c r="H154" s="269" t="s">
        <v>630</v>
      </c>
    </row>
    <row r="155" spans="1:9" x14ac:dyDescent="0.2">
      <c r="A155" s="252" t="s">
        <v>66</v>
      </c>
      <c r="B155" s="254" t="s">
        <v>446</v>
      </c>
      <c r="C155" s="254" t="s">
        <v>13</v>
      </c>
      <c r="D155" s="273">
        <v>38718</v>
      </c>
      <c r="E155" s="262">
        <v>38838</v>
      </c>
      <c r="F155" s="255" t="s">
        <v>17</v>
      </c>
      <c r="G155" s="256" t="s">
        <v>556</v>
      </c>
      <c r="H155" s="265"/>
    </row>
    <row r="156" spans="1:9" x14ac:dyDescent="0.2">
      <c r="A156" s="252" t="s">
        <v>172</v>
      </c>
      <c r="B156" s="254" t="s">
        <v>446</v>
      </c>
      <c r="C156" s="254" t="s">
        <v>14</v>
      </c>
      <c r="D156" s="273">
        <v>39753</v>
      </c>
      <c r="E156" s="262">
        <v>39934</v>
      </c>
      <c r="F156" s="255" t="s">
        <v>17</v>
      </c>
      <c r="G156" s="256" t="s">
        <v>557</v>
      </c>
      <c r="H156" s="265"/>
    </row>
    <row r="157" spans="1:9" x14ac:dyDescent="0.2">
      <c r="A157" s="252" t="s">
        <v>50</v>
      </c>
      <c r="B157" s="254" t="s">
        <v>446</v>
      </c>
      <c r="C157" s="254" t="s">
        <v>14</v>
      </c>
      <c r="D157" s="273">
        <v>38169</v>
      </c>
      <c r="E157" s="262">
        <v>38353</v>
      </c>
      <c r="F157" s="255" t="s">
        <v>17</v>
      </c>
      <c r="G157" s="256" t="s">
        <v>558</v>
      </c>
      <c r="H157" s="265"/>
    </row>
    <row r="158" spans="1:9" x14ac:dyDescent="0.2">
      <c r="A158" s="253" t="s">
        <v>173</v>
      </c>
      <c r="B158" s="254" t="s">
        <v>446</v>
      </c>
      <c r="C158" s="254" t="s">
        <v>14</v>
      </c>
      <c r="D158" s="273">
        <v>39753</v>
      </c>
      <c r="E158" s="262">
        <v>40238</v>
      </c>
      <c r="F158" s="255" t="s">
        <v>17</v>
      </c>
      <c r="G158" s="256" t="s">
        <v>559</v>
      </c>
      <c r="H158" s="264"/>
    </row>
    <row r="159" spans="1:9" x14ac:dyDescent="0.2">
      <c r="A159" s="252" t="s">
        <v>589</v>
      </c>
      <c r="B159" s="254" t="s">
        <v>355</v>
      </c>
      <c r="C159" s="254" t="s">
        <v>13</v>
      </c>
      <c r="D159" s="275">
        <v>42064</v>
      </c>
      <c r="E159" s="262" t="s">
        <v>611</v>
      </c>
      <c r="F159" s="255" t="s">
        <v>19</v>
      </c>
      <c r="G159" s="255"/>
      <c r="H159" s="264"/>
    </row>
    <row r="160" spans="1:9" x14ac:dyDescent="0.2">
      <c r="A160" s="253" t="s">
        <v>128</v>
      </c>
      <c r="B160" s="254" t="s">
        <v>444</v>
      </c>
      <c r="C160" s="254" t="s">
        <v>13</v>
      </c>
      <c r="D160" s="273">
        <v>39417</v>
      </c>
      <c r="E160" s="262">
        <v>39934</v>
      </c>
      <c r="F160" s="255" t="s">
        <v>17</v>
      </c>
      <c r="G160" s="256" t="s">
        <v>560</v>
      </c>
      <c r="H160" s="265"/>
    </row>
    <row r="161" spans="1:9" x14ac:dyDescent="0.2">
      <c r="A161" s="252" t="s">
        <v>134</v>
      </c>
      <c r="B161" s="254" t="s">
        <v>445</v>
      </c>
      <c r="C161" s="254" t="s">
        <v>15</v>
      </c>
      <c r="D161" s="273">
        <v>40422</v>
      </c>
      <c r="E161" s="262">
        <v>40603</v>
      </c>
      <c r="F161" s="255" t="s">
        <v>17</v>
      </c>
      <c r="G161" s="256" t="s">
        <v>561</v>
      </c>
      <c r="H161" s="265"/>
    </row>
    <row r="162" spans="1:9" x14ac:dyDescent="0.2">
      <c r="A162" s="253" t="s">
        <v>174</v>
      </c>
      <c r="B162" s="254" t="s">
        <v>445</v>
      </c>
      <c r="C162" s="254" t="s">
        <v>14</v>
      </c>
      <c r="D162" s="273">
        <v>39783</v>
      </c>
      <c r="E162" s="262">
        <v>40817</v>
      </c>
      <c r="F162" s="255" t="s">
        <v>17</v>
      </c>
      <c r="G162" s="256" t="s">
        <v>574</v>
      </c>
      <c r="H162" s="265"/>
    </row>
    <row r="163" spans="1:9" x14ac:dyDescent="0.2">
      <c r="A163" s="252" t="s">
        <v>51</v>
      </c>
      <c r="B163" s="254" t="s">
        <v>446</v>
      </c>
      <c r="C163" s="254" t="s">
        <v>14</v>
      </c>
      <c r="D163" s="273">
        <v>38169</v>
      </c>
      <c r="E163" s="262">
        <v>38869</v>
      </c>
      <c r="F163" s="255" t="s">
        <v>17</v>
      </c>
      <c r="G163" s="256" t="s">
        <v>562</v>
      </c>
      <c r="H163" s="265"/>
    </row>
    <row r="164" spans="1:9" x14ac:dyDescent="0.2">
      <c r="A164" s="252" t="s">
        <v>175</v>
      </c>
      <c r="B164" s="254" t="s">
        <v>355</v>
      </c>
      <c r="C164" s="254" t="s">
        <v>14</v>
      </c>
      <c r="D164" s="273">
        <v>41760</v>
      </c>
      <c r="E164" s="262">
        <v>42036</v>
      </c>
      <c r="F164" s="255" t="s">
        <v>17</v>
      </c>
      <c r="G164" s="256" t="s">
        <v>564</v>
      </c>
      <c r="H164" s="265"/>
    </row>
    <row r="165" spans="1:9" x14ac:dyDescent="0.2">
      <c r="A165" s="257" t="s">
        <v>92</v>
      </c>
      <c r="B165" s="254" t="s">
        <v>444</v>
      </c>
      <c r="C165" s="254" t="s">
        <v>14</v>
      </c>
      <c r="D165" s="273">
        <v>38930</v>
      </c>
      <c r="E165" s="262">
        <v>39295</v>
      </c>
      <c r="F165" s="255" t="s">
        <v>18</v>
      </c>
      <c r="G165" s="255"/>
      <c r="H165" s="265"/>
    </row>
    <row r="166" spans="1:9" x14ac:dyDescent="0.2">
      <c r="A166" s="252" t="s">
        <v>32</v>
      </c>
      <c r="B166" s="254" t="s">
        <v>444</v>
      </c>
      <c r="C166" s="254" t="s">
        <v>14</v>
      </c>
      <c r="D166" s="273">
        <v>37987</v>
      </c>
      <c r="E166" s="262">
        <v>38078</v>
      </c>
      <c r="F166" s="255" t="s">
        <v>17</v>
      </c>
      <c r="G166" s="256" t="s">
        <v>565</v>
      </c>
      <c r="H166" s="270"/>
    </row>
    <row r="167" spans="1:9" x14ac:dyDescent="0.2">
      <c r="A167" s="252" t="s">
        <v>35</v>
      </c>
      <c r="B167" s="254" t="s">
        <v>446</v>
      </c>
      <c r="C167" s="254" t="s">
        <v>14</v>
      </c>
      <c r="D167" s="275">
        <v>37987</v>
      </c>
      <c r="E167" s="262">
        <v>38169</v>
      </c>
      <c r="F167" s="255" t="s">
        <v>17</v>
      </c>
      <c r="G167" s="256" t="s">
        <v>475</v>
      </c>
      <c r="H167" s="265"/>
    </row>
    <row r="168" spans="1:9" x14ac:dyDescent="0.2">
      <c r="A168" s="252" t="s">
        <v>176</v>
      </c>
      <c r="B168" s="254" t="s">
        <v>445</v>
      </c>
      <c r="C168" s="254" t="s">
        <v>14</v>
      </c>
      <c r="D168" s="273">
        <v>42064</v>
      </c>
      <c r="E168" s="262" t="s">
        <v>611</v>
      </c>
      <c r="F168" s="276" t="s">
        <v>19</v>
      </c>
      <c r="G168" s="255"/>
      <c r="H168" s="264"/>
      <c r="I168" s="263"/>
    </row>
    <row r="169" spans="1:9" x14ac:dyDescent="0.2">
      <c r="A169" s="252" t="s">
        <v>132</v>
      </c>
      <c r="B169" s="254" t="s">
        <v>445</v>
      </c>
      <c r="C169" s="254" t="s">
        <v>13</v>
      </c>
      <c r="D169" s="273">
        <v>39356</v>
      </c>
      <c r="E169" s="262">
        <v>39569</v>
      </c>
      <c r="F169" s="255" t="s">
        <v>17</v>
      </c>
      <c r="G169" s="256" t="s">
        <v>566</v>
      </c>
      <c r="H169" s="265"/>
    </row>
    <row r="170" spans="1:9" x14ac:dyDescent="0.2">
      <c r="A170" s="252" t="s">
        <v>394</v>
      </c>
      <c r="B170" s="254" t="s">
        <v>445</v>
      </c>
      <c r="C170" s="254" t="s">
        <v>396</v>
      </c>
      <c r="D170" s="273">
        <v>42248</v>
      </c>
      <c r="E170" s="262">
        <v>42461</v>
      </c>
      <c r="F170" s="255" t="s">
        <v>17</v>
      </c>
      <c r="G170" s="264" t="s">
        <v>604</v>
      </c>
      <c r="H170" s="265"/>
    </row>
    <row r="171" spans="1:9" x14ac:dyDescent="0.2">
      <c r="A171" s="252" t="s">
        <v>177</v>
      </c>
      <c r="B171" s="254" t="s">
        <v>445</v>
      </c>
      <c r="C171" s="254" t="s">
        <v>13</v>
      </c>
      <c r="D171" s="273">
        <v>39569</v>
      </c>
      <c r="E171" s="262">
        <v>39661</v>
      </c>
      <c r="F171" s="255" t="s">
        <v>17</v>
      </c>
      <c r="G171" s="256" t="s">
        <v>567</v>
      </c>
      <c r="H171" s="265"/>
    </row>
    <row r="172" spans="1:9" x14ac:dyDescent="0.2">
      <c r="A172" s="252" t="s">
        <v>178</v>
      </c>
      <c r="B172" s="254" t="s">
        <v>445</v>
      </c>
      <c r="C172" s="254" t="s">
        <v>14</v>
      </c>
      <c r="D172" s="273">
        <v>39661</v>
      </c>
      <c r="E172" s="262">
        <v>39783</v>
      </c>
      <c r="F172" s="255" t="s">
        <v>17</v>
      </c>
      <c r="G172" s="256" t="s">
        <v>494</v>
      </c>
      <c r="H172" s="265"/>
    </row>
    <row r="173" spans="1:9" x14ac:dyDescent="0.2">
      <c r="A173" s="252" t="s">
        <v>79</v>
      </c>
      <c r="B173" s="254" t="s">
        <v>444</v>
      </c>
      <c r="C173" s="254" t="s">
        <v>14</v>
      </c>
      <c r="D173" s="273">
        <v>38718</v>
      </c>
      <c r="E173" s="262">
        <v>39479</v>
      </c>
      <c r="F173" s="255" t="s">
        <v>17</v>
      </c>
      <c r="G173" s="256" t="s">
        <v>568</v>
      </c>
      <c r="H173" s="266" t="s">
        <v>622</v>
      </c>
    </row>
    <row r="174" spans="1:9" x14ac:dyDescent="0.2">
      <c r="A174" s="252" t="s">
        <v>115</v>
      </c>
      <c r="B174" s="254" t="s">
        <v>445</v>
      </c>
      <c r="C174" s="254" t="s">
        <v>14</v>
      </c>
      <c r="D174" s="273">
        <v>39173</v>
      </c>
      <c r="E174" s="262">
        <v>39417</v>
      </c>
      <c r="F174" s="255" t="s">
        <v>17</v>
      </c>
      <c r="G174" s="256" t="s">
        <v>569</v>
      </c>
      <c r="H174" s="265"/>
    </row>
    <row r="175" spans="1:9" x14ac:dyDescent="0.2">
      <c r="A175" s="252" t="s">
        <v>84</v>
      </c>
      <c r="B175" s="254" t="s">
        <v>355</v>
      </c>
      <c r="C175" s="254" t="s">
        <v>13</v>
      </c>
      <c r="D175" s="273">
        <v>38930</v>
      </c>
      <c r="E175" s="262">
        <v>39022</v>
      </c>
      <c r="F175" s="255" t="s">
        <v>17</v>
      </c>
      <c r="G175" s="256" t="s">
        <v>570</v>
      </c>
      <c r="H175" s="265"/>
    </row>
    <row r="176" spans="1:9" x14ac:dyDescent="0.2">
      <c r="A176" s="252" t="s">
        <v>179</v>
      </c>
      <c r="B176" s="254" t="s">
        <v>446</v>
      </c>
      <c r="C176" s="254" t="s">
        <v>13</v>
      </c>
      <c r="D176" s="273">
        <v>39417</v>
      </c>
      <c r="E176" s="262">
        <v>39630</v>
      </c>
      <c r="F176" s="255" t="s">
        <v>17</v>
      </c>
      <c r="G176" s="256" t="s">
        <v>571</v>
      </c>
      <c r="H176" s="265"/>
    </row>
    <row r="177" spans="1:8" x14ac:dyDescent="0.2">
      <c r="A177" s="252" t="s">
        <v>349</v>
      </c>
      <c r="B177" s="254" t="s">
        <v>355</v>
      </c>
      <c r="C177" s="254" t="s">
        <v>14</v>
      </c>
      <c r="D177" s="275">
        <v>39417</v>
      </c>
      <c r="E177" s="262">
        <v>39539</v>
      </c>
      <c r="F177" s="255" t="s">
        <v>20</v>
      </c>
      <c r="G177" s="255"/>
      <c r="H177" s="264"/>
    </row>
    <row r="178" spans="1:8" x14ac:dyDescent="0.2">
      <c r="A178" s="252" t="s">
        <v>129</v>
      </c>
      <c r="B178" s="254" t="s">
        <v>445</v>
      </c>
      <c r="C178" s="254" t="s">
        <v>14</v>
      </c>
      <c r="D178" s="273">
        <v>39417</v>
      </c>
      <c r="E178" s="262">
        <v>39600</v>
      </c>
      <c r="F178" s="255" t="s">
        <v>17</v>
      </c>
      <c r="G178" s="256" t="s">
        <v>576</v>
      </c>
      <c r="H178" s="265"/>
    </row>
    <row r="179" spans="1:8" x14ac:dyDescent="0.2">
      <c r="A179" s="252" t="s">
        <v>42</v>
      </c>
      <c r="B179" s="254" t="s">
        <v>355</v>
      </c>
      <c r="C179" s="254" t="s">
        <v>14</v>
      </c>
      <c r="D179" s="273">
        <v>37987</v>
      </c>
      <c r="E179" s="262">
        <v>38169</v>
      </c>
      <c r="F179" s="255" t="s">
        <v>17</v>
      </c>
      <c r="G179" s="256" t="s">
        <v>572</v>
      </c>
      <c r="H179" s="265"/>
    </row>
    <row r="180" spans="1:8" x14ac:dyDescent="0.2">
      <c r="A180" s="252" t="s">
        <v>43</v>
      </c>
      <c r="B180" s="254" t="s">
        <v>446</v>
      </c>
      <c r="C180" s="254" t="s">
        <v>14</v>
      </c>
      <c r="D180" s="273">
        <v>37987</v>
      </c>
      <c r="E180" s="262">
        <v>38169</v>
      </c>
      <c r="F180" s="255" t="s">
        <v>17</v>
      </c>
      <c r="G180" s="256" t="s">
        <v>575</v>
      </c>
      <c r="H180" s="265"/>
    </row>
    <row r="181" spans="1:8" x14ac:dyDescent="0.2">
      <c r="A181" s="253" t="s">
        <v>159</v>
      </c>
      <c r="B181" s="254" t="s">
        <v>444</v>
      </c>
      <c r="C181" s="254" t="s">
        <v>14</v>
      </c>
      <c r="D181" s="273">
        <v>39845</v>
      </c>
      <c r="E181" s="262">
        <v>40452</v>
      </c>
      <c r="F181" s="255" t="s">
        <v>17</v>
      </c>
      <c r="G181" s="256" t="s">
        <v>577</v>
      </c>
      <c r="H181" s="265"/>
    </row>
    <row r="182" spans="1:8" x14ac:dyDescent="0.2">
      <c r="A182" s="252" t="s">
        <v>130</v>
      </c>
      <c r="B182" s="254" t="s">
        <v>444</v>
      </c>
      <c r="C182" s="254" t="s">
        <v>14</v>
      </c>
      <c r="D182" s="273">
        <v>39630</v>
      </c>
      <c r="E182" s="262">
        <v>40026</v>
      </c>
      <c r="F182" s="255" t="s">
        <v>17</v>
      </c>
      <c r="G182" s="256" t="s">
        <v>578</v>
      </c>
      <c r="H182" s="265"/>
    </row>
    <row r="183" spans="1:8" x14ac:dyDescent="0.2">
      <c r="A183" s="257" t="s">
        <v>98</v>
      </c>
      <c r="B183" s="254" t="s">
        <v>445</v>
      </c>
      <c r="C183" s="254" t="s">
        <v>14</v>
      </c>
      <c r="D183" s="275">
        <v>39052</v>
      </c>
      <c r="E183" s="262">
        <v>39234</v>
      </c>
      <c r="F183" s="255" t="s">
        <v>17</v>
      </c>
      <c r="G183" s="256" t="s">
        <v>485</v>
      </c>
      <c r="H183" s="265"/>
    </row>
    <row r="184" spans="1:8" x14ac:dyDescent="0.2">
      <c r="A184" s="252" t="s">
        <v>133</v>
      </c>
      <c r="B184" s="254" t="s">
        <v>446</v>
      </c>
      <c r="C184" s="254" t="s">
        <v>15</v>
      </c>
      <c r="D184" s="273">
        <v>41061</v>
      </c>
      <c r="E184" s="262">
        <v>41275</v>
      </c>
      <c r="F184" s="255" t="s">
        <v>17</v>
      </c>
      <c r="G184" s="256" t="s">
        <v>580</v>
      </c>
      <c r="H184" s="265"/>
    </row>
    <row r="185" spans="1:8" x14ac:dyDescent="0.2">
      <c r="A185" s="283" t="s">
        <v>52</v>
      </c>
      <c r="B185" s="254" t="s">
        <v>446</v>
      </c>
      <c r="C185" s="254" t="s">
        <v>14</v>
      </c>
      <c r="D185" s="277">
        <v>39722</v>
      </c>
      <c r="E185" s="277">
        <v>40878</v>
      </c>
      <c r="F185" s="255" t="s">
        <v>17</v>
      </c>
      <c r="G185" s="264" t="s">
        <v>612</v>
      </c>
      <c r="H185" s="265"/>
    </row>
    <row r="186" spans="1:8" x14ac:dyDescent="0.2">
      <c r="A186" s="281" t="s">
        <v>52</v>
      </c>
      <c r="B186" s="254" t="s">
        <v>446</v>
      </c>
      <c r="C186" s="254" t="s">
        <v>14</v>
      </c>
      <c r="D186" s="277">
        <v>38169</v>
      </c>
      <c r="E186" s="277">
        <v>38443</v>
      </c>
      <c r="F186" s="278" t="s">
        <v>18</v>
      </c>
      <c r="G186" s="265"/>
      <c r="H186" s="265"/>
    </row>
    <row r="187" spans="1:8" s="204" customFormat="1" x14ac:dyDescent="0.2">
      <c r="A187" s="252" t="s">
        <v>340</v>
      </c>
      <c r="B187" s="254" t="s">
        <v>445</v>
      </c>
      <c r="C187" s="254" t="s">
        <v>14</v>
      </c>
      <c r="D187" s="273">
        <v>41061</v>
      </c>
      <c r="E187" s="262">
        <v>41456</v>
      </c>
      <c r="F187" s="255" t="s">
        <v>17</v>
      </c>
      <c r="G187" s="256" t="s">
        <v>581</v>
      </c>
      <c r="H187" s="271"/>
    </row>
    <row r="188" spans="1:8" s="204" customFormat="1" x14ac:dyDescent="0.2">
      <c r="A188" s="257" t="s">
        <v>103</v>
      </c>
      <c r="B188" s="254" t="s">
        <v>444</v>
      </c>
      <c r="C188" s="254" t="s">
        <v>14</v>
      </c>
      <c r="D188" s="273">
        <v>39052</v>
      </c>
      <c r="E188" s="262">
        <v>39264</v>
      </c>
      <c r="F188" s="255" t="s">
        <v>17</v>
      </c>
      <c r="G188" s="256" t="s">
        <v>582</v>
      </c>
      <c r="H188" s="271"/>
    </row>
    <row r="189" spans="1:8" s="204" customFormat="1" x14ac:dyDescent="0.2">
      <c r="A189" s="252" t="s">
        <v>392</v>
      </c>
      <c r="B189" s="254" t="s">
        <v>444</v>
      </c>
      <c r="C189" s="254" t="s">
        <v>396</v>
      </c>
      <c r="D189" s="273">
        <v>42064</v>
      </c>
      <c r="E189" s="262">
        <v>42491</v>
      </c>
      <c r="F189" s="255" t="s">
        <v>17</v>
      </c>
      <c r="G189" s="284" t="s">
        <v>593</v>
      </c>
      <c r="H189" s="271"/>
    </row>
    <row r="190" spans="1:8" s="204" customFormat="1" x14ac:dyDescent="0.2">
      <c r="A190" s="252" t="s">
        <v>180</v>
      </c>
      <c r="B190" s="254" t="s">
        <v>446</v>
      </c>
      <c r="C190" s="254" t="s">
        <v>14</v>
      </c>
      <c r="D190" s="275">
        <v>40148</v>
      </c>
      <c r="E190" s="262">
        <v>40299</v>
      </c>
      <c r="F190" s="255" t="s">
        <v>20</v>
      </c>
      <c r="G190" s="255"/>
      <c r="H190" s="274"/>
    </row>
    <row r="191" spans="1:8" s="204" customFormat="1" x14ac:dyDescent="0.2">
      <c r="A191" s="283" t="s">
        <v>63</v>
      </c>
      <c r="B191" s="254" t="s">
        <v>444</v>
      </c>
      <c r="C191" s="254" t="s">
        <v>14</v>
      </c>
      <c r="D191" s="277">
        <v>39661</v>
      </c>
      <c r="E191" s="277">
        <v>39783</v>
      </c>
      <c r="F191" s="278" t="s">
        <v>17</v>
      </c>
      <c r="G191" s="266" t="s">
        <v>583</v>
      </c>
      <c r="H191" s="274"/>
    </row>
    <row r="192" spans="1:8" s="204" customFormat="1" x14ac:dyDescent="0.2">
      <c r="A192" s="285" t="s">
        <v>63</v>
      </c>
      <c r="B192" s="254" t="s">
        <v>444</v>
      </c>
      <c r="C192" s="254" t="s">
        <v>14</v>
      </c>
      <c r="D192" s="277">
        <v>38169</v>
      </c>
      <c r="E192" s="277">
        <v>38443</v>
      </c>
      <c r="F192" s="278" t="s">
        <v>18</v>
      </c>
      <c r="G192" s="286"/>
      <c r="H192" s="274"/>
    </row>
    <row r="193" spans="1:8" s="204" customFormat="1" x14ac:dyDescent="0.2">
      <c r="A193" s="252" t="s">
        <v>69</v>
      </c>
      <c r="B193" s="254" t="s">
        <v>445</v>
      </c>
      <c r="C193" s="254" t="s">
        <v>14</v>
      </c>
      <c r="D193" s="273">
        <v>38169</v>
      </c>
      <c r="E193" s="262">
        <v>38869</v>
      </c>
      <c r="F193" s="255" t="s">
        <v>17</v>
      </c>
      <c r="G193" s="256" t="s">
        <v>584</v>
      </c>
      <c r="H193" s="271"/>
    </row>
    <row r="194" spans="1:8" s="204" customFormat="1" x14ac:dyDescent="0.2">
      <c r="A194" s="257" t="s">
        <v>80</v>
      </c>
      <c r="B194" s="254" t="s">
        <v>444</v>
      </c>
      <c r="C194" s="254" t="s">
        <v>14</v>
      </c>
      <c r="D194" s="273">
        <v>38718</v>
      </c>
      <c r="E194" s="262">
        <v>39173</v>
      </c>
      <c r="F194" s="255" t="s">
        <v>17</v>
      </c>
      <c r="G194" s="256" t="s">
        <v>585</v>
      </c>
      <c r="H194" s="271"/>
    </row>
  </sheetData>
  <sheetProtection autoFilter="0"/>
  <autoFilter ref="A1:N194" xr:uid="{02C21CF1-C09B-4C8C-9DD8-FFBD392BE6BE}">
    <sortState ref="A2:N194">
      <sortCondition ref="A1:A194"/>
    </sortState>
  </autoFilter>
  <dataConsolidate/>
  <phoneticPr fontId="3" type="noConversion"/>
  <dataValidations xWindow="1409" yWindow="780" count="2">
    <dataValidation type="list" allowBlank="1" showInputMessage="1" showErrorMessage="1" sqref="A193:A194 A2:A19 A97:A104 A45:A52 A34:A43 A187:A190 A106:A130 A21:A32 A54:A95 A132:A146 A148:A184" xr:uid="{00000000-0002-0000-0300-000000000000}">
      <formula1>INDIRECT(#REF!)</formula1>
    </dataValidation>
    <dataValidation type="list" allowBlank="1" showInputMessage="1" showErrorMessage="1" prompt="If Trust has withdrawn post deferral/postponement the remember to  mark as 'out of pipeline' in column AB" sqref="F149:F157 F140:F147 F159:F167 F2:F19 F21:F43 F45:F52 F54:F104 F132:F138 F193:F194 F169:F184 F130 F106:F128 F186:F190" xr:uid="{00000000-0002-0000-0300-000001000000}">
      <formula1>INDIRECT(#REF!)</formula1>
    </dataValidation>
  </dataValidations>
  <pageMargins left="0.23622047244094491" right="0.19685039370078741" top="0.59055118110236227" bottom="0.31496062992125984" header="0.51181102362204722" footer="0.51181102362204722"/>
  <pageSetup paperSize="8" scale="97" fitToHeight="2" orientation="portrait" r:id="rId1"/>
  <headerFooter alignWithMargins="0"/>
  <extLst>
    <ext xmlns:x14="http://schemas.microsoft.com/office/spreadsheetml/2009/9/main" uri="{CCE6A557-97BC-4b89-ADB6-D9C93CAAB3DF}">
      <x14:dataValidations xmlns:xm="http://schemas.microsoft.com/office/excel/2006/main" xWindow="1409" yWindow="780" count="2">
        <x14:dataValidation type="list" allowBlank="1" showInputMessage="1" showErrorMessage="1" xr:uid="{00000000-0002-0000-0300-000002000000}">
          <x14:formula1>
            <xm:f>INDIRECT('D:\Assessment\Assessmentguianceops\Operations\KPI Database\[Provider Appraisal KPI database 170207.xlsm]Control'!#REF!)</xm:f>
          </x14:formula1>
          <xm:sqref>F158 F20 F44 F105 F191:F192 F131 D44 D53 D105 D191:D192 D131 F185 D20 D185:D186</xm:sqref>
        </x14:dataValidation>
        <x14:dataValidation type="list" allowBlank="1" showInputMessage="1" showErrorMessage="1" xr:uid="{00000000-0002-0000-0300-000003000000}">
          <x14:formula1>
            <xm:f>INDIRECT('D:\Assessment\Assessmentguianceops\Operations\KPI Database\[Provider Appraisal KPI database 170207.xlsm]Trust List'!#REF!)</xm:f>
          </x14:formula1>
          <xm:sqref>A20 A44 A53 A105 A191 A131 A185:A186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3:B12"/>
  <sheetViews>
    <sheetView workbookViewId="0">
      <selection activeCell="B18" sqref="B18"/>
    </sheetView>
  </sheetViews>
  <sheetFormatPr defaultColWidth="9.140625" defaultRowHeight="12.75" x14ac:dyDescent="0.2"/>
  <cols>
    <col min="1" max="1" width="54.5703125" style="51" customWidth="1"/>
    <col min="2" max="2" width="57" style="51" customWidth="1"/>
    <col min="3" max="16384" width="9.140625" style="51"/>
  </cols>
  <sheetData>
    <row r="3" spans="1:2" s="109" customFormat="1" x14ac:dyDescent="0.2">
      <c r="A3" s="109" t="s">
        <v>319</v>
      </c>
      <c r="B3" s="109" t="s">
        <v>315</v>
      </c>
    </row>
    <row r="4" spans="1:2" ht="25.5" x14ac:dyDescent="0.2">
      <c r="A4" s="51" t="s">
        <v>37</v>
      </c>
      <c r="B4" s="195" t="s">
        <v>382</v>
      </c>
    </row>
    <row r="5" spans="1:2" ht="38.25" x14ac:dyDescent="0.2">
      <c r="A5" s="51" t="s">
        <v>320</v>
      </c>
      <c r="B5" s="51" t="s">
        <v>321</v>
      </c>
    </row>
    <row r="6" spans="1:2" ht="25.5" x14ac:dyDescent="0.2">
      <c r="A6" s="51" t="s">
        <v>323</v>
      </c>
      <c r="B6" s="51" t="s">
        <v>324</v>
      </c>
    </row>
    <row r="7" spans="1:2" ht="38.25" x14ac:dyDescent="0.2">
      <c r="A7" s="51" t="s">
        <v>325</v>
      </c>
      <c r="B7" s="161" t="s">
        <v>342</v>
      </c>
    </row>
    <row r="8" spans="1:2" ht="51" x14ac:dyDescent="0.2">
      <c r="A8" s="51" t="s">
        <v>326</v>
      </c>
      <c r="B8" s="161" t="s">
        <v>343</v>
      </c>
    </row>
    <row r="9" spans="1:2" ht="51" x14ac:dyDescent="0.2">
      <c r="A9" s="51" t="s">
        <v>341</v>
      </c>
      <c r="B9" s="161" t="s">
        <v>344</v>
      </c>
    </row>
    <row r="10" spans="1:2" ht="51" x14ac:dyDescent="0.2">
      <c r="A10" s="161" t="s">
        <v>345</v>
      </c>
      <c r="B10" s="161" t="s">
        <v>346</v>
      </c>
    </row>
    <row r="11" spans="1:2" ht="25.5" x14ac:dyDescent="0.2">
      <c r="A11" s="51" t="s">
        <v>139</v>
      </c>
      <c r="B11" s="51" t="s">
        <v>366</v>
      </c>
    </row>
    <row r="12" spans="1:2" ht="25.5" x14ac:dyDescent="0.2">
      <c r="A12" s="51" t="s">
        <v>367</v>
      </c>
      <c r="B12" s="51" t="s">
        <v>368</v>
      </c>
    </row>
  </sheetData>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pageSetUpPr fitToPage="1"/>
  </sheetPr>
  <dimension ref="C2:U74"/>
  <sheetViews>
    <sheetView zoomScaleNormal="100" workbookViewId="0">
      <selection activeCell="D58" sqref="D58"/>
    </sheetView>
  </sheetViews>
  <sheetFormatPr defaultRowHeight="12.75" outlineLevelRow="1" outlineLevelCol="1" x14ac:dyDescent="0.2"/>
  <cols>
    <col min="1" max="2" width="2.7109375" customWidth="1"/>
    <col min="3" max="3" width="14.28515625" bestFit="1" customWidth="1"/>
    <col min="4" max="4" width="10.7109375" customWidth="1" outlineLevel="1"/>
    <col min="5" max="5" width="9.42578125" bestFit="1" customWidth="1" outlineLevel="1"/>
    <col min="6" max="6" width="9" bestFit="1" customWidth="1" outlineLevel="1"/>
    <col min="7" max="7" width="10.5703125" bestFit="1" customWidth="1" outlineLevel="1"/>
    <col min="8" max="8" width="10.85546875" bestFit="1" customWidth="1" outlineLevel="1"/>
    <col min="9" max="9" width="22.85546875" bestFit="1" customWidth="1" outlineLevel="1"/>
    <col min="10" max="10" width="6.5703125" bestFit="1" customWidth="1" outlineLevel="1"/>
    <col min="11" max="11" width="10.7109375" customWidth="1"/>
    <col min="12" max="12" width="8.85546875" bestFit="1" customWidth="1"/>
    <col min="13" max="13" width="9" bestFit="1" customWidth="1"/>
    <col min="14" max="14" width="10.5703125" bestFit="1" customWidth="1"/>
    <col min="15" max="15" width="10.85546875" bestFit="1" customWidth="1"/>
    <col min="16" max="16" width="8" bestFit="1" customWidth="1"/>
    <col min="17" max="17" width="45.85546875" bestFit="1" customWidth="1"/>
    <col min="18" max="18" width="13.5703125" bestFit="1" customWidth="1"/>
    <col min="19" max="19" width="8" style="3" bestFit="1" customWidth="1"/>
    <col min="20" max="20" width="24.28515625" bestFit="1" customWidth="1"/>
    <col min="21" max="21" width="27" bestFit="1" customWidth="1"/>
  </cols>
  <sheetData>
    <row r="2" spans="3:16" ht="13.5" thickBot="1" x14ac:dyDescent="0.25"/>
    <row r="3" spans="3:16" ht="21" thickBot="1" x14ac:dyDescent="0.25">
      <c r="C3" s="302" t="s">
        <v>241</v>
      </c>
      <c r="D3" s="303"/>
      <c r="E3" s="303"/>
      <c r="F3" s="303"/>
      <c r="G3" s="303"/>
      <c r="H3" s="303"/>
      <c r="I3" s="303"/>
      <c r="J3" s="303"/>
      <c r="K3" s="55" t="s">
        <v>17</v>
      </c>
      <c r="L3" s="56" t="s">
        <v>255</v>
      </c>
      <c r="M3" s="56" t="s">
        <v>18</v>
      </c>
      <c r="N3" s="56" t="s">
        <v>19</v>
      </c>
      <c r="O3" s="57" t="s">
        <v>20</v>
      </c>
    </row>
    <row r="4" spans="3:16" ht="13.5" thickBot="1" x14ac:dyDescent="0.25">
      <c r="C4" s="53"/>
      <c r="D4" s="54" t="s">
        <v>17</v>
      </c>
      <c r="E4" s="54" t="s">
        <v>183</v>
      </c>
      <c r="F4" s="54" t="s">
        <v>18</v>
      </c>
      <c r="G4" s="54" t="s">
        <v>19</v>
      </c>
      <c r="H4" s="54" t="s">
        <v>20</v>
      </c>
      <c r="I4" s="54" t="s">
        <v>430</v>
      </c>
      <c r="J4" s="58" t="s">
        <v>211</v>
      </c>
      <c r="K4" s="59" t="s">
        <v>251</v>
      </c>
      <c r="L4" s="60" t="s">
        <v>251</v>
      </c>
      <c r="M4" s="60" t="s">
        <v>251</v>
      </c>
      <c r="N4" s="60" t="s">
        <v>251</v>
      </c>
      <c r="O4" s="61" t="s">
        <v>251</v>
      </c>
    </row>
    <row r="5" spans="3:16" hidden="1" outlineLevel="1" x14ac:dyDescent="0.2">
      <c r="C5" s="62" t="s">
        <v>212</v>
      </c>
      <c r="D5" s="8" t="e">
        <f>#REF!</f>
        <v>#REF!</v>
      </c>
      <c r="E5" s="8" t="e">
        <f>#REF!</f>
        <v>#REF!</v>
      </c>
      <c r="F5" s="8" t="e">
        <f>#REF!</f>
        <v>#REF!</v>
      </c>
      <c r="G5" s="8" t="e">
        <f>#REF!</f>
        <v>#REF!</v>
      </c>
      <c r="H5" s="8" t="e">
        <f>#REF!</f>
        <v>#REF!</v>
      </c>
      <c r="I5" s="8" t="e">
        <f t="array" ref="I5">SUM(IF('Assessments Input'!#REF!="Yes",IF('Assessments Input'!#REF!=1,IF('Assessments Input'!#REF!=P5,1,""))))</f>
        <v>#REF!</v>
      </c>
      <c r="J5" s="11" t="e">
        <f>SUM(D5:H5)</f>
        <v>#REF!</v>
      </c>
      <c r="K5" s="13" t="e">
        <f>IF(J5&gt;0,(D5/J5),0)</f>
        <v>#REF!</v>
      </c>
      <c r="L5" s="14" t="e">
        <f>IF(J5&gt;0,(E5/J5),0)</f>
        <v>#REF!</v>
      </c>
      <c r="M5" s="14" t="e">
        <f>IF($J5&gt;0,(F5/$J5),0)</f>
        <v>#REF!</v>
      </c>
      <c r="N5" s="14" t="e">
        <f t="shared" ref="N5:O5" si="0">IF($J5&gt;0,(G5/$J5),0)</f>
        <v>#REF!</v>
      </c>
      <c r="O5" s="15" t="e">
        <f t="shared" si="0"/>
        <v>#REF!</v>
      </c>
      <c r="P5" s="2" t="str">
        <f>C5</f>
        <v>Q1 0405</v>
      </c>
    </row>
    <row r="6" spans="3:16" hidden="1" outlineLevel="1" x14ac:dyDescent="0.2">
      <c r="C6" s="62" t="s">
        <v>213</v>
      </c>
      <c r="D6" s="8" t="e">
        <f>#REF!</f>
        <v>#REF!</v>
      </c>
      <c r="E6" s="8" t="e">
        <f>#REF!</f>
        <v>#REF!</v>
      </c>
      <c r="F6" s="8" t="e">
        <f>#REF!</f>
        <v>#REF!</v>
      </c>
      <c r="G6" s="8" t="e">
        <f>#REF!</f>
        <v>#REF!</v>
      </c>
      <c r="H6" s="8" t="e">
        <f>#REF!</f>
        <v>#REF!</v>
      </c>
      <c r="I6" s="8" t="e">
        <f t="array" ref="I6">SUM(IF('Assessments Input'!#REF!="Yes",IF('Assessments Input'!#REF!=1,IF('Assessments Input'!#REF!=P6,1,""))))</f>
        <v>#REF!</v>
      </c>
      <c r="J6" s="11" t="e">
        <f t="shared" ref="J6:J41" si="1">SUM(D6:H6)</f>
        <v>#REF!</v>
      </c>
      <c r="K6" s="13" t="e">
        <f t="shared" ref="K6:K8" si="2">IF(J6&gt;0,(D6/J6),0)</f>
        <v>#REF!</v>
      </c>
      <c r="L6" s="14" t="e">
        <f t="shared" ref="L6:L40" si="3">IF(J6&gt;0,(E6/J6),0)</f>
        <v>#REF!</v>
      </c>
      <c r="M6" s="14" t="e">
        <f t="shared" ref="M6:M33" si="4">IF($J6&gt;0,(F6/$J6),0)</f>
        <v>#REF!</v>
      </c>
      <c r="N6" s="14" t="e">
        <f t="shared" ref="N6:N33" si="5">IF($J6&gt;0,(G6/$J6),0)</f>
        <v>#REF!</v>
      </c>
      <c r="O6" s="15" t="e">
        <f t="shared" ref="O6:O33" si="6">IF($J6&gt;0,(H6/$J6),0)</f>
        <v>#REF!</v>
      </c>
      <c r="P6" s="2" t="str">
        <f t="shared" ref="P6:P32" si="7">C6</f>
        <v>Q2 0405</v>
      </c>
    </row>
    <row r="7" spans="3:16" hidden="1" outlineLevel="1" x14ac:dyDescent="0.2">
      <c r="C7" s="62" t="s">
        <v>214</v>
      </c>
      <c r="D7" s="8" t="e">
        <f>#REF!</f>
        <v>#REF!</v>
      </c>
      <c r="E7" s="8" t="e">
        <f>#REF!</f>
        <v>#REF!</v>
      </c>
      <c r="F7" s="8" t="e">
        <f>#REF!</f>
        <v>#REF!</v>
      </c>
      <c r="G7" s="8" t="e">
        <f>#REF!</f>
        <v>#REF!</v>
      </c>
      <c r="H7" s="8" t="e">
        <f>#REF!</f>
        <v>#REF!</v>
      </c>
      <c r="I7" s="8" t="e">
        <f t="array" ref="I7">SUM(IF('Assessments Input'!#REF!="Yes",IF('Assessments Input'!#REF!=1,IF('Assessments Input'!#REF!=P7,1,""))))</f>
        <v>#REF!</v>
      </c>
      <c r="J7" s="11" t="e">
        <f t="shared" si="1"/>
        <v>#REF!</v>
      </c>
      <c r="K7" s="13" t="e">
        <f t="shared" si="2"/>
        <v>#REF!</v>
      </c>
      <c r="L7" s="14" t="e">
        <f t="shared" si="3"/>
        <v>#REF!</v>
      </c>
      <c r="M7" s="14" t="e">
        <f t="shared" si="4"/>
        <v>#REF!</v>
      </c>
      <c r="N7" s="14" t="e">
        <f t="shared" si="5"/>
        <v>#REF!</v>
      </c>
      <c r="O7" s="15" t="e">
        <f t="shared" si="6"/>
        <v>#REF!</v>
      </c>
      <c r="P7" s="2" t="str">
        <f t="shared" si="7"/>
        <v>Q3 0405</v>
      </c>
    </row>
    <row r="8" spans="3:16" hidden="1" outlineLevel="1" x14ac:dyDescent="0.2">
      <c r="C8" s="62" t="s">
        <v>215</v>
      </c>
      <c r="D8" s="8" t="e">
        <f>#REF!</f>
        <v>#REF!</v>
      </c>
      <c r="E8" s="8" t="e">
        <f>#REF!</f>
        <v>#REF!</v>
      </c>
      <c r="F8" s="8" t="e">
        <f>#REF!</f>
        <v>#REF!</v>
      </c>
      <c r="G8" s="8" t="e">
        <f>#REF!</f>
        <v>#REF!</v>
      </c>
      <c r="H8" s="8" t="e">
        <f>#REF!</f>
        <v>#REF!</v>
      </c>
      <c r="I8" s="8" t="e">
        <f t="array" ref="I8">SUM(IF('Assessments Input'!#REF!="Yes",IF('Assessments Input'!#REF!=1,IF('Assessments Input'!#REF!=P8,1,""))))</f>
        <v>#REF!</v>
      </c>
      <c r="J8" s="11" t="e">
        <f t="shared" si="1"/>
        <v>#REF!</v>
      </c>
      <c r="K8" s="13" t="e">
        <f t="shared" si="2"/>
        <v>#REF!</v>
      </c>
      <c r="L8" s="14" t="e">
        <f t="shared" si="3"/>
        <v>#REF!</v>
      </c>
      <c r="M8" s="14" t="e">
        <f t="shared" si="4"/>
        <v>#REF!</v>
      </c>
      <c r="N8" s="14" t="e">
        <f t="shared" si="5"/>
        <v>#REF!</v>
      </c>
      <c r="O8" s="15" t="e">
        <f t="shared" si="6"/>
        <v>#REF!</v>
      </c>
      <c r="P8" s="2" t="str">
        <f t="shared" si="7"/>
        <v>Q4 0405</v>
      </c>
    </row>
    <row r="9" spans="3:16" hidden="1" outlineLevel="1" x14ac:dyDescent="0.2">
      <c r="C9" s="62" t="s">
        <v>216</v>
      </c>
      <c r="D9" s="8" t="e">
        <f>#REF!</f>
        <v>#REF!</v>
      </c>
      <c r="E9" s="8" t="e">
        <f>#REF!</f>
        <v>#REF!</v>
      </c>
      <c r="F9" s="8" t="e">
        <f>#REF!</f>
        <v>#REF!</v>
      </c>
      <c r="G9" s="8" t="e">
        <f>#REF!</f>
        <v>#REF!</v>
      </c>
      <c r="H9" s="8" t="e">
        <f>#REF!</f>
        <v>#REF!</v>
      </c>
      <c r="I9" s="8" t="e">
        <f t="array" ref="I9">SUM(IF('Assessments Input'!#REF!="Yes",IF('Assessments Input'!#REF!=1,IF('Assessments Input'!#REF!=P9,1,""))))</f>
        <v>#REF!</v>
      </c>
      <c r="J9" s="11" t="e">
        <f t="shared" si="1"/>
        <v>#REF!</v>
      </c>
      <c r="K9" s="13" t="e">
        <f>IF(J9&gt;0,(D9/J9),0)</f>
        <v>#REF!</v>
      </c>
      <c r="L9" s="14" t="e">
        <f t="shared" si="3"/>
        <v>#REF!</v>
      </c>
      <c r="M9" s="14" t="e">
        <f t="shared" si="4"/>
        <v>#REF!</v>
      </c>
      <c r="N9" s="14" t="e">
        <f t="shared" si="5"/>
        <v>#REF!</v>
      </c>
      <c r="O9" s="15" t="e">
        <f t="shared" si="6"/>
        <v>#REF!</v>
      </c>
      <c r="P9" s="2" t="str">
        <f t="shared" si="7"/>
        <v>Q1 0506</v>
      </c>
    </row>
    <row r="10" spans="3:16" hidden="1" outlineLevel="1" x14ac:dyDescent="0.2">
      <c r="C10" s="62" t="s">
        <v>217</v>
      </c>
      <c r="D10" s="8" t="e">
        <f>#REF!</f>
        <v>#REF!</v>
      </c>
      <c r="E10" s="8" t="e">
        <f>#REF!</f>
        <v>#REF!</v>
      </c>
      <c r="F10" s="8" t="e">
        <f>#REF!</f>
        <v>#REF!</v>
      </c>
      <c r="G10" s="8" t="e">
        <f>#REF!</f>
        <v>#REF!</v>
      </c>
      <c r="H10" s="8" t="e">
        <f>#REF!</f>
        <v>#REF!</v>
      </c>
      <c r="I10" s="8" t="e">
        <f t="array" ref="I10">SUM(IF('Assessments Input'!#REF!="Yes",IF('Assessments Input'!#REF!=1,IF('Assessments Input'!#REF!=P10,1,""))))</f>
        <v>#REF!</v>
      </c>
      <c r="J10" s="11" t="e">
        <f t="shared" si="1"/>
        <v>#REF!</v>
      </c>
      <c r="K10" s="13" t="e">
        <f t="shared" ref="K10:K12" si="8">IF(J10&gt;0,(D10/J10),0)</f>
        <v>#REF!</v>
      </c>
      <c r="L10" s="14" t="e">
        <f t="shared" si="3"/>
        <v>#REF!</v>
      </c>
      <c r="M10" s="14" t="e">
        <f t="shared" si="4"/>
        <v>#REF!</v>
      </c>
      <c r="N10" s="14" t="e">
        <f t="shared" si="5"/>
        <v>#REF!</v>
      </c>
      <c r="O10" s="15" t="e">
        <f t="shared" si="6"/>
        <v>#REF!</v>
      </c>
      <c r="P10" s="2" t="str">
        <f t="shared" si="7"/>
        <v>Q2 0506</v>
      </c>
    </row>
    <row r="11" spans="3:16" hidden="1" outlineLevel="1" x14ac:dyDescent="0.2">
      <c r="C11" s="62" t="s">
        <v>218</v>
      </c>
      <c r="D11" s="8" t="e">
        <f>#REF!</f>
        <v>#REF!</v>
      </c>
      <c r="E11" s="8" t="e">
        <f>#REF!</f>
        <v>#REF!</v>
      </c>
      <c r="F11" s="8" t="e">
        <f>#REF!</f>
        <v>#REF!</v>
      </c>
      <c r="G11" s="8" t="e">
        <f>#REF!</f>
        <v>#REF!</v>
      </c>
      <c r="H11" s="8" t="e">
        <f>#REF!</f>
        <v>#REF!</v>
      </c>
      <c r="I11" s="8" t="e">
        <f t="array" ref="I11">SUM(IF('Assessments Input'!#REF!="Yes",IF('Assessments Input'!#REF!=1,IF('Assessments Input'!#REF!=P11,1,""))))</f>
        <v>#REF!</v>
      </c>
      <c r="J11" s="11" t="e">
        <f t="shared" si="1"/>
        <v>#REF!</v>
      </c>
      <c r="K11" s="13" t="e">
        <f t="shared" si="8"/>
        <v>#REF!</v>
      </c>
      <c r="L11" s="14" t="e">
        <f t="shared" si="3"/>
        <v>#REF!</v>
      </c>
      <c r="M11" s="14" t="e">
        <f t="shared" si="4"/>
        <v>#REF!</v>
      </c>
      <c r="N11" s="14" t="e">
        <f t="shared" si="5"/>
        <v>#REF!</v>
      </c>
      <c r="O11" s="15" t="e">
        <f t="shared" si="6"/>
        <v>#REF!</v>
      </c>
      <c r="P11" s="2" t="str">
        <f t="shared" si="7"/>
        <v>Q3 0506</v>
      </c>
    </row>
    <row r="12" spans="3:16" hidden="1" outlineLevel="1" x14ac:dyDescent="0.2">
      <c r="C12" s="62" t="s">
        <v>219</v>
      </c>
      <c r="D12" s="8" t="e">
        <f>#REF!</f>
        <v>#REF!</v>
      </c>
      <c r="E12" s="8" t="e">
        <f>#REF!</f>
        <v>#REF!</v>
      </c>
      <c r="F12" s="8" t="e">
        <f>#REF!</f>
        <v>#REF!</v>
      </c>
      <c r="G12" s="8" t="e">
        <f>#REF!</f>
        <v>#REF!</v>
      </c>
      <c r="H12" s="8" t="e">
        <f>#REF!</f>
        <v>#REF!</v>
      </c>
      <c r="I12" s="8" t="e">
        <f t="array" ref="I12">SUM(IF('Assessments Input'!#REF!="Yes",IF('Assessments Input'!#REF!=1,IF('Assessments Input'!#REF!=P12,1,""))))</f>
        <v>#REF!</v>
      </c>
      <c r="J12" s="11" t="e">
        <f t="shared" si="1"/>
        <v>#REF!</v>
      </c>
      <c r="K12" s="13" t="e">
        <f t="shared" si="8"/>
        <v>#REF!</v>
      </c>
      <c r="L12" s="14" t="e">
        <f t="shared" si="3"/>
        <v>#REF!</v>
      </c>
      <c r="M12" s="14" t="e">
        <f t="shared" si="4"/>
        <v>#REF!</v>
      </c>
      <c r="N12" s="14" t="e">
        <f t="shared" si="5"/>
        <v>#REF!</v>
      </c>
      <c r="O12" s="16" t="e">
        <f t="shared" si="6"/>
        <v>#REF!</v>
      </c>
      <c r="P12" s="2" t="str">
        <f t="shared" si="7"/>
        <v>Q4 0506</v>
      </c>
    </row>
    <row r="13" spans="3:16" hidden="1" outlineLevel="1" x14ac:dyDescent="0.2">
      <c r="C13" s="62" t="s">
        <v>220</v>
      </c>
      <c r="D13" s="8" t="e">
        <f>#REF!</f>
        <v>#REF!</v>
      </c>
      <c r="E13" s="8" t="e">
        <f>#REF!</f>
        <v>#REF!</v>
      </c>
      <c r="F13" s="8" t="e">
        <f>#REF!</f>
        <v>#REF!</v>
      </c>
      <c r="G13" s="8" t="e">
        <f>#REF!</f>
        <v>#REF!</v>
      </c>
      <c r="H13" s="8" t="e">
        <f>#REF!</f>
        <v>#REF!</v>
      </c>
      <c r="I13" s="8" t="e">
        <f t="array" ref="I13">SUM(IF('Assessments Input'!#REF!="Yes",IF('Assessments Input'!#REF!=1,IF('Assessments Input'!#REF!=P13,1,""))))</f>
        <v>#REF!</v>
      </c>
      <c r="J13" s="11" t="e">
        <f t="shared" si="1"/>
        <v>#REF!</v>
      </c>
      <c r="K13" s="13" t="e">
        <f>IF(J13&gt;0,(D13/J13),0)</f>
        <v>#REF!</v>
      </c>
      <c r="L13" s="14" t="e">
        <f t="shared" si="3"/>
        <v>#REF!</v>
      </c>
      <c r="M13" s="14" t="e">
        <f t="shared" si="4"/>
        <v>#REF!</v>
      </c>
      <c r="N13" s="14" t="e">
        <f t="shared" si="5"/>
        <v>#REF!</v>
      </c>
      <c r="O13" s="15" t="e">
        <f t="shared" si="6"/>
        <v>#REF!</v>
      </c>
      <c r="P13" s="2" t="str">
        <f t="shared" si="7"/>
        <v>Q1 0607</v>
      </c>
    </row>
    <row r="14" spans="3:16" hidden="1" outlineLevel="1" x14ac:dyDescent="0.2">
      <c r="C14" s="62" t="s">
        <v>221</v>
      </c>
      <c r="D14" s="8" t="e">
        <f>#REF!</f>
        <v>#REF!</v>
      </c>
      <c r="E14" s="8" t="e">
        <f>#REF!</f>
        <v>#REF!</v>
      </c>
      <c r="F14" s="8" t="e">
        <f>#REF!</f>
        <v>#REF!</v>
      </c>
      <c r="G14" s="8" t="e">
        <f>#REF!</f>
        <v>#REF!</v>
      </c>
      <c r="H14" s="8" t="e">
        <f>#REF!</f>
        <v>#REF!</v>
      </c>
      <c r="I14" s="8" t="e">
        <f t="array" ref="I14">SUM(IF('Assessments Input'!#REF!="Yes",IF('Assessments Input'!#REF!=1,IF('Assessments Input'!#REF!=P14,1,""))))</f>
        <v>#REF!</v>
      </c>
      <c r="J14" s="11" t="e">
        <f t="shared" si="1"/>
        <v>#REF!</v>
      </c>
      <c r="K14" s="13" t="e">
        <f t="shared" ref="K14:K22" si="9">IF(J14&gt;0,(D14/J14),0)</f>
        <v>#REF!</v>
      </c>
      <c r="L14" s="14" t="e">
        <f t="shared" si="3"/>
        <v>#REF!</v>
      </c>
      <c r="M14" s="14" t="e">
        <f t="shared" si="4"/>
        <v>#REF!</v>
      </c>
      <c r="N14" s="14" t="e">
        <f t="shared" si="5"/>
        <v>#REF!</v>
      </c>
      <c r="O14" s="15" t="e">
        <f t="shared" si="6"/>
        <v>#REF!</v>
      </c>
      <c r="P14" s="2" t="str">
        <f t="shared" si="7"/>
        <v>Q2 0607</v>
      </c>
    </row>
    <row r="15" spans="3:16" hidden="1" outlineLevel="1" x14ac:dyDescent="0.2">
      <c r="C15" s="62" t="s">
        <v>222</v>
      </c>
      <c r="D15" s="8" t="e">
        <f>#REF!</f>
        <v>#REF!</v>
      </c>
      <c r="E15" s="8" t="e">
        <f>#REF!</f>
        <v>#REF!</v>
      </c>
      <c r="F15" s="8" t="e">
        <f>#REF!</f>
        <v>#REF!</v>
      </c>
      <c r="G15" s="8" t="e">
        <f>#REF!</f>
        <v>#REF!</v>
      </c>
      <c r="H15" s="8" t="e">
        <f>#REF!</f>
        <v>#REF!</v>
      </c>
      <c r="I15" s="8" t="e">
        <f t="array" ref="I15">SUM(IF('Assessments Input'!#REF!="Yes",IF('Assessments Input'!#REF!=1,IF('Assessments Input'!#REF!=P15,1,""))))</f>
        <v>#REF!</v>
      </c>
      <c r="J15" s="11" t="e">
        <f t="shared" si="1"/>
        <v>#REF!</v>
      </c>
      <c r="K15" s="13" t="e">
        <f t="shared" si="9"/>
        <v>#REF!</v>
      </c>
      <c r="L15" s="14" t="e">
        <f t="shared" si="3"/>
        <v>#REF!</v>
      </c>
      <c r="M15" s="14" t="e">
        <f t="shared" si="4"/>
        <v>#REF!</v>
      </c>
      <c r="N15" s="14" t="e">
        <f t="shared" si="5"/>
        <v>#REF!</v>
      </c>
      <c r="O15" s="15" t="e">
        <f t="shared" si="6"/>
        <v>#REF!</v>
      </c>
      <c r="P15" s="2" t="str">
        <f t="shared" si="7"/>
        <v>Q3 0607</v>
      </c>
    </row>
    <row r="16" spans="3:16" hidden="1" outlineLevel="1" x14ac:dyDescent="0.2">
      <c r="C16" s="62" t="s">
        <v>223</v>
      </c>
      <c r="D16" s="8" t="e">
        <f>#REF!</f>
        <v>#REF!</v>
      </c>
      <c r="E16" s="8" t="e">
        <f>#REF!</f>
        <v>#REF!</v>
      </c>
      <c r="F16" s="8" t="e">
        <f>#REF!</f>
        <v>#REF!</v>
      </c>
      <c r="G16" s="8" t="e">
        <f>#REF!</f>
        <v>#REF!</v>
      </c>
      <c r="H16" s="8" t="e">
        <f>#REF!</f>
        <v>#REF!</v>
      </c>
      <c r="I16" s="8" t="e">
        <f t="array" ref="I16">SUM(IF('Assessments Input'!#REF!="Yes",IF('Assessments Input'!#REF!=1,IF('Assessments Input'!#REF!=P16,1,""))))</f>
        <v>#REF!</v>
      </c>
      <c r="J16" s="11" t="e">
        <f t="shared" si="1"/>
        <v>#REF!</v>
      </c>
      <c r="K16" s="13" t="e">
        <f t="shared" si="9"/>
        <v>#REF!</v>
      </c>
      <c r="L16" s="14" t="e">
        <f t="shared" si="3"/>
        <v>#REF!</v>
      </c>
      <c r="M16" s="14" t="e">
        <f t="shared" si="4"/>
        <v>#REF!</v>
      </c>
      <c r="N16" s="14" t="e">
        <f t="shared" si="5"/>
        <v>#REF!</v>
      </c>
      <c r="O16" s="15" t="e">
        <f t="shared" si="6"/>
        <v>#REF!</v>
      </c>
      <c r="P16" s="2" t="str">
        <f t="shared" si="7"/>
        <v>Q4 0607</v>
      </c>
    </row>
    <row r="17" spans="3:16" hidden="1" outlineLevel="1" x14ac:dyDescent="0.2">
      <c r="C17" s="62" t="s">
        <v>224</v>
      </c>
      <c r="D17" s="8" t="e">
        <f>#REF!</f>
        <v>#REF!</v>
      </c>
      <c r="E17" s="8" t="e">
        <f>#REF!</f>
        <v>#REF!</v>
      </c>
      <c r="F17" s="8" t="e">
        <f>#REF!</f>
        <v>#REF!</v>
      </c>
      <c r="G17" s="8" t="e">
        <f>#REF!</f>
        <v>#REF!</v>
      </c>
      <c r="H17" s="8" t="e">
        <f>#REF!</f>
        <v>#REF!</v>
      </c>
      <c r="I17" s="8" t="e">
        <f t="array" ref="I17">SUM(IF('Assessments Input'!#REF!="Yes",IF('Assessments Input'!#REF!=1,IF('Assessments Input'!#REF!=P17,1,""))))</f>
        <v>#REF!</v>
      </c>
      <c r="J17" s="11" t="e">
        <f t="shared" si="1"/>
        <v>#REF!</v>
      </c>
      <c r="K17" s="13" t="e">
        <f t="shared" si="9"/>
        <v>#REF!</v>
      </c>
      <c r="L17" s="14" t="e">
        <f t="shared" si="3"/>
        <v>#REF!</v>
      </c>
      <c r="M17" s="14" t="e">
        <f t="shared" si="4"/>
        <v>#REF!</v>
      </c>
      <c r="N17" s="14" t="e">
        <f t="shared" si="5"/>
        <v>#REF!</v>
      </c>
      <c r="O17" s="15" t="e">
        <f t="shared" si="6"/>
        <v>#REF!</v>
      </c>
      <c r="P17" s="2" t="str">
        <f t="shared" si="7"/>
        <v>Q1 0708</v>
      </c>
    </row>
    <row r="18" spans="3:16" hidden="1" outlineLevel="1" x14ac:dyDescent="0.2">
      <c r="C18" s="62" t="s">
        <v>225</v>
      </c>
      <c r="D18" s="8" t="e">
        <f>#REF!</f>
        <v>#REF!</v>
      </c>
      <c r="E18" s="8" t="e">
        <f>#REF!</f>
        <v>#REF!</v>
      </c>
      <c r="F18" s="8" t="e">
        <f>#REF!</f>
        <v>#REF!</v>
      </c>
      <c r="G18" s="8" t="e">
        <f>#REF!</f>
        <v>#REF!</v>
      </c>
      <c r="H18" s="8" t="e">
        <f>#REF!</f>
        <v>#REF!</v>
      </c>
      <c r="I18" s="8" t="e">
        <f t="array" ref="I18">SUM(IF('Assessments Input'!#REF!="Yes",IF('Assessments Input'!#REF!=1,IF('Assessments Input'!#REF!=P18,1,""))))</f>
        <v>#REF!</v>
      </c>
      <c r="J18" s="11" t="e">
        <f t="shared" si="1"/>
        <v>#REF!</v>
      </c>
      <c r="K18" s="13" t="e">
        <f t="shared" si="9"/>
        <v>#REF!</v>
      </c>
      <c r="L18" s="14" t="e">
        <f t="shared" si="3"/>
        <v>#REF!</v>
      </c>
      <c r="M18" s="14" t="e">
        <f t="shared" si="4"/>
        <v>#REF!</v>
      </c>
      <c r="N18" s="14" t="e">
        <f t="shared" si="5"/>
        <v>#REF!</v>
      </c>
      <c r="O18" s="15" t="e">
        <f t="shared" si="6"/>
        <v>#REF!</v>
      </c>
      <c r="P18" s="2" t="str">
        <f t="shared" si="7"/>
        <v>Q2 0708</v>
      </c>
    </row>
    <row r="19" spans="3:16" hidden="1" outlineLevel="1" x14ac:dyDescent="0.2">
      <c r="C19" s="62" t="s">
        <v>226</v>
      </c>
      <c r="D19" s="8" t="e">
        <f>#REF!</f>
        <v>#REF!</v>
      </c>
      <c r="E19" s="8" t="e">
        <f>#REF!</f>
        <v>#REF!</v>
      </c>
      <c r="F19" s="8" t="e">
        <f>#REF!</f>
        <v>#REF!</v>
      </c>
      <c r="G19" s="8" t="e">
        <f>#REF!</f>
        <v>#REF!</v>
      </c>
      <c r="H19" s="8" t="e">
        <f>#REF!</f>
        <v>#REF!</v>
      </c>
      <c r="I19" s="8" t="e">
        <f t="array" ref="I19">SUM(IF('Assessments Input'!#REF!="Yes",IF('Assessments Input'!#REF!=1,IF('Assessments Input'!#REF!=P19,1,""))))</f>
        <v>#REF!</v>
      </c>
      <c r="J19" s="11" t="e">
        <f t="shared" si="1"/>
        <v>#REF!</v>
      </c>
      <c r="K19" s="13" t="e">
        <f t="shared" si="9"/>
        <v>#REF!</v>
      </c>
      <c r="L19" s="14" t="e">
        <f t="shared" si="3"/>
        <v>#REF!</v>
      </c>
      <c r="M19" s="14" t="e">
        <f t="shared" si="4"/>
        <v>#REF!</v>
      </c>
      <c r="N19" s="14" t="e">
        <f t="shared" si="5"/>
        <v>#REF!</v>
      </c>
      <c r="O19" s="15" t="e">
        <f t="shared" si="6"/>
        <v>#REF!</v>
      </c>
      <c r="P19" s="2" t="str">
        <f t="shared" si="7"/>
        <v>Q3 0708</v>
      </c>
    </row>
    <row r="20" spans="3:16" hidden="1" outlineLevel="1" x14ac:dyDescent="0.2">
      <c r="C20" s="62" t="s">
        <v>227</v>
      </c>
      <c r="D20" s="8" t="e">
        <f>#REF!</f>
        <v>#REF!</v>
      </c>
      <c r="E20" s="8" t="e">
        <f>#REF!</f>
        <v>#REF!</v>
      </c>
      <c r="F20" s="8" t="e">
        <f>#REF!</f>
        <v>#REF!</v>
      </c>
      <c r="G20" s="8" t="e">
        <f>#REF!</f>
        <v>#REF!</v>
      </c>
      <c r="H20" s="8" t="e">
        <f>#REF!</f>
        <v>#REF!</v>
      </c>
      <c r="I20" s="8" t="e">
        <f t="array" ref="I20">SUM(IF('Assessments Input'!#REF!="Yes",IF('Assessments Input'!#REF!=1,IF('Assessments Input'!#REF!=P20,1,""))))</f>
        <v>#REF!</v>
      </c>
      <c r="J20" s="11" t="e">
        <f t="shared" si="1"/>
        <v>#REF!</v>
      </c>
      <c r="K20" s="13" t="e">
        <f t="shared" si="9"/>
        <v>#REF!</v>
      </c>
      <c r="L20" s="14" t="e">
        <f t="shared" si="3"/>
        <v>#REF!</v>
      </c>
      <c r="M20" s="14" t="e">
        <f t="shared" si="4"/>
        <v>#REF!</v>
      </c>
      <c r="N20" s="14" t="e">
        <f t="shared" si="5"/>
        <v>#REF!</v>
      </c>
      <c r="O20" s="15" t="e">
        <f t="shared" si="6"/>
        <v>#REF!</v>
      </c>
      <c r="P20" s="2" t="str">
        <f t="shared" si="7"/>
        <v>Q4 0708</v>
      </c>
    </row>
    <row r="21" spans="3:16" hidden="1" outlineLevel="1" x14ac:dyDescent="0.2">
      <c r="C21" s="62" t="s">
        <v>228</v>
      </c>
      <c r="D21" s="8" t="e">
        <f>#REF!</f>
        <v>#REF!</v>
      </c>
      <c r="E21" s="8" t="e">
        <f>#REF!</f>
        <v>#REF!</v>
      </c>
      <c r="F21" s="8" t="e">
        <f>#REF!</f>
        <v>#REF!</v>
      </c>
      <c r="G21" s="8" t="e">
        <f>#REF!</f>
        <v>#REF!</v>
      </c>
      <c r="H21" s="8" t="e">
        <f>#REF!</f>
        <v>#REF!</v>
      </c>
      <c r="I21" s="8" t="e">
        <f t="array" ref="I21">SUM(IF('Assessments Input'!#REF!="Yes",IF('Assessments Input'!#REF!=1,IF('Assessments Input'!#REF!=P21,1,""))))</f>
        <v>#REF!</v>
      </c>
      <c r="J21" s="11" t="e">
        <f t="shared" si="1"/>
        <v>#REF!</v>
      </c>
      <c r="K21" s="13" t="e">
        <f t="shared" si="9"/>
        <v>#REF!</v>
      </c>
      <c r="L21" s="14" t="e">
        <f t="shared" si="3"/>
        <v>#REF!</v>
      </c>
      <c r="M21" s="14" t="e">
        <f t="shared" si="4"/>
        <v>#REF!</v>
      </c>
      <c r="N21" s="14" t="e">
        <f t="shared" si="5"/>
        <v>#REF!</v>
      </c>
      <c r="O21" s="15" t="e">
        <f t="shared" si="6"/>
        <v>#REF!</v>
      </c>
      <c r="P21" s="2" t="str">
        <f t="shared" si="7"/>
        <v>Q1 0809</v>
      </c>
    </row>
    <row r="22" spans="3:16" hidden="1" outlineLevel="1" x14ac:dyDescent="0.2">
      <c r="C22" s="62" t="s">
        <v>229</v>
      </c>
      <c r="D22" s="8" t="e">
        <f>#REF!</f>
        <v>#REF!</v>
      </c>
      <c r="E22" s="8" t="e">
        <f>#REF!</f>
        <v>#REF!</v>
      </c>
      <c r="F22" s="8" t="e">
        <f>#REF!</f>
        <v>#REF!</v>
      </c>
      <c r="G22" s="8" t="e">
        <f>#REF!</f>
        <v>#REF!</v>
      </c>
      <c r="H22" s="8" t="e">
        <f>#REF!</f>
        <v>#REF!</v>
      </c>
      <c r="I22" s="8" t="e">
        <f t="array" ref="I22">SUM(IF('Assessments Input'!#REF!="Yes",IF('Assessments Input'!#REF!=1,IF('Assessments Input'!#REF!=P22,1,""))))</f>
        <v>#REF!</v>
      </c>
      <c r="J22" s="11" t="e">
        <f t="shared" si="1"/>
        <v>#REF!</v>
      </c>
      <c r="K22" s="13" t="e">
        <f t="shared" si="9"/>
        <v>#REF!</v>
      </c>
      <c r="L22" s="14" t="e">
        <f t="shared" si="3"/>
        <v>#REF!</v>
      </c>
      <c r="M22" s="14" t="e">
        <f t="shared" si="4"/>
        <v>#REF!</v>
      </c>
      <c r="N22" s="14" t="e">
        <f t="shared" si="5"/>
        <v>#REF!</v>
      </c>
      <c r="O22" s="15" t="e">
        <f t="shared" si="6"/>
        <v>#REF!</v>
      </c>
      <c r="P22" s="2" t="str">
        <f t="shared" si="7"/>
        <v>Q2 0809</v>
      </c>
    </row>
    <row r="23" spans="3:16" hidden="1" outlineLevel="1" x14ac:dyDescent="0.2">
      <c r="C23" s="62" t="s">
        <v>230</v>
      </c>
      <c r="D23" s="8" t="e">
        <f>#REF!</f>
        <v>#REF!</v>
      </c>
      <c r="E23" s="8" t="e">
        <f>#REF!</f>
        <v>#REF!</v>
      </c>
      <c r="F23" s="8" t="e">
        <f>#REF!</f>
        <v>#REF!</v>
      </c>
      <c r="G23" s="8" t="e">
        <f>#REF!</f>
        <v>#REF!</v>
      </c>
      <c r="H23" s="8" t="e">
        <f>#REF!</f>
        <v>#REF!</v>
      </c>
      <c r="I23" s="8" t="e">
        <f t="array" ref="I23">SUM(IF('Assessments Input'!#REF!="Yes",IF('Assessments Input'!#REF!=1,IF('Assessments Input'!#REF!=P23,1,""))))</f>
        <v>#REF!</v>
      </c>
      <c r="J23" s="11" t="e">
        <f t="shared" si="1"/>
        <v>#REF!</v>
      </c>
      <c r="K23" s="13" t="e">
        <f>IF(J23&gt;0,(D23/J23),0)</f>
        <v>#REF!</v>
      </c>
      <c r="L23" s="14" t="e">
        <f t="shared" si="3"/>
        <v>#REF!</v>
      </c>
      <c r="M23" s="14" t="e">
        <f t="shared" si="4"/>
        <v>#REF!</v>
      </c>
      <c r="N23" s="14" t="e">
        <f t="shared" si="5"/>
        <v>#REF!</v>
      </c>
      <c r="O23" s="15" t="e">
        <f t="shared" si="6"/>
        <v>#REF!</v>
      </c>
      <c r="P23" s="2" t="str">
        <f t="shared" si="7"/>
        <v>Q3 0809</v>
      </c>
    </row>
    <row r="24" spans="3:16" hidden="1" outlineLevel="1" x14ac:dyDescent="0.2">
      <c r="C24" s="62" t="s">
        <v>231</v>
      </c>
      <c r="D24" s="8" t="e">
        <f>#REF!</f>
        <v>#REF!</v>
      </c>
      <c r="E24" s="8" t="e">
        <f>#REF!</f>
        <v>#REF!</v>
      </c>
      <c r="F24" s="8" t="e">
        <f>#REF!</f>
        <v>#REF!</v>
      </c>
      <c r="G24" s="8" t="e">
        <f>#REF!</f>
        <v>#REF!</v>
      </c>
      <c r="H24" s="8" t="e">
        <f>#REF!</f>
        <v>#REF!</v>
      </c>
      <c r="I24" s="8" t="e">
        <f t="array" ref="I24">SUM(IF('Assessments Input'!#REF!="Yes",IF('Assessments Input'!#REF!=1,IF('Assessments Input'!#REF!=P24,1,""))))</f>
        <v>#REF!</v>
      </c>
      <c r="J24" s="11" t="e">
        <f t="shared" si="1"/>
        <v>#REF!</v>
      </c>
      <c r="K24" s="13" t="e">
        <f t="shared" ref="K24:K40" si="10">IF(J24&gt;0,(D24/J24),0)</f>
        <v>#REF!</v>
      </c>
      <c r="L24" s="14" t="e">
        <f t="shared" si="3"/>
        <v>#REF!</v>
      </c>
      <c r="M24" s="14" t="e">
        <f t="shared" si="4"/>
        <v>#REF!</v>
      </c>
      <c r="N24" s="14" t="e">
        <f t="shared" si="5"/>
        <v>#REF!</v>
      </c>
      <c r="O24" s="15" t="e">
        <f t="shared" si="6"/>
        <v>#REF!</v>
      </c>
      <c r="P24" s="2" t="str">
        <f t="shared" si="7"/>
        <v>Q4 0809</v>
      </c>
    </row>
    <row r="25" spans="3:16" hidden="1" outlineLevel="1" x14ac:dyDescent="0.2">
      <c r="C25" s="62" t="s">
        <v>232</v>
      </c>
      <c r="D25" s="8" t="e">
        <f>#REF!</f>
        <v>#REF!</v>
      </c>
      <c r="E25" s="8" t="e">
        <f>#REF!</f>
        <v>#REF!</v>
      </c>
      <c r="F25" s="8" t="e">
        <f>#REF!</f>
        <v>#REF!</v>
      </c>
      <c r="G25" s="8" t="e">
        <f>#REF!</f>
        <v>#REF!</v>
      </c>
      <c r="H25" s="8" t="e">
        <f>#REF!</f>
        <v>#REF!</v>
      </c>
      <c r="I25" s="8" t="e">
        <f t="array" ref="I25">SUM(IF('Assessments Input'!#REF!="Yes",IF('Assessments Input'!#REF!=1,IF('Assessments Input'!#REF!=P25,1,""))))</f>
        <v>#REF!</v>
      </c>
      <c r="J25" s="11" t="e">
        <f t="shared" si="1"/>
        <v>#REF!</v>
      </c>
      <c r="K25" s="13" t="e">
        <f t="shared" si="10"/>
        <v>#REF!</v>
      </c>
      <c r="L25" s="14" t="e">
        <f t="shared" si="3"/>
        <v>#REF!</v>
      </c>
      <c r="M25" s="14" t="e">
        <f t="shared" si="4"/>
        <v>#REF!</v>
      </c>
      <c r="N25" s="14" t="e">
        <f t="shared" si="5"/>
        <v>#REF!</v>
      </c>
      <c r="O25" s="15" t="e">
        <f t="shared" si="6"/>
        <v>#REF!</v>
      </c>
      <c r="P25" s="2" t="str">
        <f t="shared" si="7"/>
        <v>Q1 0910</v>
      </c>
    </row>
    <row r="26" spans="3:16" hidden="1" outlineLevel="1" x14ac:dyDescent="0.2">
      <c r="C26" s="62" t="s">
        <v>233</v>
      </c>
      <c r="D26" s="8" t="e">
        <f>#REF!</f>
        <v>#REF!</v>
      </c>
      <c r="E26" s="8" t="e">
        <f>#REF!</f>
        <v>#REF!</v>
      </c>
      <c r="F26" s="8" t="e">
        <f>#REF!</f>
        <v>#REF!</v>
      </c>
      <c r="G26" s="8" t="e">
        <f>#REF!</f>
        <v>#REF!</v>
      </c>
      <c r="H26" s="8" t="e">
        <f>#REF!</f>
        <v>#REF!</v>
      </c>
      <c r="I26" s="8" t="e">
        <f t="array" ref="I26">SUM(IF('Assessments Input'!#REF!="Yes",IF('Assessments Input'!#REF!=1,IF('Assessments Input'!#REF!=P26,1,""))))</f>
        <v>#REF!</v>
      </c>
      <c r="J26" s="11" t="e">
        <f t="shared" si="1"/>
        <v>#REF!</v>
      </c>
      <c r="K26" s="13" t="e">
        <f t="shared" si="10"/>
        <v>#REF!</v>
      </c>
      <c r="L26" s="14" t="e">
        <f t="shared" si="3"/>
        <v>#REF!</v>
      </c>
      <c r="M26" s="14" t="e">
        <f t="shared" si="4"/>
        <v>#REF!</v>
      </c>
      <c r="N26" s="14" t="e">
        <f t="shared" si="5"/>
        <v>#REF!</v>
      </c>
      <c r="O26" s="15" t="e">
        <f t="shared" si="6"/>
        <v>#REF!</v>
      </c>
      <c r="P26" s="2" t="str">
        <f t="shared" si="7"/>
        <v>Q2 0910</v>
      </c>
    </row>
    <row r="27" spans="3:16" hidden="1" outlineLevel="1" x14ac:dyDescent="0.2">
      <c r="C27" s="62" t="s">
        <v>234</v>
      </c>
      <c r="D27" s="8" t="e">
        <f>#REF!</f>
        <v>#REF!</v>
      </c>
      <c r="E27" s="8" t="e">
        <f>#REF!</f>
        <v>#REF!</v>
      </c>
      <c r="F27" s="8" t="e">
        <f>#REF!</f>
        <v>#REF!</v>
      </c>
      <c r="G27" s="8" t="e">
        <f>#REF!</f>
        <v>#REF!</v>
      </c>
      <c r="H27" s="8" t="e">
        <f>#REF!</f>
        <v>#REF!</v>
      </c>
      <c r="I27" s="8" t="e">
        <f t="array" ref="I27">SUM(IF('Assessments Input'!#REF!="Yes",IF('Assessments Input'!#REF!=1,IF('Assessments Input'!#REF!=P27,1,""))))</f>
        <v>#REF!</v>
      </c>
      <c r="J27" s="11" t="e">
        <f t="shared" si="1"/>
        <v>#REF!</v>
      </c>
      <c r="K27" s="13" t="e">
        <f t="shared" si="10"/>
        <v>#REF!</v>
      </c>
      <c r="L27" s="14" t="e">
        <f t="shared" si="3"/>
        <v>#REF!</v>
      </c>
      <c r="M27" s="14" t="e">
        <f t="shared" si="4"/>
        <v>#REF!</v>
      </c>
      <c r="N27" s="14" t="e">
        <f t="shared" si="5"/>
        <v>#REF!</v>
      </c>
      <c r="O27" s="15" t="e">
        <f t="shared" si="6"/>
        <v>#REF!</v>
      </c>
      <c r="P27" s="2" t="str">
        <f t="shared" si="7"/>
        <v>Q3 0910</v>
      </c>
    </row>
    <row r="28" spans="3:16" hidden="1" outlineLevel="1" x14ac:dyDescent="0.2">
      <c r="C28" s="62" t="s">
        <v>235</v>
      </c>
      <c r="D28" s="8" t="e">
        <f>#REF!</f>
        <v>#REF!</v>
      </c>
      <c r="E28" s="8" t="e">
        <f>#REF!</f>
        <v>#REF!</v>
      </c>
      <c r="F28" s="8" t="e">
        <f>#REF!</f>
        <v>#REF!</v>
      </c>
      <c r="G28" s="8" t="e">
        <f>#REF!</f>
        <v>#REF!</v>
      </c>
      <c r="H28" s="8" t="e">
        <f>#REF!</f>
        <v>#REF!</v>
      </c>
      <c r="I28" s="8" t="e">
        <f t="array" ref="I28">SUM(IF('Assessments Input'!#REF!="Yes",IF('Assessments Input'!#REF!=1,IF('Assessments Input'!#REF!=P28,1,""))))</f>
        <v>#REF!</v>
      </c>
      <c r="J28" s="11" t="e">
        <f t="shared" si="1"/>
        <v>#REF!</v>
      </c>
      <c r="K28" s="13" t="e">
        <f t="shared" si="10"/>
        <v>#REF!</v>
      </c>
      <c r="L28" s="14" t="e">
        <f t="shared" si="3"/>
        <v>#REF!</v>
      </c>
      <c r="M28" s="14" t="e">
        <f t="shared" si="4"/>
        <v>#REF!</v>
      </c>
      <c r="N28" s="14" t="e">
        <f t="shared" si="5"/>
        <v>#REF!</v>
      </c>
      <c r="O28" s="15" t="e">
        <f t="shared" si="6"/>
        <v>#REF!</v>
      </c>
      <c r="P28" s="2" t="str">
        <f t="shared" si="7"/>
        <v>Q4 0910</v>
      </c>
    </row>
    <row r="29" spans="3:16" hidden="1" outlineLevel="1" x14ac:dyDescent="0.2">
      <c r="C29" s="62" t="s">
        <v>236</v>
      </c>
      <c r="D29" s="8" t="e">
        <f>#REF!</f>
        <v>#REF!</v>
      </c>
      <c r="E29" s="8" t="e">
        <f>#REF!</f>
        <v>#REF!</v>
      </c>
      <c r="F29" s="8" t="e">
        <f>#REF!</f>
        <v>#REF!</v>
      </c>
      <c r="G29" s="8" t="e">
        <f>#REF!</f>
        <v>#REF!</v>
      </c>
      <c r="H29" s="8" t="e">
        <f>#REF!</f>
        <v>#REF!</v>
      </c>
      <c r="I29" s="8" t="e">
        <f t="array" ref="I29">SUM(IF('Assessments Input'!#REF!="Yes",IF('Assessments Input'!#REF!=1,IF('Assessments Input'!#REF!=P29,1,""))))</f>
        <v>#REF!</v>
      </c>
      <c r="J29" s="11" t="e">
        <f t="shared" si="1"/>
        <v>#REF!</v>
      </c>
      <c r="K29" s="13" t="e">
        <f t="shared" si="10"/>
        <v>#REF!</v>
      </c>
      <c r="L29" s="14" t="e">
        <f t="shared" si="3"/>
        <v>#REF!</v>
      </c>
      <c r="M29" s="14" t="e">
        <f t="shared" si="4"/>
        <v>#REF!</v>
      </c>
      <c r="N29" s="14" t="e">
        <f t="shared" si="5"/>
        <v>#REF!</v>
      </c>
      <c r="O29" s="15" t="e">
        <f t="shared" si="6"/>
        <v>#REF!</v>
      </c>
      <c r="P29" s="2" t="str">
        <f t="shared" si="7"/>
        <v>Q1 1011</v>
      </c>
    </row>
    <row r="30" spans="3:16" hidden="1" outlineLevel="1" x14ac:dyDescent="0.2">
      <c r="C30" s="62" t="s">
        <v>237</v>
      </c>
      <c r="D30" s="8" t="e">
        <f>#REF!</f>
        <v>#REF!</v>
      </c>
      <c r="E30" s="8" t="e">
        <f>#REF!</f>
        <v>#REF!</v>
      </c>
      <c r="F30" s="8" t="e">
        <f>#REF!</f>
        <v>#REF!</v>
      </c>
      <c r="G30" s="8" t="e">
        <f>#REF!</f>
        <v>#REF!</v>
      </c>
      <c r="H30" s="8" t="e">
        <f>#REF!</f>
        <v>#REF!</v>
      </c>
      <c r="I30" s="8" t="e">
        <f t="array" ref="I30">SUM(IF('Assessments Input'!#REF!="Yes",IF('Assessments Input'!#REF!=1,IF('Assessments Input'!#REF!=P30,1,""))))</f>
        <v>#REF!</v>
      </c>
      <c r="J30" s="11" t="e">
        <f t="shared" si="1"/>
        <v>#REF!</v>
      </c>
      <c r="K30" s="13" t="e">
        <f t="shared" si="10"/>
        <v>#REF!</v>
      </c>
      <c r="L30" s="14" t="e">
        <f t="shared" si="3"/>
        <v>#REF!</v>
      </c>
      <c r="M30" s="14" t="e">
        <f t="shared" si="4"/>
        <v>#REF!</v>
      </c>
      <c r="N30" s="14" t="e">
        <f t="shared" si="5"/>
        <v>#REF!</v>
      </c>
      <c r="O30" s="15" t="e">
        <f t="shared" si="6"/>
        <v>#REF!</v>
      </c>
      <c r="P30" s="2" t="str">
        <f t="shared" si="7"/>
        <v>Q2 1011</v>
      </c>
    </row>
    <row r="31" spans="3:16" hidden="1" outlineLevel="1" x14ac:dyDescent="0.2">
      <c r="C31" s="62" t="s">
        <v>238</v>
      </c>
      <c r="D31" s="8" t="e">
        <f>#REF!</f>
        <v>#REF!</v>
      </c>
      <c r="E31" s="8" t="e">
        <f>#REF!</f>
        <v>#REF!</v>
      </c>
      <c r="F31" s="8" t="e">
        <f>#REF!</f>
        <v>#REF!</v>
      </c>
      <c r="G31" s="8" t="e">
        <f>#REF!</f>
        <v>#REF!</v>
      </c>
      <c r="H31" s="8" t="e">
        <f>#REF!</f>
        <v>#REF!</v>
      </c>
      <c r="I31" s="8" t="e">
        <f t="array" ref="I31">SUM(IF('Assessments Input'!#REF!="Yes",IF('Assessments Input'!#REF!=1,IF('Assessments Input'!#REF!=P31,1,""))))</f>
        <v>#REF!</v>
      </c>
      <c r="J31" s="11" t="e">
        <f t="shared" si="1"/>
        <v>#REF!</v>
      </c>
      <c r="K31" s="13" t="e">
        <f t="shared" si="10"/>
        <v>#REF!</v>
      </c>
      <c r="L31" s="14" t="e">
        <f t="shared" si="3"/>
        <v>#REF!</v>
      </c>
      <c r="M31" s="14" t="e">
        <f t="shared" si="4"/>
        <v>#REF!</v>
      </c>
      <c r="N31" s="14" t="e">
        <f t="shared" si="5"/>
        <v>#REF!</v>
      </c>
      <c r="O31" s="15" t="e">
        <f t="shared" si="6"/>
        <v>#REF!</v>
      </c>
      <c r="P31" s="2" t="str">
        <f t="shared" si="7"/>
        <v>Q3 1011</v>
      </c>
    </row>
    <row r="32" spans="3:16" hidden="1" outlineLevel="1" x14ac:dyDescent="0.2">
      <c r="C32" s="62" t="s">
        <v>239</v>
      </c>
      <c r="D32" s="8" t="e">
        <f>#REF!</f>
        <v>#REF!</v>
      </c>
      <c r="E32" s="8" t="e">
        <f>#REF!</f>
        <v>#REF!</v>
      </c>
      <c r="F32" s="8" t="e">
        <f>#REF!</f>
        <v>#REF!</v>
      </c>
      <c r="G32" s="8" t="e">
        <f>#REF!</f>
        <v>#REF!</v>
      </c>
      <c r="H32" s="8" t="e">
        <f>#REF!</f>
        <v>#REF!</v>
      </c>
      <c r="I32" s="8" t="e">
        <f t="array" ref="I32">SUM(IF('Assessments Input'!#REF!="Yes",IF('Assessments Input'!#REF!=1,IF('Assessments Input'!#REF!=P32,1,""))))</f>
        <v>#REF!</v>
      </c>
      <c r="J32" s="9" t="e">
        <f t="shared" si="1"/>
        <v>#REF!</v>
      </c>
      <c r="K32" s="13" t="e">
        <f t="shared" si="10"/>
        <v>#REF!</v>
      </c>
      <c r="L32" s="14" t="e">
        <f t="shared" si="3"/>
        <v>#REF!</v>
      </c>
      <c r="M32" s="14" t="e">
        <f t="shared" si="4"/>
        <v>#REF!</v>
      </c>
      <c r="N32" s="14" t="e">
        <f t="shared" si="5"/>
        <v>#REF!</v>
      </c>
      <c r="O32" s="15" t="e">
        <f t="shared" si="6"/>
        <v>#REF!</v>
      </c>
      <c r="P32" s="2" t="str">
        <f t="shared" si="7"/>
        <v>Q4 1011</v>
      </c>
    </row>
    <row r="33" spans="3:16" hidden="1" outlineLevel="1" x14ac:dyDescent="0.2">
      <c r="C33" s="221" t="s">
        <v>370</v>
      </c>
      <c r="D33" s="215" t="e">
        <f>#REF!</f>
        <v>#REF!</v>
      </c>
      <c r="E33" s="216" t="e">
        <f>#REF!</f>
        <v>#REF!</v>
      </c>
      <c r="F33" s="216" t="e">
        <f>#REF!</f>
        <v>#REF!</v>
      </c>
      <c r="G33" s="216" t="e">
        <f>#REF!</f>
        <v>#REF!</v>
      </c>
      <c r="H33" s="216" t="e">
        <f>#REF!</f>
        <v>#REF!</v>
      </c>
      <c r="I33" s="8" t="e">
        <f t="array" ref="I33">SUM(IF('Assessments Input'!#REF!="Yes",IF('Assessments Input'!#REF!=1,IF('Assessments Input'!#REF!=P33,1,""))))</f>
        <v>#REF!</v>
      </c>
      <c r="J33" s="217" t="e">
        <f t="shared" si="1"/>
        <v>#REF!</v>
      </c>
      <c r="K33" s="218" t="e">
        <f t="shared" si="10"/>
        <v>#REF!</v>
      </c>
      <c r="L33" s="219" t="e">
        <f t="shared" si="3"/>
        <v>#REF!</v>
      </c>
      <c r="M33" s="219" t="e">
        <f t="shared" si="4"/>
        <v>#REF!</v>
      </c>
      <c r="N33" s="219" t="e">
        <f t="shared" si="5"/>
        <v>#REF!</v>
      </c>
      <c r="O33" s="220" t="e">
        <f t="shared" si="6"/>
        <v>#REF!</v>
      </c>
      <c r="P33" s="2" t="str">
        <f>C33</f>
        <v>Q1 1112</v>
      </c>
    </row>
    <row r="34" spans="3:16" collapsed="1" x14ac:dyDescent="0.2">
      <c r="C34" s="237" t="s">
        <v>414</v>
      </c>
      <c r="D34" s="243" t="e">
        <f>SUM(D5:D33)</f>
        <v>#REF!</v>
      </c>
      <c r="E34" s="244" t="e">
        <f t="shared" ref="E34:J34" si="11">SUM(E5:E33)</f>
        <v>#REF!</v>
      </c>
      <c r="F34" s="244" t="e">
        <f t="shared" si="11"/>
        <v>#REF!</v>
      </c>
      <c r="G34" s="244" t="e">
        <f t="shared" si="11"/>
        <v>#REF!</v>
      </c>
      <c r="H34" s="244" t="e">
        <f t="shared" si="11"/>
        <v>#REF!</v>
      </c>
      <c r="I34" s="244" t="e">
        <f t="shared" si="11"/>
        <v>#REF!</v>
      </c>
      <c r="J34" s="11" t="e">
        <f t="shared" si="11"/>
        <v>#REF!</v>
      </c>
      <c r="K34" s="13" t="e">
        <f t="shared" ref="K34" si="12">IF(J34&gt;0,(D34/J34),0)</f>
        <v>#REF!</v>
      </c>
      <c r="L34" s="14" t="e">
        <f t="shared" ref="L34" si="13">IF(J34&gt;0,(E34/J34),0)</f>
        <v>#REF!</v>
      </c>
      <c r="M34" s="14" t="e">
        <f t="shared" ref="M34" si="14">IF($J34&gt;0,(F34/$J34),0)</f>
        <v>#REF!</v>
      </c>
      <c r="N34" s="14" t="e">
        <f t="shared" ref="N34" si="15">IF($J34&gt;0,(G34/$J34),0)</f>
        <v>#REF!</v>
      </c>
      <c r="O34" s="15" t="e">
        <f t="shared" ref="O34" si="16">IF($J34&gt;0,(H34/$J34),0)</f>
        <v>#REF!</v>
      </c>
    </row>
    <row r="35" spans="3:16" x14ac:dyDescent="0.2">
      <c r="C35" s="237" t="s">
        <v>415</v>
      </c>
      <c r="D35" s="11" t="e">
        <f>#REF!</f>
        <v>#REF!</v>
      </c>
      <c r="E35" s="8" t="e">
        <f>#REF!</f>
        <v>#REF!</v>
      </c>
      <c r="F35" s="8" t="e">
        <f>#REF!</f>
        <v>#REF!</v>
      </c>
      <c r="G35" s="8" t="e">
        <f>#REF!</f>
        <v>#REF!</v>
      </c>
      <c r="H35" s="8" t="e">
        <f>#REF!</f>
        <v>#REF!</v>
      </c>
      <c r="I35" s="8" t="e">
        <f t="array" ref="I35">SUM(IF('Assessments Input'!#REF!="Yes",IF('Assessments Input'!#REF!=1,IF('Assessments Input'!#REF!=P35,1,""))))</f>
        <v>#REF!</v>
      </c>
      <c r="J35" s="11" t="e">
        <f t="shared" si="1"/>
        <v>#REF!</v>
      </c>
      <c r="K35" s="13" t="e">
        <f t="shared" si="10"/>
        <v>#REF!</v>
      </c>
      <c r="L35" s="14" t="e">
        <f t="shared" si="3"/>
        <v>#REF!</v>
      </c>
      <c r="M35" s="14" t="e">
        <f t="shared" ref="M35:M40" si="17">IF($J35&gt;0,(F35/$J35),0)</f>
        <v>#REF!</v>
      </c>
      <c r="N35" s="14" t="e">
        <f t="shared" ref="N35:N40" si="18">IF($J35&gt;0,(G35/$J35),0)</f>
        <v>#REF!</v>
      </c>
      <c r="O35" s="15" t="e">
        <f t="shared" ref="O35:O40" si="19">IF($J35&gt;0,(H35/$J35),0)</f>
        <v>#REF!</v>
      </c>
      <c r="P35" s="2" t="s">
        <v>373</v>
      </c>
    </row>
    <row r="36" spans="3:16" x14ac:dyDescent="0.2">
      <c r="C36" s="237" t="s">
        <v>416</v>
      </c>
      <c r="D36" s="11" t="e">
        <f>#REF!</f>
        <v>#REF!</v>
      </c>
      <c r="E36" s="8" t="e">
        <f>#REF!</f>
        <v>#REF!</v>
      </c>
      <c r="F36" s="8" t="e">
        <f>#REF!</f>
        <v>#REF!</v>
      </c>
      <c r="G36" s="8" t="e">
        <f>#REF!</f>
        <v>#REF!</v>
      </c>
      <c r="H36" s="8" t="e">
        <f>#REF!</f>
        <v>#REF!</v>
      </c>
      <c r="I36" s="8" t="e">
        <f t="array" ref="I36">SUM(IF('Assessments Input'!#REF!="Yes",IF('Assessments Input'!#REF!=1,IF('Assessments Input'!#REF!=P36,1,""))))</f>
        <v>#REF!</v>
      </c>
      <c r="J36" s="9" t="e">
        <f t="shared" si="1"/>
        <v>#REF!</v>
      </c>
      <c r="K36" s="13" t="e">
        <f t="shared" si="10"/>
        <v>#REF!</v>
      </c>
      <c r="L36" s="14" t="e">
        <f t="shared" si="3"/>
        <v>#REF!</v>
      </c>
      <c r="M36" s="14" t="e">
        <f t="shared" si="17"/>
        <v>#REF!</v>
      </c>
      <c r="N36" s="14" t="e">
        <f t="shared" si="18"/>
        <v>#REF!</v>
      </c>
      <c r="O36" s="15" t="e">
        <f t="shared" si="19"/>
        <v>#REF!</v>
      </c>
      <c r="P36" s="2" t="s">
        <v>371</v>
      </c>
    </row>
    <row r="37" spans="3:16" x14ac:dyDescent="0.2">
      <c r="C37" s="237" t="s">
        <v>417</v>
      </c>
      <c r="D37" s="11" t="e">
        <f>#REF!</f>
        <v>#REF!</v>
      </c>
      <c r="E37" s="8" t="e">
        <f>#REF!</f>
        <v>#REF!</v>
      </c>
      <c r="F37" s="8" t="e">
        <f>#REF!</f>
        <v>#REF!</v>
      </c>
      <c r="G37" s="8" t="e">
        <f>#REF!</f>
        <v>#REF!</v>
      </c>
      <c r="H37" s="8" t="e">
        <f>#REF!</f>
        <v>#REF!</v>
      </c>
      <c r="I37" s="8" t="e">
        <f t="array" ref="I37">SUM(IF('Assessments Input'!#REF!="Yes",IF('Assessments Input'!#REF!=1,IF('Assessments Input'!#REF!=P37,1,""))))</f>
        <v>#REF!</v>
      </c>
      <c r="J37" s="9" t="e">
        <f t="shared" si="1"/>
        <v>#REF!</v>
      </c>
      <c r="K37" s="13" t="e">
        <f t="shared" si="10"/>
        <v>#REF!</v>
      </c>
      <c r="L37" s="14" t="e">
        <f t="shared" si="3"/>
        <v>#REF!</v>
      </c>
      <c r="M37" s="14" t="e">
        <f t="shared" si="17"/>
        <v>#REF!</v>
      </c>
      <c r="N37" s="14" t="e">
        <f t="shared" si="18"/>
        <v>#REF!</v>
      </c>
      <c r="O37" s="15" t="e">
        <f t="shared" si="19"/>
        <v>#REF!</v>
      </c>
      <c r="P37" s="2" t="s">
        <v>374</v>
      </c>
    </row>
    <row r="38" spans="3:16" x14ac:dyDescent="0.2">
      <c r="C38" s="237" t="s">
        <v>418</v>
      </c>
      <c r="D38" s="11" t="e">
        <f>#REF!</f>
        <v>#REF!</v>
      </c>
      <c r="E38" s="8" t="e">
        <f>#REF!</f>
        <v>#REF!</v>
      </c>
      <c r="F38" s="8" t="e">
        <f>#REF!</f>
        <v>#REF!</v>
      </c>
      <c r="G38" s="8" t="e">
        <f>#REF!</f>
        <v>#REF!</v>
      </c>
      <c r="H38" s="8" t="e">
        <f>#REF!</f>
        <v>#REF!</v>
      </c>
      <c r="I38" s="8" t="e">
        <f t="array" ref="I38">SUM(IF('Assessments Input'!#REF!="Yes",IF('Assessments Input'!#REF!=1,IF('Assessments Input'!#REF!=P38,1,""))))</f>
        <v>#REF!</v>
      </c>
      <c r="J38" s="9" t="e">
        <f t="shared" si="1"/>
        <v>#REF!</v>
      </c>
      <c r="K38" s="13" t="e">
        <f t="shared" si="10"/>
        <v>#REF!</v>
      </c>
      <c r="L38" s="14" t="e">
        <f t="shared" si="3"/>
        <v>#REF!</v>
      </c>
      <c r="M38" s="14" t="e">
        <f t="shared" si="17"/>
        <v>#REF!</v>
      </c>
      <c r="N38" s="14" t="e">
        <f t="shared" si="18"/>
        <v>#REF!</v>
      </c>
      <c r="O38" s="15" t="e">
        <f t="shared" si="19"/>
        <v>#REF!</v>
      </c>
      <c r="P38" s="2" t="s">
        <v>372</v>
      </c>
    </row>
    <row r="39" spans="3:16" x14ac:dyDescent="0.2">
      <c r="C39" s="237" t="s">
        <v>419</v>
      </c>
      <c r="D39" s="11" t="e">
        <f>#REF!</f>
        <v>#REF!</v>
      </c>
      <c r="E39" s="8" t="e">
        <f>#REF!</f>
        <v>#REF!</v>
      </c>
      <c r="F39" s="8" t="e">
        <f>#REF!</f>
        <v>#REF!</v>
      </c>
      <c r="G39" s="8" t="e">
        <f>#REF!</f>
        <v>#REF!</v>
      </c>
      <c r="H39" s="8" t="e">
        <f>#REF!</f>
        <v>#REF!</v>
      </c>
      <c r="I39" s="8" t="e">
        <f t="array" ref="I39">SUM(IF('Assessments Input'!#REF!="Yes",IF('Assessments Input'!#REF!=1,IF('Assessments Input'!#REF!=P39,1,""))))</f>
        <v>#REF!</v>
      </c>
      <c r="J39" s="9" t="e">
        <f t="shared" si="1"/>
        <v>#REF!</v>
      </c>
      <c r="K39" s="13" t="e">
        <f t="shared" si="10"/>
        <v>#REF!</v>
      </c>
      <c r="L39" s="14" t="e">
        <f t="shared" si="3"/>
        <v>#REF!</v>
      </c>
      <c r="M39" s="14" t="e">
        <f t="shared" si="17"/>
        <v>#REF!</v>
      </c>
      <c r="N39" s="14" t="e">
        <f t="shared" si="18"/>
        <v>#REF!</v>
      </c>
      <c r="O39" s="15" t="e">
        <f t="shared" si="19"/>
        <v>#REF!</v>
      </c>
      <c r="P39" s="2" t="s">
        <v>386</v>
      </c>
    </row>
    <row r="40" spans="3:16" x14ac:dyDescent="0.2">
      <c r="C40" s="237" t="s">
        <v>420</v>
      </c>
      <c r="D40" s="11" t="e">
        <f>#REF!</f>
        <v>#REF!</v>
      </c>
      <c r="E40" s="8" t="e">
        <f>#REF!</f>
        <v>#REF!</v>
      </c>
      <c r="F40" s="8" t="e">
        <f>#REF!</f>
        <v>#REF!</v>
      </c>
      <c r="G40" s="8" t="e">
        <f>#REF!</f>
        <v>#REF!</v>
      </c>
      <c r="H40" s="8" t="e">
        <f>#REF!</f>
        <v>#REF!</v>
      </c>
      <c r="I40" s="8" t="e">
        <f t="array" ref="I40">SUM(IF('Assessments Input'!#REF!="Yes",IF('Assessments Input'!#REF!=1,IF('Assessments Input'!#REF!=P40,1,""))))</f>
        <v>#REF!</v>
      </c>
      <c r="J40" s="9" t="e">
        <f t="shared" si="1"/>
        <v>#REF!</v>
      </c>
      <c r="K40" s="13" t="e">
        <f t="shared" si="10"/>
        <v>#REF!</v>
      </c>
      <c r="L40" s="14" t="e">
        <f t="shared" si="3"/>
        <v>#REF!</v>
      </c>
      <c r="M40" s="14" t="e">
        <f t="shared" si="17"/>
        <v>#REF!</v>
      </c>
      <c r="N40" s="14" t="e">
        <f t="shared" si="18"/>
        <v>#REF!</v>
      </c>
      <c r="O40" s="15" t="e">
        <f t="shared" si="19"/>
        <v>#REF!</v>
      </c>
      <c r="P40" s="2" t="s">
        <v>387</v>
      </c>
    </row>
    <row r="41" spans="3:16" x14ac:dyDescent="0.2">
      <c r="C41" s="237" t="s">
        <v>425</v>
      </c>
      <c r="D41" s="11" t="e">
        <f>#REF!</f>
        <v>#REF!</v>
      </c>
      <c r="E41" s="8" t="e">
        <f>#REF!</f>
        <v>#REF!</v>
      </c>
      <c r="F41" s="8" t="e">
        <f>#REF!</f>
        <v>#REF!</v>
      </c>
      <c r="G41" s="8" t="e">
        <f>#REF!</f>
        <v>#REF!</v>
      </c>
      <c r="H41" s="8" t="e">
        <f>#REF!</f>
        <v>#REF!</v>
      </c>
      <c r="I41" s="8" t="e">
        <f>SUM(IF('Assessments Input'!#REF!="Yes",IF('Assessments Input'!#REF!=1,IF('Assessments Input'!#REF!=P41,1,""))))</f>
        <v>#REF!</v>
      </c>
      <c r="J41" s="9" t="e">
        <f t="shared" si="1"/>
        <v>#REF!</v>
      </c>
      <c r="K41" s="13" t="e">
        <f t="shared" ref="K41" si="20">IF(J41&gt;0,(D41/J41),0)</f>
        <v>#REF!</v>
      </c>
      <c r="L41" s="14" t="e">
        <f t="shared" ref="L41" si="21">IF(J41&gt;0,(E41/J41),0)</f>
        <v>#REF!</v>
      </c>
      <c r="M41" s="14" t="e">
        <f t="shared" ref="M41" si="22">IF($J41&gt;0,(F41/$J41),0)</f>
        <v>#REF!</v>
      </c>
      <c r="N41" s="14" t="e">
        <f t="shared" ref="N41" si="23">IF($J41&gt;0,(G41/$J41),0)</f>
        <v>#REF!</v>
      </c>
      <c r="O41" s="15" t="e">
        <f t="shared" ref="O41" si="24">IF($J41&gt;0,(H41/$J41),0)</f>
        <v>#REF!</v>
      </c>
      <c r="P41" s="2" t="s">
        <v>385</v>
      </c>
    </row>
    <row r="42" spans="3:16" x14ac:dyDescent="0.2">
      <c r="C42" s="237" t="s">
        <v>429</v>
      </c>
      <c r="D42" s="11" t="e">
        <f>#REF!</f>
        <v>#REF!</v>
      </c>
      <c r="E42" s="8" t="e">
        <f>#REF!</f>
        <v>#REF!</v>
      </c>
      <c r="F42" s="8" t="e">
        <f>#REF!</f>
        <v>#REF!</v>
      </c>
      <c r="G42" s="8" t="e">
        <f>#REF!</f>
        <v>#REF!</v>
      </c>
      <c r="H42" s="8" t="e">
        <f>#REF!</f>
        <v>#REF!</v>
      </c>
      <c r="I42" s="8" t="e">
        <f t="array" ref="I42">SUM(IF('Assessments Input'!#REF!="Yes",IF('Assessments Input'!#REF!=1,IF('Assessments Input'!#REF!=P42,1,""))))</f>
        <v>#REF!</v>
      </c>
      <c r="J42" s="11" t="e">
        <f t="shared" ref="J42:J49" si="25">SUM(D42:H42)</f>
        <v>#REF!</v>
      </c>
      <c r="K42" s="13" t="e">
        <f t="shared" ref="K42" si="26">IF(J42&gt;0,(D42/J42),0)</f>
        <v>#REF!</v>
      </c>
      <c r="L42" s="14" t="e">
        <f t="shared" ref="L42" si="27">IF(J42&gt;0,(E42/J42),0)</f>
        <v>#REF!</v>
      </c>
      <c r="M42" s="14" t="e">
        <f t="shared" ref="M42" si="28">IF($J42&gt;0,(F42/$J42),0)</f>
        <v>#REF!</v>
      </c>
      <c r="N42" s="14" t="e">
        <f t="shared" ref="N42" si="29">IF($J42&gt;0,(G42/$J42),0)</f>
        <v>#REF!</v>
      </c>
      <c r="O42" s="15" t="e">
        <f t="shared" ref="O42" si="30">IF($J42&gt;0,(H42/$J42),0)</f>
        <v>#REF!</v>
      </c>
      <c r="P42" s="2" t="s">
        <v>405</v>
      </c>
    </row>
    <row r="43" spans="3:16" x14ac:dyDescent="0.2">
      <c r="C43" s="237" t="s">
        <v>431</v>
      </c>
      <c r="D43" s="11" t="e">
        <f>#REF!</f>
        <v>#REF!</v>
      </c>
      <c r="E43" s="8" t="e">
        <f>#REF!</f>
        <v>#REF!</v>
      </c>
      <c r="F43" s="8" t="e">
        <f>#REF!</f>
        <v>#REF!</v>
      </c>
      <c r="G43" s="8" t="e">
        <f>#REF!</f>
        <v>#REF!</v>
      </c>
      <c r="H43" s="8" t="e">
        <f>#REF!</f>
        <v>#REF!</v>
      </c>
      <c r="I43" s="8" t="e">
        <f t="array" ref="I43">SUM(IF('Assessments Input'!#REF!="Yes",IF('Assessments Input'!#REF!=1,IF('Assessments Input'!#REF!=P43,1,""))))</f>
        <v>#REF!</v>
      </c>
      <c r="J43" s="11" t="e">
        <f t="shared" si="25"/>
        <v>#REF!</v>
      </c>
      <c r="K43" s="13" t="e">
        <f t="shared" ref="K43" si="31">IF(J43&gt;0,(D43/J43),0)</f>
        <v>#REF!</v>
      </c>
      <c r="L43" s="14" t="e">
        <f t="shared" ref="L43" si="32">IF(J43&gt;0,(E43/J43),0)</f>
        <v>#REF!</v>
      </c>
      <c r="M43" s="14" t="e">
        <f t="shared" ref="M43" si="33">IF($J43&gt;0,(F43/$J43),0)</f>
        <v>#REF!</v>
      </c>
      <c r="N43" s="14" t="e">
        <f t="shared" ref="N43" si="34">IF($J43&gt;0,(G43/$J43),0)</f>
        <v>#REF!</v>
      </c>
      <c r="O43" s="15" t="e">
        <f t="shared" ref="O43" si="35">IF($J43&gt;0,(H43/$J43),0)</f>
        <v>#REF!</v>
      </c>
      <c r="P43" s="2" t="s">
        <v>406</v>
      </c>
    </row>
    <row r="44" spans="3:16" x14ac:dyDescent="0.2">
      <c r="C44" s="237" t="s">
        <v>433</v>
      </c>
      <c r="D44" s="11" t="e">
        <f>#REF!</f>
        <v>#REF!</v>
      </c>
      <c r="E44" s="8" t="e">
        <f>#REF!</f>
        <v>#REF!</v>
      </c>
      <c r="F44" s="8" t="e">
        <f>#REF!</f>
        <v>#REF!</v>
      </c>
      <c r="G44" s="8" t="e">
        <f>#REF!</f>
        <v>#REF!</v>
      </c>
      <c r="H44" s="8" t="e">
        <f>#REF!</f>
        <v>#REF!</v>
      </c>
      <c r="I44" s="8" t="e">
        <f t="array" ref="I44">SUM(IF('Assessments Input'!#REF!="Yes",IF('Assessments Input'!#REF!=1,IF('Assessments Input'!#REF!=P44,1,""))))</f>
        <v>#REF!</v>
      </c>
      <c r="J44" s="11" t="e">
        <f t="shared" si="25"/>
        <v>#REF!</v>
      </c>
      <c r="K44" s="13" t="e">
        <f t="shared" ref="K44" si="36">IF(J44&gt;0,(D44/J44),0)</f>
        <v>#REF!</v>
      </c>
      <c r="L44" s="14" t="e">
        <f t="shared" ref="L44" si="37">IF(J44&gt;0,(E44/J44),0)</f>
        <v>#REF!</v>
      </c>
      <c r="M44" s="14" t="e">
        <f t="shared" ref="M44" si="38">IF($J44&gt;0,(F44/$J44),0)</f>
        <v>#REF!</v>
      </c>
      <c r="N44" s="14" t="e">
        <f t="shared" ref="N44" si="39">IF($J44&gt;0,(G44/$J44),0)</f>
        <v>#REF!</v>
      </c>
      <c r="O44" s="15" t="e">
        <f t="shared" ref="O44" si="40">IF($J44&gt;0,(H44/$J44),0)</f>
        <v>#REF!</v>
      </c>
      <c r="P44" s="246" t="s">
        <v>407</v>
      </c>
    </row>
    <row r="45" spans="3:16" x14ac:dyDescent="0.2">
      <c r="C45" s="237" t="s">
        <v>436</v>
      </c>
      <c r="D45" s="11" t="e">
        <f>#REF!</f>
        <v>#REF!</v>
      </c>
      <c r="E45" s="8" t="e">
        <f>#REF!</f>
        <v>#REF!</v>
      </c>
      <c r="F45" s="8" t="e">
        <f>#REF!</f>
        <v>#REF!</v>
      </c>
      <c r="G45" s="8" t="e">
        <f>#REF!</f>
        <v>#REF!</v>
      </c>
      <c r="H45" s="8" t="e">
        <f>#REF!</f>
        <v>#REF!</v>
      </c>
      <c r="I45" s="8" t="e">
        <f t="array" ref="I45">SUM(IF('Assessments Input'!#REF!="Yes",IF('Assessments Input'!#REF!=1,IF('Assessments Input'!#REF!=P45,1,""))))</f>
        <v>#REF!</v>
      </c>
      <c r="J45" s="11" t="e">
        <f t="shared" si="25"/>
        <v>#REF!</v>
      </c>
      <c r="K45" s="13" t="e">
        <f t="shared" ref="K45:K48" si="41">IF(J45&gt;0,(D45/J45),0)</f>
        <v>#REF!</v>
      </c>
      <c r="L45" s="14" t="e">
        <f t="shared" ref="L45:L48" si="42">IF(J45&gt;0,(E45/J45),0)</f>
        <v>#REF!</v>
      </c>
      <c r="M45" s="14" t="e">
        <f t="shared" ref="M45:M48" si="43">IF($J45&gt;0,(F45/$J45),0)</f>
        <v>#REF!</v>
      </c>
      <c r="N45" s="14" t="e">
        <f t="shared" ref="N45:N48" si="44">IF($J45&gt;0,(G45/$J45),0)</f>
        <v>#REF!</v>
      </c>
      <c r="O45" s="15" t="e">
        <f t="shared" ref="O45:O48" si="45">IF($J45&gt;0,(H45/$J45),0)</f>
        <v>#REF!</v>
      </c>
      <c r="P45" s="246" t="s">
        <v>408</v>
      </c>
    </row>
    <row r="46" spans="3:16" x14ac:dyDescent="0.2">
      <c r="C46" s="237" t="s">
        <v>435</v>
      </c>
      <c r="D46" s="11" t="e">
        <f>#REF!</f>
        <v>#REF!</v>
      </c>
      <c r="E46" s="8" t="e">
        <f>#REF!</f>
        <v>#REF!</v>
      </c>
      <c r="F46" s="8" t="e">
        <f>#REF!</f>
        <v>#REF!</v>
      </c>
      <c r="G46" s="8" t="e">
        <f>#REF!</f>
        <v>#REF!</v>
      </c>
      <c r="H46" s="8" t="e">
        <f>#REF!</f>
        <v>#REF!</v>
      </c>
      <c r="I46" s="8" t="e">
        <f t="array" ref="I46">SUM(IF('Assessments Input'!#REF!="Yes",IF('Assessments Input'!#REF!=1,IF('Assessments Input'!#REF!=P46,1,""))))</f>
        <v>#REF!</v>
      </c>
      <c r="J46" s="11" t="e">
        <f t="shared" si="25"/>
        <v>#REF!</v>
      </c>
      <c r="K46" s="13" t="e">
        <f t="shared" si="41"/>
        <v>#REF!</v>
      </c>
      <c r="L46" s="14" t="e">
        <f t="shared" si="42"/>
        <v>#REF!</v>
      </c>
      <c r="M46" s="14" t="e">
        <f t="shared" si="43"/>
        <v>#REF!</v>
      </c>
      <c r="N46" s="14" t="e">
        <f t="shared" si="44"/>
        <v>#REF!</v>
      </c>
      <c r="O46" s="15" t="e">
        <f t="shared" si="45"/>
        <v>#REF!</v>
      </c>
      <c r="P46" s="246" t="s">
        <v>421</v>
      </c>
    </row>
    <row r="47" spans="3:16" x14ac:dyDescent="0.2">
      <c r="C47" s="237" t="s">
        <v>437</v>
      </c>
      <c r="D47" s="11" t="e">
        <f>#REF!</f>
        <v>#REF!</v>
      </c>
      <c r="E47" s="8" t="e">
        <f>#REF!</f>
        <v>#REF!</v>
      </c>
      <c r="F47" s="8" t="e">
        <f>#REF!</f>
        <v>#REF!</v>
      </c>
      <c r="G47" s="8" t="e">
        <f>#REF!</f>
        <v>#REF!</v>
      </c>
      <c r="H47" s="8" t="e">
        <f>#REF!</f>
        <v>#REF!</v>
      </c>
      <c r="I47" s="8" t="e">
        <f t="array" ref="I47">SUM(IF('Assessments Input'!#REF!="Yes",IF('Assessments Input'!#REF!=1,IF('Assessments Input'!#REF!=P47,1,""))))</f>
        <v>#REF!</v>
      </c>
      <c r="J47" s="11" t="e">
        <f t="shared" si="25"/>
        <v>#REF!</v>
      </c>
      <c r="K47" s="13" t="e">
        <f t="shared" si="41"/>
        <v>#REF!</v>
      </c>
      <c r="L47" s="14" t="e">
        <f t="shared" si="42"/>
        <v>#REF!</v>
      </c>
      <c r="M47" s="14" t="e">
        <f t="shared" si="43"/>
        <v>#REF!</v>
      </c>
      <c r="N47" s="14" t="e">
        <f t="shared" si="44"/>
        <v>#REF!</v>
      </c>
      <c r="O47" s="15" t="e">
        <f t="shared" si="45"/>
        <v>#REF!</v>
      </c>
      <c r="P47" s="246" t="s">
        <v>422</v>
      </c>
    </row>
    <row r="48" spans="3:16" x14ac:dyDescent="0.2">
      <c r="C48" s="237" t="s">
        <v>438</v>
      </c>
      <c r="D48" s="11" t="e">
        <f>#REF!</f>
        <v>#REF!</v>
      </c>
      <c r="E48" s="8" t="e">
        <f>#REF!</f>
        <v>#REF!</v>
      </c>
      <c r="F48" s="8" t="e">
        <f>#REF!</f>
        <v>#REF!</v>
      </c>
      <c r="G48" s="8" t="e">
        <f>#REF!</f>
        <v>#REF!</v>
      </c>
      <c r="H48" s="8" t="e">
        <f>#REF!</f>
        <v>#REF!</v>
      </c>
      <c r="I48" s="8" t="e">
        <f t="array" ref="I48">SUM(IF('Assessments Input'!#REF!="Yes",IF('Assessments Input'!#REF!=1,IF('Assessments Input'!#REF!=P48,1,""))))</f>
        <v>#REF!</v>
      </c>
      <c r="J48" s="11" t="e">
        <f t="shared" si="25"/>
        <v>#REF!</v>
      </c>
      <c r="K48" s="13" t="e">
        <f t="shared" si="41"/>
        <v>#REF!</v>
      </c>
      <c r="L48" s="14" t="e">
        <f t="shared" si="42"/>
        <v>#REF!</v>
      </c>
      <c r="M48" s="14" t="e">
        <f t="shared" si="43"/>
        <v>#REF!</v>
      </c>
      <c r="N48" s="14" t="e">
        <f t="shared" si="44"/>
        <v>#REF!</v>
      </c>
      <c r="O48" s="15" t="e">
        <f t="shared" si="45"/>
        <v>#REF!</v>
      </c>
      <c r="P48" s="246" t="s">
        <v>423</v>
      </c>
    </row>
    <row r="49" spans="3:21" x14ac:dyDescent="0.2">
      <c r="C49" s="237" t="s">
        <v>434</v>
      </c>
      <c r="D49" s="11" t="e">
        <f>#REF!</f>
        <v>#REF!</v>
      </c>
      <c r="E49" s="8" t="e">
        <f>#REF!</f>
        <v>#REF!</v>
      </c>
      <c r="F49" s="8" t="e">
        <f>#REF!</f>
        <v>#REF!</v>
      </c>
      <c r="G49" s="8" t="e">
        <f>#REF!</f>
        <v>#REF!</v>
      </c>
      <c r="H49" s="8" t="e">
        <f>#REF!</f>
        <v>#REF!</v>
      </c>
      <c r="I49" s="8" t="e">
        <f t="array" ref="I49">SUM(IF('Assessments Input'!#REF!="Yes",IF('Assessments Input'!#REF!=1,IF('Assessments Input'!#REF!=P49,1,""))))</f>
        <v>#REF!</v>
      </c>
      <c r="J49" s="11" t="e">
        <f t="shared" si="25"/>
        <v>#REF!</v>
      </c>
      <c r="K49" s="13" t="e">
        <f t="shared" ref="K49" si="46">IF(J49&gt;0,(D49/J49),0)</f>
        <v>#REF!</v>
      </c>
      <c r="L49" s="14" t="e">
        <f t="shared" ref="L49" si="47">IF(J49&gt;0,(E49/J49),0)</f>
        <v>#REF!</v>
      </c>
      <c r="M49" s="14" t="e">
        <f t="shared" ref="M49" si="48">IF($J49&gt;0,(F49/$J49),0)</f>
        <v>#REF!</v>
      </c>
      <c r="N49" s="14" t="e">
        <f t="shared" ref="N49" si="49">IF($J49&gt;0,(G49/$J49),0)</f>
        <v>#REF!</v>
      </c>
      <c r="O49" s="15" t="e">
        <f t="shared" ref="O49" si="50">IF($J49&gt;0,(H49/$J49),0)</f>
        <v>#REF!</v>
      </c>
      <c r="P49" s="246" t="s">
        <v>424</v>
      </c>
    </row>
    <row r="50" spans="3:21" x14ac:dyDescent="0.2">
      <c r="C50" s="237" t="s">
        <v>440</v>
      </c>
      <c r="D50" s="11" t="e">
        <f>#REF!</f>
        <v>#REF!</v>
      </c>
      <c r="E50" s="8" t="e">
        <f>#REF!</f>
        <v>#REF!</v>
      </c>
      <c r="F50" s="8" t="e">
        <f>#REF!</f>
        <v>#REF!</v>
      </c>
      <c r="G50" s="8" t="e">
        <f>#REF!</f>
        <v>#REF!</v>
      </c>
      <c r="H50" s="8" t="e">
        <f>#REF!</f>
        <v>#REF!</v>
      </c>
      <c r="I50" s="8" t="e">
        <f t="array" ref="I50">SUM(IF('Assessments Input'!#REF!="Yes",IF('Assessments Input'!#REF!=1,IF('Assessments Input'!#REF!=P50,1,""))))</f>
        <v>#REF!</v>
      </c>
      <c r="J50" s="11" t="e">
        <f t="shared" ref="J50:J53" si="51">SUM(D50:H50)</f>
        <v>#REF!</v>
      </c>
      <c r="K50" s="13" t="e">
        <f t="shared" ref="K50:K53" si="52">IF(J50&gt;0,(D50/J50),0)</f>
        <v>#REF!</v>
      </c>
      <c r="L50" s="14" t="e">
        <f t="shared" ref="L50:L53" si="53">IF(J50&gt;0,(E50/J50),0)</f>
        <v>#REF!</v>
      </c>
      <c r="M50" s="14" t="e">
        <f t="shared" ref="M50:M53" si="54">IF($J50&gt;0,(F50/$J50),0)</f>
        <v>#REF!</v>
      </c>
      <c r="N50" s="14" t="e">
        <f t="shared" ref="N50:N53" si="55">IF($J50&gt;0,(G50/$J50),0)</f>
        <v>#REF!</v>
      </c>
      <c r="O50" s="15" t="e">
        <f t="shared" ref="O50:O53" si="56">IF($J50&gt;0,(H50/$J50),0)</f>
        <v>#REF!</v>
      </c>
      <c r="P50" s="246"/>
    </row>
    <row r="51" spans="3:21" x14ac:dyDescent="0.2">
      <c r="C51" s="237" t="s">
        <v>441</v>
      </c>
      <c r="D51" s="11" t="e">
        <f>#REF!</f>
        <v>#REF!</v>
      </c>
      <c r="E51" s="8" t="e">
        <f>#REF!</f>
        <v>#REF!</v>
      </c>
      <c r="F51" s="8" t="e">
        <f>#REF!</f>
        <v>#REF!</v>
      </c>
      <c r="G51" s="8" t="e">
        <f>#REF!</f>
        <v>#REF!</v>
      </c>
      <c r="H51" s="8" t="e">
        <f>#REF!</f>
        <v>#REF!</v>
      </c>
      <c r="I51" s="8" t="e">
        <f t="array" ref="I51">SUM(IF('Assessments Input'!#REF!="Yes",IF('Assessments Input'!#REF!=1,IF('Assessments Input'!#REF!=P51,1,""))))</f>
        <v>#REF!</v>
      </c>
      <c r="J51" s="11" t="e">
        <f t="shared" si="51"/>
        <v>#REF!</v>
      </c>
      <c r="K51" s="13" t="e">
        <f t="shared" si="52"/>
        <v>#REF!</v>
      </c>
      <c r="L51" s="14" t="e">
        <f t="shared" si="53"/>
        <v>#REF!</v>
      </c>
      <c r="M51" s="14" t="e">
        <f t="shared" si="54"/>
        <v>#REF!</v>
      </c>
      <c r="N51" s="14" t="e">
        <f t="shared" si="55"/>
        <v>#REF!</v>
      </c>
      <c r="O51" s="15" t="e">
        <f t="shared" si="56"/>
        <v>#REF!</v>
      </c>
      <c r="P51" s="246"/>
    </row>
    <row r="52" spans="3:21" x14ac:dyDescent="0.2">
      <c r="C52" s="237" t="s">
        <v>442</v>
      </c>
      <c r="D52" s="11" t="e">
        <f>#REF!</f>
        <v>#REF!</v>
      </c>
      <c r="E52" s="8" t="e">
        <f>#REF!</f>
        <v>#REF!</v>
      </c>
      <c r="F52" s="8" t="e">
        <f>#REF!</f>
        <v>#REF!</v>
      </c>
      <c r="G52" s="8" t="e">
        <f>#REF!</f>
        <v>#REF!</v>
      </c>
      <c r="H52" s="8" t="e">
        <f>#REF!</f>
        <v>#REF!</v>
      </c>
      <c r="I52" s="8" t="e">
        <f t="array" ref="I52">SUM(IF('Assessments Input'!#REF!="Yes",IF('Assessments Input'!#REF!=1,IF('Assessments Input'!#REF!=P52,1,""))))</f>
        <v>#REF!</v>
      </c>
      <c r="J52" s="11" t="e">
        <f t="shared" si="51"/>
        <v>#REF!</v>
      </c>
      <c r="K52" s="13" t="e">
        <f t="shared" si="52"/>
        <v>#REF!</v>
      </c>
      <c r="L52" s="14" t="e">
        <f t="shared" si="53"/>
        <v>#REF!</v>
      </c>
      <c r="M52" s="14" t="e">
        <f t="shared" si="54"/>
        <v>#REF!</v>
      </c>
      <c r="N52" s="14" t="e">
        <f t="shared" si="55"/>
        <v>#REF!</v>
      </c>
      <c r="O52" s="15" t="e">
        <f t="shared" si="56"/>
        <v>#REF!</v>
      </c>
      <c r="P52" s="246"/>
    </row>
    <row r="53" spans="3:21" ht="13.5" thickBot="1" x14ac:dyDescent="0.25">
      <c r="C53" s="237" t="s">
        <v>443</v>
      </c>
      <c r="D53" s="11" t="e">
        <f>#REF!</f>
        <v>#REF!</v>
      </c>
      <c r="E53" s="8" t="e">
        <f>#REF!</f>
        <v>#REF!</v>
      </c>
      <c r="F53" s="8" t="e">
        <f>#REF!</f>
        <v>#REF!</v>
      </c>
      <c r="G53" s="8" t="e">
        <f>#REF!</f>
        <v>#REF!</v>
      </c>
      <c r="H53" s="8" t="e">
        <f>#REF!</f>
        <v>#REF!</v>
      </c>
      <c r="I53" s="8" t="e">
        <f t="array" ref="I53">SUM(IF('Assessments Input'!#REF!="Yes",IF('Assessments Input'!#REF!=1,IF('Assessments Input'!#REF!=P53,1,""))))</f>
        <v>#REF!</v>
      </c>
      <c r="J53" s="11" t="e">
        <f t="shared" si="51"/>
        <v>#REF!</v>
      </c>
      <c r="K53" s="13" t="e">
        <f t="shared" si="52"/>
        <v>#REF!</v>
      </c>
      <c r="L53" s="14" t="e">
        <f t="shared" si="53"/>
        <v>#REF!</v>
      </c>
      <c r="M53" s="14" t="e">
        <f t="shared" si="54"/>
        <v>#REF!</v>
      </c>
      <c r="N53" s="14" t="e">
        <f t="shared" si="55"/>
        <v>#REF!</v>
      </c>
      <c r="O53" s="15" t="e">
        <f t="shared" si="56"/>
        <v>#REF!</v>
      </c>
      <c r="P53" s="246"/>
    </row>
    <row r="54" spans="3:21" ht="16.5" thickBot="1" x14ac:dyDescent="0.3">
      <c r="C54" s="7" t="s">
        <v>211</v>
      </c>
      <c r="D54" s="10" t="e">
        <f>SUM(D34:D53)</f>
        <v>#REF!</v>
      </c>
      <c r="E54" s="10" t="e">
        <f t="shared" ref="E54:I54" si="57">SUM(E34:E53)</f>
        <v>#REF!</v>
      </c>
      <c r="F54" s="10" t="e">
        <f t="shared" si="57"/>
        <v>#REF!</v>
      </c>
      <c r="G54" s="10" t="e">
        <f t="shared" si="57"/>
        <v>#REF!</v>
      </c>
      <c r="H54" s="10" t="e">
        <f t="shared" si="57"/>
        <v>#REF!</v>
      </c>
      <c r="I54" s="10" t="e">
        <f t="shared" si="57"/>
        <v>#REF!</v>
      </c>
      <c r="J54" s="12" t="e">
        <f>SUM(J34:J53)</f>
        <v>#REF!</v>
      </c>
      <c r="K54" s="17" t="e">
        <f>IF(J54&gt;0,(D54/J54),0)</f>
        <v>#REF!</v>
      </c>
      <c r="L54" s="18" t="e">
        <f>IF(J54&gt;0,(E54/J54),0)</f>
        <v>#REF!</v>
      </c>
      <c r="M54" s="18" t="e">
        <f t="shared" ref="M54" si="58">IF($J54&gt;0,(F54/$J54),0)</f>
        <v>#REF!</v>
      </c>
      <c r="N54" s="18" t="e">
        <f t="shared" ref="N54" si="59">IF($J54&gt;0,(G54/$J54),0)</f>
        <v>#REF!</v>
      </c>
      <c r="O54" s="19" t="e">
        <f t="shared" ref="O54" si="60">IF($J54&gt;0,(H54/$J54),0)</f>
        <v>#REF!</v>
      </c>
    </row>
    <row r="56" spans="3:21" ht="13.5" thickBot="1" x14ac:dyDescent="0.25">
      <c r="C56" s="228" t="s">
        <v>411</v>
      </c>
    </row>
    <row r="57" spans="3:21" x14ac:dyDescent="0.2">
      <c r="C57" s="222" t="s">
        <v>410</v>
      </c>
      <c r="D57" s="223" t="str">
        <f>D4</f>
        <v>Authorised</v>
      </c>
      <c r="E57" s="223" t="str">
        <f t="shared" ref="E57:I57" si="61">E4</f>
        <v xml:space="preserve">Deferred </v>
      </c>
      <c r="F57" s="223" t="str">
        <f t="shared" si="61"/>
        <v>Rejected</v>
      </c>
      <c r="G57" s="223" t="str">
        <f t="shared" si="61"/>
        <v>Postponed</v>
      </c>
      <c r="H57" s="223" t="str">
        <f t="shared" si="61"/>
        <v>Withdrawn</v>
      </c>
      <c r="I57" s="223" t="str">
        <f t="shared" si="61"/>
        <v>Subsequent withdrawal</v>
      </c>
      <c r="J57" s="224" t="s">
        <v>211</v>
      </c>
    </row>
    <row r="58" spans="3:21" ht="13.5" thickBot="1" x14ac:dyDescent="0.25">
      <c r="C58" s="225" t="s">
        <v>409</v>
      </c>
      <c r="D58" s="226" t="e">
        <f>D54-D34</f>
        <v>#REF!</v>
      </c>
      <c r="E58" s="226" t="e">
        <f t="shared" ref="E58:I58" si="62">E54-E34</f>
        <v>#REF!</v>
      </c>
      <c r="F58" s="226" t="e">
        <f t="shared" si="62"/>
        <v>#REF!</v>
      </c>
      <c r="G58" s="226" t="e">
        <f t="shared" si="62"/>
        <v>#REF!</v>
      </c>
      <c r="H58" s="226" t="e">
        <f t="shared" si="62"/>
        <v>#REF!</v>
      </c>
      <c r="I58" s="226" t="e">
        <f t="shared" si="62"/>
        <v>#REF!</v>
      </c>
      <c r="J58" s="227" t="e">
        <f>J54-J34</f>
        <v>#REF!</v>
      </c>
    </row>
    <row r="59" spans="3:21" ht="13.5" thickBot="1" x14ac:dyDescent="0.25">
      <c r="Q59" s="229" t="s">
        <v>412</v>
      </c>
      <c r="R59" s="230" t="s">
        <v>2</v>
      </c>
      <c r="S59" s="232" t="s">
        <v>413</v>
      </c>
      <c r="T59" s="230" t="s">
        <v>276</v>
      </c>
      <c r="U59" s="231" t="s">
        <v>275</v>
      </c>
    </row>
    <row r="60" spans="3:21" x14ac:dyDescent="0.2">
      <c r="Q60" s="234" t="s">
        <v>167</v>
      </c>
      <c r="R60" s="170" t="s">
        <v>183</v>
      </c>
      <c r="S60" s="235" t="s">
        <v>374</v>
      </c>
      <c r="T60" s="170" t="s">
        <v>277</v>
      </c>
      <c r="U60" s="236" t="s">
        <v>21</v>
      </c>
    </row>
    <row r="61" spans="3:21" x14ac:dyDescent="0.2">
      <c r="Q61" s="250" t="s">
        <v>180</v>
      </c>
      <c r="R61" s="247" t="s">
        <v>432</v>
      </c>
      <c r="S61" s="214" t="s">
        <v>371</v>
      </c>
      <c r="T61" s="304" t="s">
        <v>182</v>
      </c>
      <c r="U61" s="305"/>
    </row>
    <row r="62" spans="3:21" x14ac:dyDescent="0.2">
      <c r="Q62" s="172" t="s">
        <v>404</v>
      </c>
      <c r="R62" s="173" t="s">
        <v>19</v>
      </c>
      <c r="S62" s="233" t="s">
        <v>386</v>
      </c>
      <c r="T62" s="173" t="s">
        <v>277</v>
      </c>
      <c r="U62" s="174" t="s">
        <v>244</v>
      </c>
    </row>
    <row r="63" spans="3:21" x14ac:dyDescent="0.2">
      <c r="Q63" s="172" t="s">
        <v>340</v>
      </c>
      <c r="R63" s="173" t="s">
        <v>19</v>
      </c>
      <c r="S63" s="233" t="s">
        <v>387</v>
      </c>
      <c r="T63" s="173" t="s">
        <v>182</v>
      </c>
      <c r="U63" s="174" t="s">
        <v>21</v>
      </c>
    </row>
    <row r="64" spans="3:21" x14ac:dyDescent="0.2">
      <c r="Q64" s="249" t="s">
        <v>403</v>
      </c>
      <c r="R64" s="173" t="s">
        <v>183</v>
      </c>
      <c r="S64" s="233" t="s">
        <v>387</v>
      </c>
      <c r="T64" s="173" t="s">
        <v>277</v>
      </c>
      <c r="U64" s="174" t="s">
        <v>244</v>
      </c>
    </row>
    <row r="65" spans="17:21" x14ac:dyDescent="0.2">
      <c r="Q65" s="172" t="s">
        <v>147</v>
      </c>
      <c r="R65" s="173" t="s">
        <v>19</v>
      </c>
      <c r="S65" s="233" t="s">
        <v>387</v>
      </c>
      <c r="T65" s="173" t="s">
        <v>277</v>
      </c>
      <c r="U65" s="174" t="s">
        <v>21</v>
      </c>
    </row>
    <row r="66" spans="17:21" x14ac:dyDescent="0.2">
      <c r="Q66" s="172" t="s">
        <v>426</v>
      </c>
      <c r="R66" s="173" t="s">
        <v>183</v>
      </c>
      <c r="S66" s="233" t="s">
        <v>385</v>
      </c>
      <c r="T66" s="173" t="s">
        <v>277</v>
      </c>
      <c r="U66" s="174" t="s">
        <v>244</v>
      </c>
    </row>
    <row r="67" spans="17:21" x14ac:dyDescent="0.2">
      <c r="Q67" s="172" t="s">
        <v>169</v>
      </c>
      <c r="R67" s="173" t="s">
        <v>183</v>
      </c>
      <c r="S67" s="233" t="s">
        <v>385</v>
      </c>
      <c r="T67" s="240" t="s">
        <v>277</v>
      </c>
      <c r="U67" s="241" t="s">
        <v>244</v>
      </c>
    </row>
    <row r="68" spans="17:21" x14ac:dyDescent="0.2">
      <c r="Q68" s="239" t="s">
        <v>166</v>
      </c>
      <c r="R68" s="173" t="s">
        <v>19</v>
      </c>
      <c r="S68" s="242" t="s">
        <v>405</v>
      </c>
      <c r="T68" s="240" t="s">
        <v>277</v>
      </c>
      <c r="U68" s="174" t="s">
        <v>21</v>
      </c>
    </row>
    <row r="69" spans="17:21" x14ac:dyDescent="0.2">
      <c r="Q69" s="239" t="s">
        <v>145</v>
      </c>
      <c r="R69" s="173" t="s">
        <v>183</v>
      </c>
      <c r="S69" s="242" t="s">
        <v>405</v>
      </c>
      <c r="T69" s="240" t="s">
        <v>277</v>
      </c>
      <c r="U69" s="241" t="s">
        <v>244</v>
      </c>
    </row>
    <row r="70" spans="17:21" x14ac:dyDescent="0.2">
      <c r="Q70" s="239" t="s">
        <v>388</v>
      </c>
      <c r="R70" s="173" t="s">
        <v>19</v>
      </c>
      <c r="S70" s="242" t="s">
        <v>405</v>
      </c>
      <c r="T70" s="173" t="s">
        <v>245</v>
      </c>
      <c r="U70" s="241" t="s">
        <v>244</v>
      </c>
    </row>
    <row r="71" spans="17:21" x14ac:dyDescent="0.2">
      <c r="Q71" s="239" t="s">
        <v>137</v>
      </c>
      <c r="R71" s="173" t="s">
        <v>183</v>
      </c>
      <c r="S71" s="242" t="s">
        <v>406</v>
      </c>
      <c r="T71" s="240" t="s">
        <v>277</v>
      </c>
      <c r="U71" s="174" t="s">
        <v>21</v>
      </c>
    </row>
    <row r="72" spans="17:21" x14ac:dyDescent="0.2">
      <c r="Q72" s="239" t="s">
        <v>389</v>
      </c>
      <c r="R72" s="173" t="s">
        <v>183</v>
      </c>
      <c r="S72" s="242" t="s">
        <v>406</v>
      </c>
      <c r="T72" s="240" t="s">
        <v>277</v>
      </c>
      <c r="U72" s="174" t="s">
        <v>21</v>
      </c>
    </row>
    <row r="73" spans="17:21" x14ac:dyDescent="0.2">
      <c r="Q73" s="239" t="s">
        <v>149</v>
      </c>
      <c r="R73" s="240" t="s">
        <v>20</v>
      </c>
      <c r="S73" s="242" t="s">
        <v>406</v>
      </c>
      <c r="T73" s="173" t="s">
        <v>277</v>
      </c>
      <c r="U73" s="241" t="s">
        <v>244</v>
      </c>
    </row>
    <row r="74" spans="17:21" ht="13.5" thickBot="1" x14ac:dyDescent="0.25">
      <c r="Q74" s="248" t="s">
        <v>403</v>
      </c>
      <c r="R74" s="245" t="s">
        <v>432</v>
      </c>
      <c r="S74" s="238" t="s">
        <v>407</v>
      </c>
      <c r="T74" s="306" t="s">
        <v>244</v>
      </c>
      <c r="U74" s="307"/>
    </row>
  </sheetData>
  <mergeCells count="3">
    <mergeCell ref="C3:J3"/>
    <mergeCell ref="T61:U61"/>
    <mergeCell ref="T74:U74"/>
  </mergeCells>
  <conditionalFormatting sqref="K5:K39 K41:K42 K54">
    <cfRule type="cellIs" dxfId="41" priority="28" stopIfTrue="1" operator="greaterThanOrEqual">
      <formula>0.7</formula>
    </cfRule>
    <cfRule type="cellIs" dxfId="40" priority="29" stopIfTrue="1" operator="lessThan">
      <formula>0.5</formula>
    </cfRule>
    <cfRule type="cellIs" dxfId="39" priority="30" stopIfTrue="1" operator="between">
      <formula>0.7</formula>
      <formula>0.5</formula>
    </cfRule>
  </conditionalFormatting>
  <conditionalFormatting sqref="N5:N39 N41:N42 L41:L42 L5:L39 L54 N54">
    <cfRule type="cellIs" dxfId="38" priority="31" stopIfTrue="1" operator="lessThanOrEqual">
      <formula>0.1</formula>
    </cfRule>
    <cfRule type="cellIs" dxfId="37" priority="32" stopIfTrue="1" operator="greaterThanOrEqual">
      <formula>0.2</formula>
    </cfRule>
    <cfRule type="cellIs" dxfId="36" priority="33" stopIfTrue="1" operator="between">
      <formula>0.1</formula>
      <formula>0.2</formula>
    </cfRule>
  </conditionalFormatting>
  <conditionalFormatting sqref="M5:M39 O5:O39 O41:O42 M41:M42 M54 O54">
    <cfRule type="cellIs" dxfId="35" priority="34" stopIfTrue="1" operator="lessThanOrEqual">
      <formula>0</formula>
    </cfRule>
    <cfRule type="cellIs" dxfId="34" priority="35" stopIfTrue="1" operator="greaterThanOrEqual">
      <formula>0.1</formula>
    </cfRule>
    <cfRule type="cellIs" dxfId="33" priority="36" stopIfTrue="1" operator="between">
      <formula>0</formula>
      <formula>0.1</formula>
    </cfRule>
  </conditionalFormatting>
  <conditionalFormatting sqref="K40">
    <cfRule type="cellIs" dxfId="32" priority="19" stopIfTrue="1" operator="greaterThanOrEqual">
      <formula>0.7</formula>
    </cfRule>
    <cfRule type="cellIs" dxfId="31" priority="20" stopIfTrue="1" operator="lessThan">
      <formula>0.5</formula>
    </cfRule>
    <cfRule type="cellIs" dxfId="30" priority="21" stopIfTrue="1" operator="between">
      <formula>0.7</formula>
      <formula>0.5</formula>
    </cfRule>
  </conditionalFormatting>
  <conditionalFormatting sqref="L40 N40">
    <cfRule type="cellIs" dxfId="29" priority="22" stopIfTrue="1" operator="lessThanOrEqual">
      <formula>0.1</formula>
    </cfRule>
    <cfRule type="cellIs" dxfId="28" priority="23" stopIfTrue="1" operator="greaterThanOrEqual">
      <formula>0.2</formula>
    </cfRule>
    <cfRule type="cellIs" dxfId="27" priority="24" stopIfTrue="1" operator="between">
      <formula>0.1</formula>
      <formula>0.2</formula>
    </cfRule>
  </conditionalFormatting>
  <conditionalFormatting sqref="M40 O40">
    <cfRule type="cellIs" dxfId="26" priority="25" stopIfTrue="1" operator="lessThanOrEqual">
      <formula>0</formula>
    </cfRule>
    <cfRule type="cellIs" dxfId="25" priority="26" stopIfTrue="1" operator="greaterThanOrEqual">
      <formula>0.1</formula>
    </cfRule>
    <cfRule type="cellIs" dxfId="24" priority="27" stopIfTrue="1" operator="between">
      <formula>0</formula>
      <formula>0.1</formula>
    </cfRule>
  </conditionalFormatting>
  <conditionalFormatting sqref="K43:K49">
    <cfRule type="cellIs" dxfId="23" priority="10" stopIfTrue="1" operator="greaterThanOrEqual">
      <formula>0.7</formula>
    </cfRule>
    <cfRule type="cellIs" dxfId="22" priority="11" stopIfTrue="1" operator="lessThan">
      <formula>0.5</formula>
    </cfRule>
    <cfRule type="cellIs" dxfId="21" priority="12" stopIfTrue="1" operator="between">
      <formula>0.7</formula>
      <formula>0.5</formula>
    </cfRule>
  </conditionalFormatting>
  <conditionalFormatting sqref="N43:N49 L43:L49">
    <cfRule type="cellIs" dxfId="20" priority="13" stopIfTrue="1" operator="lessThanOrEqual">
      <formula>0.1</formula>
    </cfRule>
    <cfRule type="cellIs" dxfId="19" priority="14" stopIfTrue="1" operator="greaterThanOrEqual">
      <formula>0.2</formula>
    </cfRule>
    <cfRule type="cellIs" dxfId="18" priority="15" stopIfTrue="1" operator="between">
      <formula>0.1</formula>
      <formula>0.2</formula>
    </cfRule>
  </conditionalFormatting>
  <conditionalFormatting sqref="O43:O49 M43:M49">
    <cfRule type="cellIs" dxfId="17" priority="16" stopIfTrue="1" operator="lessThanOrEqual">
      <formula>0</formula>
    </cfRule>
    <cfRule type="cellIs" dxfId="16" priority="17" stopIfTrue="1" operator="greaterThanOrEqual">
      <formula>0.1</formula>
    </cfRule>
    <cfRule type="cellIs" dxfId="15" priority="18" stopIfTrue="1" operator="between">
      <formula>0</formula>
      <formula>0.1</formula>
    </cfRule>
  </conditionalFormatting>
  <conditionalFormatting sqref="K50:K53">
    <cfRule type="cellIs" dxfId="14" priority="1" stopIfTrue="1" operator="greaterThanOrEqual">
      <formula>0.7</formula>
    </cfRule>
    <cfRule type="cellIs" dxfId="13" priority="2" stopIfTrue="1" operator="lessThan">
      <formula>0.5</formula>
    </cfRule>
    <cfRule type="cellIs" dxfId="12" priority="3" stopIfTrue="1" operator="between">
      <formula>0.7</formula>
      <formula>0.5</formula>
    </cfRule>
  </conditionalFormatting>
  <conditionalFormatting sqref="N50:N53 L50:L53">
    <cfRule type="cellIs" dxfId="11" priority="4" stopIfTrue="1" operator="lessThanOrEqual">
      <formula>0.1</formula>
    </cfRule>
    <cfRule type="cellIs" dxfId="10" priority="5" stopIfTrue="1" operator="greaterThanOrEqual">
      <formula>0.2</formula>
    </cfRule>
    <cfRule type="cellIs" dxfId="9" priority="6" stopIfTrue="1" operator="between">
      <formula>0.1</formula>
      <formula>0.2</formula>
    </cfRule>
  </conditionalFormatting>
  <conditionalFormatting sqref="O50:O53 M50:M53">
    <cfRule type="cellIs" dxfId="8" priority="7" stopIfTrue="1" operator="lessThanOrEqual">
      <formula>0</formula>
    </cfRule>
    <cfRule type="cellIs" dxfId="7" priority="8" stopIfTrue="1" operator="greaterThanOrEqual">
      <formula>0.1</formula>
    </cfRule>
    <cfRule type="cellIs" dxfId="6" priority="9" stopIfTrue="1" operator="between">
      <formula>0</formula>
      <formula>0.1</formula>
    </cfRule>
  </conditionalFormatting>
  <pageMargins left="0.70866141732283472" right="0.70866141732283472" top="0.74803149606299213" bottom="0.74803149606299213" header="0.31496062992125984" footer="0.31496062992125984"/>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2:K4"/>
  <sheetViews>
    <sheetView workbookViewId="0">
      <selection activeCell="K37" sqref="K37"/>
    </sheetView>
  </sheetViews>
  <sheetFormatPr defaultRowHeight="12.75" x14ac:dyDescent="0.2"/>
  <cols>
    <col min="1" max="1" width="20.28515625" bestFit="1" customWidth="1"/>
    <col min="2" max="2" width="17.85546875" bestFit="1" customWidth="1"/>
    <col min="3" max="3" width="15.5703125" bestFit="1" customWidth="1"/>
    <col min="4" max="4" width="18.7109375" bestFit="1" customWidth="1"/>
    <col min="5" max="5" width="19.5703125" bestFit="1" customWidth="1"/>
    <col min="6" max="6" width="20.42578125" bestFit="1" customWidth="1"/>
    <col min="7" max="7" width="16" bestFit="1" customWidth="1"/>
    <col min="8" max="8" width="19.42578125" bestFit="1" customWidth="1"/>
    <col min="9" max="9" width="4.7109375" bestFit="1" customWidth="1"/>
    <col min="10" max="10" width="6.140625" bestFit="1" customWidth="1"/>
  </cols>
  <sheetData>
    <row r="2" spans="1:11" x14ac:dyDescent="0.2">
      <c r="B2" s="1" t="s">
        <v>271</v>
      </c>
      <c r="C2" s="1" t="s">
        <v>246</v>
      </c>
      <c r="D2" s="1" t="s">
        <v>274</v>
      </c>
      <c r="E2" s="1" t="s">
        <v>272</v>
      </c>
      <c r="F2" s="1" t="s">
        <v>244</v>
      </c>
      <c r="G2" s="1" t="s">
        <v>273</v>
      </c>
      <c r="H2" s="1" t="s">
        <v>21</v>
      </c>
      <c r="I2" s="1" t="s">
        <v>243</v>
      </c>
      <c r="J2" s="1" t="s">
        <v>22</v>
      </c>
      <c r="K2" s="1" t="s">
        <v>211</v>
      </c>
    </row>
    <row r="3" spans="1:11" x14ac:dyDescent="0.2">
      <c r="A3" s="1" t="s">
        <v>327</v>
      </c>
      <c r="B3" t="e">
        <f>#REF!+#REF!</f>
        <v>#REF!</v>
      </c>
      <c r="C3" t="e">
        <f>#REF!+#REF!</f>
        <v>#REF!</v>
      </c>
      <c r="D3" t="e">
        <f>#REF!+#REF!</f>
        <v>#REF!</v>
      </c>
      <c r="E3" t="e">
        <f>#REF!+#REF!</f>
        <v>#REF!</v>
      </c>
      <c r="F3" t="e">
        <f>#REF!+#REF!</f>
        <v>#REF!</v>
      </c>
      <c r="G3" t="e">
        <f>#REF!+#REF!</f>
        <v>#REF!</v>
      </c>
      <c r="H3" t="e">
        <f>#REF!+#REF!</f>
        <v>#REF!</v>
      </c>
      <c r="I3" t="e">
        <f>#REF!+#REF!</f>
        <v>#REF!</v>
      </c>
      <c r="J3" t="e">
        <f>#REF!+#REF!</f>
        <v>#REF!</v>
      </c>
      <c r="K3" s="110" t="e">
        <f>SUM(B3:J3)</f>
        <v>#REF!</v>
      </c>
    </row>
    <row r="4" spans="1:11" x14ac:dyDescent="0.2">
      <c r="A4" s="1" t="s">
        <v>328</v>
      </c>
      <c r="B4" s="111" t="e">
        <f>B3/$K$3</f>
        <v>#REF!</v>
      </c>
      <c r="C4" s="111" t="e">
        <f t="shared" ref="C4:J4" si="0">C3/$K$3</f>
        <v>#REF!</v>
      </c>
      <c r="D4" s="111" t="e">
        <f t="shared" si="0"/>
        <v>#REF!</v>
      </c>
      <c r="E4" s="111" t="e">
        <f t="shared" si="0"/>
        <v>#REF!</v>
      </c>
      <c r="F4" s="111" t="e">
        <f t="shared" si="0"/>
        <v>#REF!</v>
      </c>
      <c r="G4" s="111" t="e">
        <f t="shared" si="0"/>
        <v>#REF!</v>
      </c>
      <c r="H4" s="111" t="e">
        <f t="shared" si="0"/>
        <v>#REF!</v>
      </c>
      <c r="I4" s="111" t="e">
        <f t="shared" si="0"/>
        <v>#REF!</v>
      </c>
      <c r="J4" s="111" t="e">
        <f t="shared" si="0"/>
        <v>#REF!</v>
      </c>
      <c r="K4" s="112" t="e">
        <f>SUM(B4:J4)</f>
        <v>#REF!</v>
      </c>
    </row>
  </sheetData>
  <sheetProtection password="CC16" sheet="1" objects="1" scenario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pageSetUpPr fitToPage="1"/>
  </sheetPr>
  <dimension ref="B1:R53"/>
  <sheetViews>
    <sheetView zoomScaleNormal="100" workbookViewId="0">
      <selection activeCell="P23" sqref="P23"/>
    </sheetView>
  </sheetViews>
  <sheetFormatPr defaultRowHeight="12.75" x14ac:dyDescent="0.2"/>
  <cols>
    <col min="1" max="1" width="3.42578125" customWidth="1"/>
    <col min="2" max="2" width="19" customWidth="1"/>
    <col min="3" max="3" width="0.42578125" customWidth="1"/>
    <col min="4" max="4" width="8.42578125" customWidth="1"/>
    <col min="5" max="5" width="10.28515625" customWidth="1"/>
    <col min="6" max="6" width="13.5703125" style="3" customWidth="1"/>
    <col min="7" max="7" width="13.5703125" customWidth="1"/>
    <col min="8" max="8" width="13.140625" customWidth="1"/>
    <col min="9" max="9" width="10.7109375" bestFit="1" customWidth="1"/>
    <col min="11" max="11" width="9.7109375" customWidth="1"/>
    <col min="12" max="12" width="12.7109375" customWidth="1"/>
    <col min="16" max="16" width="11.28515625" bestFit="1" customWidth="1"/>
    <col min="17" max="17" width="11.5703125" customWidth="1"/>
    <col min="18" max="18" width="13.5703125" customWidth="1"/>
  </cols>
  <sheetData>
    <row r="1" spans="2:18" ht="18" x14ac:dyDescent="0.25">
      <c r="B1" s="136" t="s">
        <v>337</v>
      </c>
    </row>
    <row r="2" spans="2:18" x14ac:dyDescent="0.2">
      <c r="B2" s="206" t="s">
        <v>400</v>
      </c>
    </row>
    <row r="3" spans="2:18" x14ac:dyDescent="0.2">
      <c r="B3" s="206" t="s">
        <v>401</v>
      </c>
    </row>
    <row r="4" spans="2:18" ht="18.75" thickBot="1" x14ac:dyDescent="0.3">
      <c r="B4" s="136"/>
    </row>
    <row r="5" spans="2:18" ht="13.5" thickBot="1" x14ac:dyDescent="0.25">
      <c r="B5" t="s">
        <v>6</v>
      </c>
      <c r="M5" s="311" t="s">
        <v>383</v>
      </c>
      <c r="N5" s="312"/>
      <c r="O5" s="312"/>
      <c r="P5" s="312"/>
      <c r="Q5" s="313"/>
    </row>
    <row r="6" spans="2:18" s="1" customFormat="1" ht="26.25" thickBot="1" x14ac:dyDescent="0.25">
      <c r="B6" s="145" t="s">
        <v>1</v>
      </c>
      <c r="C6" s="146"/>
      <c r="D6" s="147" t="s">
        <v>336</v>
      </c>
      <c r="E6" s="149" t="s">
        <v>330</v>
      </c>
      <c r="F6" s="148" t="s">
        <v>331</v>
      </c>
      <c r="G6" s="150" t="s">
        <v>333</v>
      </c>
      <c r="H6" s="149" t="s">
        <v>398</v>
      </c>
      <c r="I6" s="151" t="s">
        <v>17</v>
      </c>
      <c r="J6" s="148" t="s">
        <v>332</v>
      </c>
      <c r="K6" s="150" t="s">
        <v>334</v>
      </c>
      <c r="L6" s="148" t="s">
        <v>335</v>
      </c>
      <c r="M6" s="207" t="s">
        <v>211</v>
      </c>
      <c r="N6" s="208" t="s">
        <v>14</v>
      </c>
      <c r="O6" s="208" t="s">
        <v>13</v>
      </c>
      <c r="P6" s="208" t="s">
        <v>15</v>
      </c>
      <c r="Q6" s="209" t="s">
        <v>396</v>
      </c>
    </row>
    <row r="7" spans="2:18" x14ac:dyDescent="0.2">
      <c r="B7" s="125" t="s">
        <v>6</v>
      </c>
      <c r="C7" s="122"/>
      <c r="D7" s="27">
        <v>11</v>
      </c>
      <c r="E7" s="129"/>
      <c r="F7" s="142">
        <f>D7-E7</f>
        <v>11</v>
      </c>
      <c r="G7" s="116" t="e">
        <f t="array" ref="G7">SUM(IF('Assessments Input'!#REF!=B7,IF('Assessments Input'!#REF!&lt;&gt;"",1,"")))</f>
        <v>#REF!</v>
      </c>
      <c r="H7" s="132" t="e">
        <f t="array" ref="H7">SUM(IF('Assessments Input'!#REF!=B7,IF('Assessments Input'!#REF!&lt;&gt;"",IF('Assessments Input'!#REF!=1,1,""))))</f>
        <v>#REF!</v>
      </c>
      <c r="I7" s="138" t="e">
        <f t="array" ref="I7">SUM(IF('Assessments Input'!#REF!=B7,IF('Assessments Input'!#REF!=$I$6,1,"")))</f>
        <v>#REF!</v>
      </c>
      <c r="J7" s="133" t="e">
        <f t="array" ref="J7">SUM(IF('Assessments Input'!#REF!=B7,IF('Assessments Input'!#REF!=$I$6,IF('Assessments Input'!#REF!=1,1,""))))</f>
        <v>#REF!</v>
      </c>
      <c r="K7" s="115" t="e">
        <f t="shared" ref="K7:K17" si="0">J7/H7</f>
        <v>#REF!</v>
      </c>
      <c r="L7" s="126" t="e">
        <f t="shared" ref="L7:L17" si="1">I7/F7</f>
        <v>#REF!</v>
      </c>
      <c r="M7" s="199" t="e">
        <f>F7-I7</f>
        <v>#REF!</v>
      </c>
      <c r="N7" s="210">
        <v>0</v>
      </c>
      <c r="O7" s="210">
        <v>0</v>
      </c>
      <c r="P7" s="210">
        <v>0</v>
      </c>
      <c r="Q7" s="211">
        <v>0</v>
      </c>
      <c r="R7" t="e">
        <f>M7=(N7+Q7+O7+P7)</f>
        <v>#REF!</v>
      </c>
    </row>
    <row r="8" spans="2:18" x14ac:dyDescent="0.2">
      <c r="B8" s="125" t="s">
        <v>12</v>
      </c>
      <c r="C8" s="122"/>
      <c r="D8" s="27">
        <v>23</v>
      </c>
      <c r="E8" s="129"/>
      <c r="F8" s="142">
        <f t="shared" ref="F8:F16" si="2">D8-E8</f>
        <v>23</v>
      </c>
      <c r="G8" s="116" t="e">
        <f t="array" ref="G8">SUM(IF('Assessments Input'!#REF!=B8,IF('Assessments Input'!#REF!&lt;&gt;"",1,"")))</f>
        <v>#REF!</v>
      </c>
      <c r="H8" s="132" t="e">
        <f t="array" ref="H8">SUM(IF('Assessments Input'!#REF!=B8,IF('Assessments Input'!#REF!&lt;&gt;"",IF('Assessments Input'!#REF!=1,1,""))))</f>
        <v>#REF!</v>
      </c>
      <c r="I8" s="139" t="e">
        <f t="array" ref="I8">SUM(IF('Assessments Input'!#REF!=B8,IF('Assessments Input'!#REF!=$I$6,1,"")))</f>
        <v>#REF!</v>
      </c>
      <c r="J8" s="133" t="e">
        <f t="array" ref="J8">SUM(IF('Assessments Input'!#REF!=B8,IF('Assessments Input'!#REF!=$I$6,IF('Assessments Input'!#REF!=1,1,""))))</f>
        <v>#REF!</v>
      </c>
      <c r="K8" s="115" t="e">
        <f t="shared" si="0"/>
        <v>#REF!</v>
      </c>
      <c r="L8" s="126" t="e">
        <f t="shared" si="1"/>
        <v>#REF!</v>
      </c>
      <c r="M8" s="199" t="e">
        <f t="shared" ref="M8:M16" si="3">F8-I8</f>
        <v>#REF!</v>
      </c>
      <c r="N8" s="210">
        <v>4</v>
      </c>
      <c r="O8" s="210">
        <v>1</v>
      </c>
      <c r="P8" s="210">
        <v>1</v>
      </c>
      <c r="Q8" s="211">
        <v>1</v>
      </c>
      <c r="R8" t="e">
        <f t="shared" ref="R8:R17" si="4">M8=(N8+Q8+O8+P8)</f>
        <v>#REF!</v>
      </c>
    </row>
    <row r="9" spans="2:18" x14ac:dyDescent="0.2">
      <c r="B9" s="125" t="s">
        <v>10</v>
      </c>
      <c r="C9" s="122"/>
      <c r="D9" s="27">
        <v>27</v>
      </c>
      <c r="E9" s="129"/>
      <c r="F9" s="142">
        <f t="shared" si="2"/>
        <v>27</v>
      </c>
      <c r="G9" s="116" t="e">
        <f t="array" ref="G9">SUM(IF('Assessments Input'!#REF!=B9,IF('Assessments Input'!#REF!&lt;&gt;"",1,"")))</f>
        <v>#REF!</v>
      </c>
      <c r="H9" s="132" t="e">
        <f t="array" ref="H9">SUM(IF('Assessments Input'!#REF!=B9,IF('Assessments Input'!#REF!&lt;&gt;"",IF('Assessments Input'!#REF!=1,1,""))))</f>
        <v>#REF!</v>
      </c>
      <c r="I9" s="139" t="e">
        <f t="array" ref="I9">SUM(IF('Assessments Input'!#REF!=B9,IF('Assessments Input'!#REF!=$I$6,1,"")))</f>
        <v>#REF!</v>
      </c>
      <c r="J9" s="133" t="e">
        <f t="array" ref="J9">SUM(IF('Assessments Input'!#REF!=B9,IF('Assessments Input'!#REF!=$I$6,IF('Assessments Input'!#REF!=1,1,""))))</f>
        <v>#REF!</v>
      </c>
      <c r="K9" s="115" t="e">
        <f t="shared" si="0"/>
        <v>#REF!</v>
      </c>
      <c r="L9" s="126" t="e">
        <f>I9/F9</f>
        <v>#REF!</v>
      </c>
      <c r="M9" s="199" t="e">
        <f t="shared" si="3"/>
        <v>#REF!</v>
      </c>
      <c r="N9" s="210">
        <v>6</v>
      </c>
      <c r="O9" s="210">
        <v>2</v>
      </c>
      <c r="P9" s="210">
        <v>1</v>
      </c>
      <c r="Q9" s="211">
        <v>1</v>
      </c>
      <c r="R9" t="e">
        <f t="shared" si="4"/>
        <v>#REF!</v>
      </c>
    </row>
    <row r="10" spans="2:18" x14ac:dyDescent="0.2">
      <c r="B10" s="125" t="s">
        <v>4</v>
      </c>
      <c r="C10" s="122"/>
      <c r="D10" s="27">
        <v>27</v>
      </c>
      <c r="E10" s="129"/>
      <c r="F10" s="142">
        <f t="shared" si="2"/>
        <v>27</v>
      </c>
      <c r="G10" s="116" t="e">
        <f t="array" ref="G10">SUM(IF('Assessments Input'!#REF!=B10,IF('Assessments Input'!#REF!&lt;&gt;"",1,"")))</f>
        <v>#REF!</v>
      </c>
      <c r="H10" s="132" t="e">
        <f t="array" ref="H10">SUM(IF('Assessments Input'!#REF!=B10,IF('Assessments Input'!#REF!&lt;&gt;"",IF('Assessments Input'!#REF!=1,1,""))))</f>
        <v>#REF!</v>
      </c>
      <c r="I10" s="139" t="e">
        <f t="array" ref="I10">SUM(IF('Assessments Input'!#REF!=B10,IF('Assessments Input'!#REF!=$I$6,1,"")))</f>
        <v>#REF!</v>
      </c>
      <c r="J10" s="133" t="e">
        <f t="array" ref="J10">SUM(IF('Assessments Input'!#REF!=B10,IF('Assessments Input'!#REF!=$I$6,IF('Assessments Input'!#REF!=1,1,""))))</f>
        <v>#REF!</v>
      </c>
      <c r="K10" s="115" t="e">
        <f t="shared" si="0"/>
        <v>#REF!</v>
      </c>
      <c r="L10" s="126" t="e">
        <f t="shared" si="1"/>
        <v>#REF!</v>
      </c>
      <c r="M10" s="199" t="e">
        <f t="shared" si="3"/>
        <v>#REF!</v>
      </c>
      <c r="N10" s="210">
        <v>7</v>
      </c>
      <c r="O10" s="210">
        <v>0</v>
      </c>
      <c r="P10" s="210">
        <v>1</v>
      </c>
      <c r="Q10" s="211">
        <v>3</v>
      </c>
      <c r="R10" t="e">
        <f t="shared" si="4"/>
        <v>#REF!</v>
      </c>
    </row>
    <row r="11" spans="2:18" x14ac:dyDescent="0.2">
      <c r="B11" s="125" t="s">
        <v>7</v>
      </c>
      <c r="C11" s="122"/>
      <c r="D11" s="27">
        <v>42</v>
      </c>
      <c r="E11" s="129">
        <v>1</v>
      </c>
      <c r="F11" s="142">
        <f t="shared" si="2"/>
        <v>41</v>
      </c>
      <c r="G11" s="116" t="e">
        <f t="array" ref="G11">SUM(IF('Assessments Input'!#REF!=B11,IF('Assessments Input'!#REF!&lt;&gt;"",1,"")))</f>
        <v>#REF!</v>
      </c>
      <c r="H11" s="132" t="e">
        <f t="array" ref="H11">SUM(IF('Assessments Input'!#REF!=B11,IF('Assessments Input'!#REF!&lt;&gt;"",IF('Assessments Input'!#REF!=1,1,""))))</f>
        <v>#REF!</v>
      </c>
      <c r="I11" s="139" t="e">
        <f t="array" ref="I11">SUM(IF('Assessments Input'!#REF!=B11,IF('Assessments Input'!#REF!=$I$6,1,"")))</f>
        <v>#REF!</v>
      </c>
      <c r="J11" s="133" t="e">
        <f t="array" ref="J11">SUM(IF('Assessments Input'!#REF!=B11,IF('Assessments Input'!#REF!=$I$6,IF('Assessments Input'!#REF!=1,1,""))))</f>
        <v>#REF!</v>
      </c>
      <c r="K11" s="115" t="e">
        <f t="shared" si="0"/>
        <v>#REF!</v>
      </c>
      <c r="L11" s="126" t="e">
        <f t="shared" si="1"/>
        <v>#REF!</v>
      </c>
      <c r="M11" s="199" t="e">
        <f t="shared" si="3"/>
        <v>#REF!</v>
      </c>
      <c r="N11" s="210">
        <v>8</v>
      </c>
      <c r="O11" s="210">
        <v>1</v>
      </c>
      <c r="P11" s="210">
        <v>1</v>
      </c>
      <c r="Q11" s="211">
        <v>3</v>
      </c>
      <c r="R11" t="e">
        <f t="shared" si="4"/>
        <v>#REF!</v>
      </c>
    </row>
    <row r="12" spans="2:18" x14ac:dyDescent="0.2">
      <c r="B12" s="125" t="s">
        <v>8</v>
      </c>
      <c r="C12" s="122"/>
      <c r="D12" s="27">
        <v>15</v>
      </c>
      <c r="E12" s="129"/>
      <c r="F12" s="142">
        <f t="shared" si="2"/>
        <v>15</v>
      </c>
      <c r="G12" s="116" t="e">
        <f t="array" ref="G12">SUM(IF('Assessments Input'!#REF!=B12,IF('Assessments Input'!#REF!&lt;&gt;"",1,"")))</f>
        <v>#REF!</v>
      </c>
      <c r="H12" s="132" t="e">
        <f t="array" ref="H12">SUM(IF('Assessments Input'!#REF!=B12,IF('Assessments Input'!#REF!&lt;&gt;"",IF('Assessments Input'!#REF!=1,1,""))))</f>
        <v>#REF!</v>
      </c>
      <c r="I12" s="139" t="e">
        <f t="array" ref="I12">SUM(IF('Assessments Input'!#REF!=B12,IF('Assessments Input'!#REF!=$I$6,1,"")))</f>
        <v>#REF!</v>
      </c>
      <c r="J12" s="133" t="e">
        <f t="array" ref="J12">SUM(IF('Assessments Input'!#REF!=B12,IF('Assessments Input'!#REF!=$I$6,IF('Assessments Input'!#REF!=1,1,""))))</f>
        <v>#REF!</v>
      </c>
      <c r="K12" s="115" t="e">
        <f t="shared" si="0"/>
        <v>#REF!</v>
      </c>
      <c r="L12" s="126" t="e">
        <f t="shared" si="1"/>
        <v>#REF!</v>
      </c>
      <c r="M12" s="199" t="e">
        <f t="shared" si="3"/>
        <v>#REF!</v>
      </c>
      <c r="N12" s="210">
        <v>3</v>
      </c>
      <c r="O12" s="210">
        <v>1</v>
      </c>
      <c r="P12" s="210">
        <v>0</v>
      </c>
      <c r="Q12" s="211">
        <v>2</v>
      </c>
      <c r="R12" t="e">
        <f t="shared" si="4"/>
        <v>#REF!</v>
      </c>
    </row>
    <row r="13" spans="2:18" x14ac:dyDescent="0.2">
      <c r="B13" s="125" t="s">
        <v>5</v>
      </c>
      <c r="C13" s="122"/>
      <c r="D13" s="27">
        <v>42</v>
      </c>
      <c r="E13" s="129">
        <v>1</v>
      </c>
      <c r="F13" s="142">
        <f t="shared" si="2"/>
        <v>41</v>
      </c>
      <c r="G13" s="116" t="e">
        <f t="array" ref="G13">SUM(IF('Assessments Input'!#REF!=B13,IF('Assessments Input'!#REF!&lt;&gt;"",1,"")))</f>
        <v>#REF!</v>
      </c>
      <c r="H13" s="132" t="e">
        <f t="array" ref="H13">SUM(IF('Assessments Input'!#REF!=B13,IF('Assessments Input'!#REF!&lt;&gt;"",IF('Assessments Input'!#REF!=1,1,""))))</f>
        <v>#REF!</v>
      </c>
      <c r="I13" s="139" t="e">
        <f t="array" ref="I13">SUM(IF('Assessments Input'!#REF!=B13,IF('Assessments Input'!#REF!=$I$6,1,"")))</f>
        <v>#REF!</v>
      </c>
      <c r="J13" s="133" t="e">
        <f t="array" ref="J13">SUM(IF('Assessments Input'!#REF!=B13,IF('Assessments Input'!#REF!=$I$6,IF('Assessments Input'!#REF!=1,1,""))))</f>
        <v>#REF!</v>
      </c>
      <c r="K13" s="115" t="e">
        <f t="shared" si="0"/>
        <v>#REF!</v>
      </c>
      <c r="L13" s="126" t="e">
        <f t="shared" si="1"/>
        <v>#REF!</v>
      </c>
      <c r="M13" s="199" t="e">
        <f t="shared" si="3"/>
        <v>#REF!</v>
      </c>
      <c r="N13" s="210">
        <v>19</v>
      </c>
      <c r="O13" s="210">
        <v>2</v>
      </c>
      <c r="P13" s="210">
        <v>1</v>
      </c>
      <c r="Q13" s="211">
        <v>2</v>
      </c>
      <c r="R13" t="e">
        <f t="shared" si="4"/>
        <v>#REF!</v>
      </c>
    </row>
    <row r="14" spans="2:18" x14ac:dyDescent="0.2">
      <c r="B14" s="125" t="s">
        <v>11</v>
      </c>
      <c r="C14" s="122"/>
      <c r="D14" s="27">
        <v>30</v>
      </c>
      <c r="E14" s="129"/>
      <c r="F14" s="142">
        <f t="shared" si="2"/>
        <v>30</v>
      </c>
      <c r="G14" s="116" t="e">
        <f t="array" ref="G14">SUM(IF('Assessments Input'!#REF!=B14,IF('Assessments Input'!#REF!&lt;&gt;"",1,"")))</f>
        <v>#REF!</v>
      </c>
      <c r="H14" s="132" t="e">
        <f t="array" ref="H14">SUM(IF('Assessments Input'!#REF!=B14,IF('Assessments Input'!#REF!&lt;&gt;"",IF('Assessments Input'!#REF!=1,1,""))))</f>
        <v>#REF!</v>
      </c>
      <c r="I14" s="139" t="e">
        <f t="array" ref="I14">SUM(IF('Assessments Input'!#REF!=B14,IF('Assessments Input'!#REF!=$I$6,1,"")))</f>
        <v>#REF!</v>
      </c>
      <c r="J14" s="133" t="e">
        <f t="array" ref="J14">SUM(IF('Assessments Input'!#REF!=B14,IF('Assessments Input'!#REF!=$I$6,IF('Assessments Input'!#REF!=1,1,""))))</f>
        <v>#REF!</v>
      </c>
      <c r="K14" s="115" t="e">
        <f t="shared" si="0"/>
        <v>#REF!</v>
      </c>
      <c r="L14" s="126" t="e">
        <f t="shared" si="1"/>
        <v>#REF!</v>
      </c>
      <c r="M14" s="199" t="e">
        <f t="shared" si="3"/>
        <v>#REF!</v>
      </c>
      <c r="N14" s="210">
        <v>9</v>
      </c>
      <c r="O14" s="210">
        <v>4</v>
      </c>
      <c r="P14" s="210">
        <v>1</v>
      </c>
      <c r="Q14" s="211">
        <v>3</v>
      </c>
      <c r="R14" t="e">
        <f t="shared" si="4"/>
        <v>#REF!</v>
      </c>
    </row>
    <row r="15" spans="2:18" x14ac:dyDescent="0.2">
      <c r="B15" s="125" t="s">
        <v>3</v>
      </c>
      <c r="C15" s="122"/>
      <c r="D15" s="27">
        <v>16</v>
      </c>
      <c r="E15" s="129">
        <v>1</v>
      </c>
      <c r="F15" s="142">
        <f t="shared" si="2"/>
        <v>15</v>
      </c>
      <c r="G15" s="116" t="e">
        <f t="array" ref="G15">SUM(IF('Assessments Input'!#REF!=B15,IF('Assessments Input'!#REF!&lt;&gt;"",1,"")))</f>
        <v>#REF!</v>
      </c>
      <c r="H15" s="132" t="e">
        <f t="array" ref="H15">SUM(IF('Assessments Input'!#REF!=B15,IF('Assessments Input'!#REF!&lt;&gt;"",IF('Assessments Input'!#REF!=1,1,""))))</f>
        <v>#REF!</v>
      </c>
      <c r="I15" s="139" t="e">
        <f t="array" ref="I15">SUM(IF('Assessments Input'!#REF!=B15,IF('Assessments Input'!#REF!=$I$6,1,"")))</f>
        <v>#REF!</v>
      </c>
      <c r="J15" s="133" t="e">
        <f t="array" ref="J15">SUM(IF('Assessments Input'!#REF!=B15,IF('Assessments Input'!#REF!=$I$6,IF('Assessments Input'!#REF!=1,1,""))))</f>
        <v>#REF!</v>
      </c>
      <c r="K15" s="115" t="e">
        <f t="shared" si="0"/>
        <v>#REF!</v>
      </c>
      <c r="L15" s="126" t="e">
        <f t="shared" si="1"/>
        <v>#REF!</v>
      </c>
      <c r="M15" s="199" t="e">
        <f t="shared" si="3"/>
        <v>#REF!</v>
      </c>
      <c r="N15" s="210">
        <v>4</v>
      </c>
      <c r="O15" s="210">
        <v>1</v>
      </c>
      <c r="P15" s="210">
        <v>1</v>
      </c>
      <c r="Q15" s="211">
        <v>2</v>
      </c>
      <c r="R15" t="e">
        <f t="shared" si="4"/>
        <v>#REF!</v>
      </c>
    </row>
    <row r="16" spans="2:18" ht="13.5" thickBot="1" x14ac:dyDescent="0.25">
      <c r="B16" s="125" t="s">
        <v>9</v>
      </c>
      <c r="C16" s="122"/>
      <c r="D16" s="27">
        <v>18</v>
      </c>
      <c r="E16" s="129"/>
      <c r="F16" s="142">
        <f t="shared" si="2"/>
        <v>18</v>
      </c>
      <c r="G16" s="116" t="e">
        <f t="array" ref="G16">SUM(IF('Assessments Input'!#REF!=B16,IF('Assessments Input'!#REF!&lt;&gt;"",1,"")))</f>
        <v>#REF!</v>
      </c>
      <c r="H16" s="132" t="e">
        <f t="array" ref="H16">SUM(IF('Assessments Input'!#REF!=B16,IF('Assessments Input'!#REF!&lt;&gt;"",IF('Assessments Input'!#REF!=1,1,""))))</f>
        <v>#REF!</v>
      </c>
      <c r="I16" s="139" t="e">
        <f t="array" ref="I16">SUM(IF('Assessments Input'!#REF!=B16,IF('Assessments Input'!#REF!=$I$6,1,"")))</f>
        <v>#REF!</v>
      </c>
      <c r="J16" s="133" t="e">
        <f t="array" ref="J16">SUM(IF('Assessments Input'!#REF!=B16,IF('Assessments Input'!#REF!=$I$6,IF('Assessments Input'!#REF!=1,1,""))))</f>
        <v>#REF!</v>
      </c>
      <c r="K16" s="115" t="e">
        <f t="shared" si="0"/>
        <v>#REF!</v>
      </c>
      <c r="L16" s="126" t="e">
        <f t="shared" si="1"/>
        <v>#REF!</v>
      </c>
      <c r="M16" s="199" t="e">
        <f t="shared" si="3"/>
        <v>#REF!</v>
      </c>
      <c r="N16" s="210">
        <v>6</v>
      </c>
      <c r="O16" s="210">
        <v>1</v>
      </c>
      <c r="P16" s="210">
        <v>0</v>
      </c>
      <c r="Q16" s="211">
        <v>2</v>
      </c>
      <c r="R16" t="e">
        <f t="shared" si="4"/>
        <v>#REF!</v>
      </c>
    </row>
    <row r="17" spans="2:18" ht="13.5" thickBot="1" x14ac:dyDescent="0.25">
      <c r="B17" s="121" t="s">
        <v>211</v>
      </c>
      <c r="C17" s="123"/>
      <c r="D17" s="120">
        <f t="shared" ref="D17:J17" si="5">SUM(D7:D16)</f>
        <v>251</v>
      </c>
      <c r="E17" s="130">
        <f t="shared" si="5"/>
        <v>3</v>
      </c>
      <c r="F17" s="134">
        <f t="shared" si="5"/>
        <v>248</v>
      </c>
      <c r="G17" s="119" t="e">
        <f t="shared" si="5"/>
        <v>#REF!</v>
      </c>
      <c r="H17" s="130" t="e">
        <f t="shared" si="5"/>
        <v>#REF!</v>
      </c>
      <c r="I17" s="140" t="e">
        <f t="shared" si="5"/>
        <v>#REF!</v>
      </c>
      <c r="J17" s="134" t="e">
        <f t="shared" si="5"/>
        <v>#REF!</v>
      </c>
      <c r="K17" s="194" t="e">
        <f t="shared" si="0"/>
        <v>#REF!</v>
      </c>
      <c r="L17" s="127" t="e">
        <f t="shared" si="1"/>
        <v>#REF!</v>
      </c>
      <c r="M17" s="200" t="e">
        <f>SUM(M7:M16)</f>
        <v>#REF!</v>
      </c>
      <c r="N17" s="212">
        <f t="shared" ref="N17:Q17" si="6">SUM(N7:N16)</f>
        <v>66</v>
      </c>
      <c r="O17" s="212">
        <f t="shared" si="6"/>
        <v>13</v>
      </c>
      <c r="P17" s="212">
        <f t="shared" si="6"/>
        <v>7</v>
      </c>
      <c r="Q17" s="213">
        <f t="shared" si="6"/>
        <v>19</v>
      </c>
      <c r="R17" t="e">
        <f t="shared" si="4"/>
        <v>#REF!</v>
      </c>
    </row>
    <row r="18" spans="2:18" ht="13.5" thickBot="1" x14ac:dyDescent="0.25">
      <c r="B18" s="23"/>
      <c r="C18" s="124"/>
      <c r="D18" s="43"/>
      <c r="E18" s="131"/>
      <c r="F18" s="143"/>
      <c r="G18" s="117" t="e">
        <f>G17=#REF!</f>
        <v>#REF!</v>
      </c>
      <c r="H18" s="144" t="e">
        <f>H17=#REF!</f>
        <v>#REF!</v>
      </c>
      <c r="I18" s="141" t="e">
        <f>I17=#REF!</f>
        <v>#REF!</v>
      </c>
      <c r="J18" s="135" t="e">
        <f>J17=#REF!</f>
        <v>#REF!</v>
      </c>
      <c r="K18" s="118" t="e">
        <f>K17=#REF!</f>
        <v>#REF!</v>
      </c>
      <c r="L18" s="128"/>
      <c r="M18" s="201" t="e">
        <f>M17=(F17-I17)</f>
        <v>#REF!</v>
      </c>
      <c r="N18" s="202"/>
      <c r="O18" s="202"/>
      <c r="P18" s="202"/>
      <c r="Q18" s="203"/>
    </row>
    <row r="21" spans="2:18" s="1" customFormat="1" x14ac:dyDescent="0.2">
      <c r="B21" s="1" t="s">
        <v>363</v>
      </c>
      <c r="F21" s="113"/>
    </row>
    <row r="22" spans="2:18" ht="3.75" customHeight="1" thickBot="1" x14ac:dyDescent="0.25"/>
    <row r="23" spans="2:18" ht="30" customHeight="1" thickBot="1" x14ac:dyDescent="0.25">
      <c r="B23" s="150" t="s">
        <v>1</v>
      </c>
      <c r="C23" s="159"/>
      <c r="D23" s="147" t="s">
        <v>13</v>
      </c>
      <c r="E23" s="147" t="s">
        <v>14</v>
      </c>
      <c r="F23" s="147" t="s">
        <v>15</v>
      </c>
      <c r="G23" s="147" t="s">
        <v>396</v>
      </c>
      <c r="H23" s="147" t="s">
        <v>399</v>
      </c>
      <c r="I23" s="147" t="s">
        <v>397</v>
      </c>
      <c r="J23" s="147" t="s">
        <v>211</v>
      </c>
      <c r="K23" s="147" t="s">
        <v>338</v>
      </c>
      <c r="L23" s="160" t="s">
        <v>339</v>
      </c>
    </row>
    <row r="24" spans="2:18" s="1" customFormat="1" x14ac:dyDescent="0.2">
      <c r="B24" s="152"/>
      <c r="C24" s="22"/>
      <c r="D24" s="22"/>
      <c r="E24" s="21"/>
      <c r="F24" s="21"/>
      <c r="G24" s="21"/>
      <c r="H24" s="21"/>
      <c r="I24" s="21"/>
      <c r="J24" s="22"/>
      <c r="K24" s="22"/>
      <c r="L24" s="153"/>
    </row>
    <row r="25" spans="2:18" x14ac:dyDescent="0.2">
      <c r="B25" s="154" t="s">
        <v>6</v>
      </c>
      <c r="C25" s="20"/>
      <c r="D25" s="27" t="e">
        <f t="array" ref="D25">SUM(IF('Assessments Input'!#REF!=$B25,IF('Assessments Input'!$C$2:$C$194=D$23,IF('Assessments Input'!#REF!&lt;2,IF('Assessments Input'!#REF!&lt;2,1,0)))))</f>
        <v>#REF!</v>
      </c>
      <c r="E25" s="27" t="e">
        <f t="array" ref="E25">SUM(IF('Assessments Input'!#REF!=$B25,IF('Assessments Input'!$C$2:$C$194=E$23,IF('Assessments Input'!#REF!&lt;2,IF('Assessments Input'!#REF!&lt;2,1,0)))))</f>
        <v>#REF!</v>
      </c>
      <c r="F25" s="27" t="e">
        <f t="array" ref="F25">SUM(IF('Assessments Input'!#REF!=$B25,IF('Assessments Input'!$C$2:$C$194=F$23,IF('Assessments Input'!#REF!&lt;2,IF('Assessments Input'!#REF!&lt;2,1,0)))))</f>
        <v>#REF!</v>
      </c>
      <c r="G25" s="27" t="e">
        <f t="array" ref="G25">SUM(IF('Assessments Input'!#REF!=$B25,IF('Assessments Input'!$C$2:$C$194=G$23,IF('Assessments Input'!#REF!&lt;2,IF('Assessments Input'!#REF!&lt;2,1,0)))))</f>
        <v>#REF!</v>
      </c>
      <c r="H25" s="27" t="e">
        <f t="array" ref="H25">SUM(IF('Assessments Input'!#REF!=$B25,IF('Assessments Input'!$C$2:$C$194=H$23,IF('Assessments Input'!#REF!&lt;2,IF('Assessments Input'!#REF!&lt;2,1,0)))))</f>
        <v>#REF!</v>
      </c>
      <c r="I25" s="27" t="e">
        <f t="array" ref="I25">SUM(IF('Assessments Input'!#REF!=$B25,IF('Assessments Input'!$C$2:$C$194=I$23,IF('Assessments Input'!#REF!&lt;2,IF('Assessments Input'!#REF!&lt;2,1,0)))))</f>
        <v>#REF!</v>
      </c>
      <c r="J25" s="27" t="e">
        <f>SUM(D25:I25)</f>
        <v>#REF!</v>
      </c>
      <c r="K25" s="27">
        <f t="shared" ref="K25:K34" si="7">F7</f>
        <v>11</v>
      </c>
      <c r="L25" s="4" t="e">
        <f>IF(J25=K25,"ok",1)</f>
        <v>#REF!</v>
      </c>
    </row>
    <row r="26" spans="2:18" x14ac:dyDescent="0.2">
      <c r="B26" s="154" t="s">
        <v>12</v>
      </c>
      <c r="C26" s="20"/>
      <c r="D26" s="27" t="e">
        <f t="array" ref="D26">SUM(IF('Assessments Input'!#REF!=$B26,IF('Assessments Input'!$C$2:$C$194=D$23,IF('Assessments Input'!#REF!&lt;2,IF('Assessments Input'!#REF!&lt;2,1,0)))))</f>
        <v>#REF!</v>
      </c>
      <c r="E26" s="27" t="e">
        <f t="array" ref="E26">SUM(IF('Assessments Input'!#REF!=$B26,IF('Assessments Input'!$C$2:$C$194=E$23,IF('Assessments Input'!#REF!&lt;2,IF('Assessments Input'!#REF!&lt;2,1,0)))))</f>
        <v>#REF!</v>
      </c>
      <c r="F26" s="27" t="e">
        <f t="array" ref="F26">SUM(IF('Assessments Input'!#REF!=$B26,IF('Assessments Input'!$C$2:$C$194=F$23,IF('Assessments Input'!#REF!&lt;2,IF('Assessments Input'!#REF!&lt;2,1,0)))))</f>
        <v>#REF!</v>
      </c>
      <c r="G26" s="27" t="e">
        <f t="array" ref="G26">SUM(IF('Assessments Input'!#REF!=$B26,IF('Assessments Input'!$C$2:$C$194=G$23,IF('Assessments Input'!#REF!&lt;2,IF('Assessments Input'!#REF!&lt;2,1,0)))))</f>
        <v>#REF!</v>
      </c>
      <c r="H26" s="27" t="e">
        <f t="array" ref="H26">SUM(IF('Assessments Input'!#REF!=$B26,IF('Assessments Input'!$C$2:$C$194=H$23,IF('Assessments Input'!#REF!&lt;2,IF('Assessments Input'!#REF!&lt;2,1,0)))))</f>
        <v>#REF!</v>
      </c>
      <c r="I26" s="27" t="e">
        <f t="array" ref="I26">SUM(IF('Assessments Input'!#REF!=$B26,IF('Assessments Input'!$C$2:$C$194=I$23,IF('Assessments Input'!#REF!&lt;2,IF('Assessments Input'!#REF!&lt;2,1,0)))))</f>
        <v>#REF!</v>
      </c>
      <c r="J26" s="27" t="e">
        <f t="shared" ref="J26:J34" si="8">SUM(D26:I26)</f>
        <v>#REF!</v>
      </c>
      <c r="K26" s="27">
        <f t="shared" si="7"/>
        <v>23</v>
      </c>
      <c r="L26" s="4" t="e">
        <f t="shared" ref="L26:L34" si="9">IF(J26=K26,"ok",1)</f>
        <v>#REF!</v>
      </c>
    </row>
    <row r="27" spans="2:18" x14ac:dyDescent="0.2">
      <c r="B27" s="154" t="s">
        <v>10</v>
      </c>
      <c r="C27" s="20"/>
      <c r="D27" s="27" t="e">
        <f t="array" ref="D27">SUM(IF('Assessments Input'!#REF!=$B27,IF('Assessments Input'!$C$2:$C$194=D$23,IF('Assessments Input'!#REF!&lt;2,IF('Assessments Input'!#REF!&lt;2,1,0)))))</f>
        <v>#REF!</v>
      </c>
      <c r="E27" s="27" t="e">
        <f t="array" ref="E27">SUM(IF('Assessments Input'!#REF!=$B27,IF('Assessments Input'!$C$2:$C$194=E$23,IF('Assessments Input'!#REF!&lt;2,IF('Assessments Input'!#REF!&lt;2,1,0)))))</f>
        <v>#REF!</v>
      </c>
      <c r="F27" s="27" t="e">
        <f t="array" ref="F27">SUM(IF('Assessments Input'!#REF!=$B27,IF('Assessments Input'!$C$2:$C$194=F$23,IF('Assessments Input'!#REF!&lt;2,IF('Assessments Input'!#REF!&lt;2,1,0)))))</f>
        <v>#REF!</v>
      </c>
      <c r="G27" s="27" t="e">
        <f t="array" ref="G27">SUM(IF('Assessments Input'!#REF!=$B27,IF('Assessments Input'!$C$2:$C$194=G$23,IF('Assessments Input'!#REF!&lt;2,IF('Assessments Input'!#REF!&lt;2,1,0)))))</f>
        <v>#REF!</v>
      </c>
      <c r="H27" s="27" t="e">
        <f t="array" ref="H27">SUM(IF('Assessments Input'!#REF!=$B27,IF('Assessments Input'!$C$2:$C$194=H$23,IF('Assessments Input'!#REF!&lt;2,IF('Assessments Input'!#REF!&lt;2,1,0)))))</f>
        <v>#REF!</v>
      </c>
      <c r="I27" s="27" t="e">
        <f t="array" ref="I27">SUM(IF('Assessments Input'!#REF!=$B27,IF('Assessments Input'!$C$2:$C$194=I$23,IF('Assessments Input'!#REF!&lt;2,IF('Assessments Input'!#REF!&lt;2,1,0)))))</f>
        <v>#REF!</v>
      </c>
      <c r="J27" s="27" t="e">
        <f t="shared" si="8"/>
        <v>#REF!</v>
      </c>
      <c r="K27" s="27">
        <f t="shared" si="7"/>
        <v>27</v>
      </c>
      <c r="L27" s="4" t="e">
        <f t="shared" si="9"/>
        <v>#REF!</v>
      </c>
    </row>
    <row r="28" spans="2:18" x14ac:dyDescent="0.2">
      <c r="B28" s="154" t="s">
        <v>4</v>
      </c>
      <c r="C28" s="20"/>
      <c r="D28" s="27" t="e">
        <f t="array" ref="D28">SUM(IF('Assessments Input'!#REF!=$B28,IF('Assessments Input'!$C$2:$C$194=D$23,IF('Assessments Input'!#REF!&lt;2,IF('Assessments Input'!#REF!&lt;2,1,0)))))</f>
        <v>#REF!</v>
      </c>
      <c r="E28" s="27" t="e">
        <f t="array" ref="E28">SUM(IF('Assessments Input'!#REF!=$B28,IF('Assessments Input'!$C$2:$C$194=E$23,IF('Assessments Input'!#REF!&lt;2,IF('Assessments Input'!#REF!&lt;2,1,0)))))</f>
        <v>#REF!</v>
      </c>
      <c r="F28" s="27" t="e">
        <f t="array" ref="F28">SUM(IF('Assessments Input'!#REF!=$B28,IF('Assessments Input'!$C$2:$C$194=F$23,IF('Assessments Input'!#REF!&lt;2,IF('Assessments Input'!#REF!&lt;2,1,0)))))</f>
        <v>#REF!</v>
      </c>
      <c r="G28" s="27" t="e">
        <f t="array" ref="G28">SUM(IF('Assessments Input'!#REF!=$B28,IF('Assessments Input'!$C$2:$C$194=G$23,IF('Assessments Input'!#REF!&lt;2,IF('Assessments Input'!#REF!&lt;2,1,0)))))</f>
        <v>#REF!</v>
      </c>
      <c r="H28" s="27" t="e">
        <f t="array" ref="H28">SUM(IF('Assessments Input'!#REF!=$B28,IF('Assessments Input'!$C$2:$C$194=H$23,IF('Assessments Input'!#REF!&lt;2,IF('Assessments Input'!#REF!&lt;2,1,0)))))</f>
        <v>#REF!</v>
      </c>
      <c r="I28" s="27" t="e">
        <f t="array" ref="I28">SUM(IF('Assessments Input'!#REF!=$B28,IF('Assessments Input'!$C$2:$C$194=I$23,IF('Assessments Input'!#REF!&lt;2,IF('Assessments Input'!#REF!&lt;2,1,0)))))</f>
        <v>#REF!</v>
      </c>
      <c r="J28" s="27" t="e">
        <f t="shared" si="8"/>
        <v>#REF!</v>
      </c>
      <c r="K28" s="27">
        <f t="shared" si="7"/>
        <v>27</v>
      </c>
      <c r="L28" s="4" t="e">
        <f t="shared" si="9"/>
        <v>#REF!</v>
      </c>
    </row>
    <row r="29" spans="2:18" x14ac:dyDescent="0.2">
      <c r="B29" s="154" t="s">
        <v>7</v>
      </c>
      <c r="C29" s="20"/>
      <c r="D29" s="27" t="e">
        <f t="array" ref="D29">SUM(IF('Assessments Input'!#REF!=$B29,IF('Assessments Input'!$C$2:$C$194=D$23,IF('Assessments Input'!#REF!&lt;2,IF('Assessments Input'!#REF!&lt;2,1,0)))))</f>
        <v>#REF!</v>
      </c>
      <c r="E29" s="27" t="e">
        <f t="array" ref="E29">SUM(IF('Assessments Input'!#REF!=$B29,IF('Assessments Input'!$C$2:$C$194=E$23,IF('Assessments Input'!#REF!&lt;2,IF('Assessments Input'!#REF!&lt;2,1,0)))))</f>
        <v>#REF!</v>
      </c>
      <c r="F29" s="27" t="e">
        <f t="array" ref="F29">SUM(IF('Assessments Input'!#REF!=$B29,IF('Assessments Input'!$C$2:$C$194=F$23,IF('Assessments Input'!#REF!&lt;2,IF('Assessments Input'!#REF!&lt;2,1,0)))))</f>
        <v>#REF!</v>
      </c>
      <c r="G29" s="27" t="e">
        <f t="array" ref="G29">SUM(IF('Assessments Input'!#REF!=$B29,IF('Assessments Input'!$C$2:$C$194=G$23,IF('Assessments Input'!#REF!&lt;2,IF('Assessments Input'!#REF!&lt;2,1,0)))))</f>
        <v>#REF!</v>
      </c>
      <c r="H29" s="27" t="e">
        <f t="array" ref="H29">SUM(IF('Assessments Input'!#REF!=$B29,IF('Assessments Input'!$C$2:$C$194=H$23,IF('Assessments Input'!#REF!&lt;2,IF('Assessments Input'!#REF!&lt;2,1,0)))))</f>
        <v>#REF!</v>
      </c>
      <c r="I29" s="27" t="e">
        <f t="array" ref="I29">SUM(IF('Assessments Input'!#REF!=$B29,IF('Assessments Input'!$C$2:$C$194=I$23,IF('Assessments Input'!#REF!&lt;2,IF('Assessments Input'!#REF!&lt;2,1,0)))))</f>
        <v>#REF!</v>
      </c>
      <c r="J29" s="27" t="e">
        <f t="shared" si="8"/>
        <v>#REF!</v>
      </c>
      <c r="K29" s="27">
        <f t="shared" si="7"/>
        <v>41</v>
      </c>
      <c r="L29" s="4" t="e">
        <f t="shared" si="9"/>
        <v>#REF!</v>
      </c>
    </row>
    <row r="30" spans="2:18" x14ac:dyDescent="0.2">
      <c r="B30" s="154" t="s">
        <v>8</v>
      </c>
      <c r="C30" s="20"/>
      <c r="D30" s="27" t="e">
        <f t="array" ref="D30">SUM(IF('Assessments Input'!#REF!=$B30,IF('Assessments Input'!$C$2:$C$194=D$23,IF('Assessments Input'!#REF!&lt;2,IF('Assessments Input'!#REF!&lt;2,1,0)))))</f>
        <v>#REF!</v>
      </c>
      <c r="E30" s="27" t="e">
        <f t="array" ref="E30">SUM(IF('Assessments Input'!#REF!=$B30,IF('Assessments Input'!$C$2:$C$194=E$23,IF('Assessments Input'!#REF!&lt;2,IF('Assessments Input'!#REF!&lt;2,1,0)))))</f>
        <v>#REF!</v>
      </c>
      <c r="F30" s="27" t="e">
        <f t="array" ref="F30">SUM(IF('Assessments Input'!#REF!=$B30,IF('Assessments Input'!$C$2:$C$194=F$23,IF('Assessments Input'!#REF!&lt;2,IF('Assessments Input'!#REF!&lt;2,1,0)))))</f>
        <v>#REF!</v>
      </c>
      <c r="G30" s="27" t="e">
        <f t="array" ref="G30">SUM(IF('Assessments Input'!#REF!=$B30,IF('Assessments Input'!$C$2:$C$194=G$23,IF('Assessments Input'!#REF!&lt;2,IF('Assessments Input'!#REF!&lt;2,1,0)))))</f>
        <v>#REF!</v>
      </c>
      <c r="H30" s="27" t="e">
        <f t="array" ref="H30">SUM(IF('Assessments Input'!#REF!=$B30,IF('Assessments Input'!$C$2:$C$194=H$23,IF('Assessments Input'!#REF!&lt;2,IF('Assessments Input'!#REF!&lt;2,1,0)))))</f>
        <v>#REF!</v>
      </c>
      <c r="I30" s="27" t="e">
        <f t="array" ref="I30">SUM(IF('Assessments Input'!#REF!=$B30,IF('Assessments Input'!$C$2:$C$194=I$23,IF('Assessments Input'!#REF!&lt;2,IF('Assessments Input'!#REF!&lt;2,1,0)))))</f>
        <v>#REF!</v>
      </c>
      <c r="J30" s="27" t="e">
        <f t="shared" si="8"/>
        <v>#REF!</v>
      </c>
      <c r="K30" s="27">
        <f t="shared" si="7"/>
        <v>15</v>
      </c>
      <c r="L30" s="4" t="e">
        <f t="shared" si="9"/>
        <v>#REF!</v>
      </c>
    </row>
    <row r="31" spans="2:18" x14ac:dyDescent="0.2">
      <c r="B31" s="154" t="s">
        <v>5</v>
      </c>
      <c r="C31" s="20"/>
      <c r="D31" s="27" t="e">
        <f t="array" ref="D31">SUM(IF('Assessments Input'!#REF!=$B31,IF('Assessments Input'!$C$2:$C$194=D$23,IF('Assessments Input'!#REF!&lt;2,IF('Assessments Input'!#REF!&lt;2,1,0)))))</f>
        <v>#REF!</v>
      </c>
      <c r="E31" s="27" t="e">
        <f t="array" ref="E31">SUM(IF('Assessments Input'!#REF!=$B31,IF('Assessments Input'!$C$2:$C$194=E$23,IF('Assessments Input'!#REF!&lt;2,IF('Assessments Input'!#REF!&lt;2,1,0)))))</f>
        <v>#REF!</v>
      </c>
      <c r="F31" s="27" t="e">
        <f t="array" ref="F31">SUM(IF('Assessments Input'!#REF!=$B31,IF('Assessments Input'!$C$2:$C$194=F$23,IF('Assessments Input'!#REF!&lt;2,IF('Assessments Input'!#REF!&lt;2,1,0)))))</f>
        <v>#REF!</v>
      </c>
      <c r="G31" s="27" t="e">
        <f t="array" ref="G31">SUM(IF('Assessments Input'!#REF!=$B31,IF('Assessments Input'!$C$2:$C$194=G$23,IF('Assessments Input'!#REF!&lt;2,IF('Assessments Input'!#REF!&lt;2,1,0)))))</f>
        <v>#REF!</v>
      </c>
      <c r="H31" s="27" t="e">
        <f t="array" ref="H31">SUM(IF('Assessments Input'!#REF!=$B31,IF('Assessments Input'!$C$2:$C$194=H$23,IF('Assessments Input'!#REF!&lt;2,IF('Assessments Input'!#REF!&lt;2,1,0)))))</f>
        <v>#REF!</v>
      </c>
      <c r="I31" s="27" t="e">
        <f t="array" ref="I31">SUM(IF('Assessments Input'!#REF!=$B31,IF('Assessments Input'!$C$2:$C$194=I$23,IF('Assessments Input'!#REF!&lt;2,IF('Assessments Input'!#REF!&lt;2,1,0)))))</f>
        <v>#REF!</v>
      </c>
      <c r="J31" s="27" t="e">
        <f t="shared" si="8"/>
        <v>#REF!</v>
      </c>
      <c r="K31" s="27">
        <f t="shared" si="7"/>
        <v>41</v>
      </c>
      <c r="L31" s="4" t="e">
        <f t="shared" si="9"/>
        <v>#REF!</v>
      </c>
    </row>
    <row r="32" spans="2:18" x14ac:dyDescent="0.2">
      <c r="B32" s="154" t="s">
        <v>11</v>
      </c>
      <c r="C32" s="20"/>
      <c r="D32" s="27" t="e">
        <f t="array" ref="D32">SUM(IF('Assessments Input'!#REF!=$B32,IF('Assessments Input'!$C$2:$C$194=D$23,IF('Assessments Input'!#REF!&lt;2,IF('Assessments Input'!#REF!&lt;2,1,0)))))</f>
        <v>#REF!</v>
      </c>
      <c r="E32" s="27" t="e">
        <f t="array" ref="E32">SUM(IF('Assessments Input'!#REF!=$B32,IF('Assessments Input'!$C$2:$C$194=E$23,IF('Assessments Input'!#REF!&lt;2,IF('Assessments Input'!#REF!&lt;2,1,0)))))</f>
        <v>#REF!</v>
      </c>
      <c r="F32" s="27" t="e">
        <f t="array" ref="F32">SUM(IF('Assessments Input'!#REF!=$B32,IF('Assessments Input'!$C$2:$C$194=F$23,IF('Assessments Input'!#REF!&lt;2,IF('Assessments Input'!#REF!&lt;2,1,0)))))</f>
        <v>#REF!</v>
      </c>
      <c r="G32" s="27" t="e">
        <f t="array" ref="G32">SUM(IF('Assessments Input'!#REF!=$B32,IF('Assessments Input'!$C$2:$C$194=G$23,IF('Assessments Input'!#REF!&lt;2,IF('Assessments Input'!#REF!&lt;2,1,0)))))</f>
        <v>#REF!</v>
      </c>
      <c r="H32" s="27" t="e">
        <f t="array" ref="H32">SUM(IF('Assessments Input'!#REF!=$B32,IF('Assessments Input'!$C$2:$C$194=H$23,IF('Assessments Input'!#REF!&lt;2,IF('Assessments Input'!#REF!&lt;2,1,0)))))</f>
        <v>#REF!</v>
      </c>
      <c r="I32" s="27" t="e">
        <f t="array" ref="I32">SUM(IF('Assessments Input'!#REF!=$B32,IF('Assessments Input'!$C$2:$C$194=I$23,IF('Assessments Input'!#REF!&lt;2,IF('Assessments Input'!#REF!&lt;2,1,0)))))</f>
        <v>#REF!</v>
      </c>
      <c r="J32" s="27" t="e">
        <f t="shared" si="8"/>
        <v>#REF!</v>
      </c>
      <c r="K32" s="27">
        <f t="shared" si="7"/>
        <v>30</v>
      </c>
      <c r="L32" s="4" t="e">
        <f t="shared" si="9"/>
        <v>#REF!</v>
      </c>
    </row>
    <row r="33" spans="2:13" x14ac:dyDescent="0.2">
      <c r="B33" s="154" t="s">
        <v>3</v>
      </c>
      <c r="C33" s="20"/>
      <c r="D33" s="27" t="e">
        <f t="array" ref="D33">SUM(IF('Assessments Input'!#REF!=$B33,IF('Assessments Input'!$C$2:$C$194=D$23,IF('Assessments Input'!#REF!&lt;2,IF('Assessments Input'!#REF!&lt;2,1,0)))))</f>
        <v>#REF!</v>
      </c>
      <c r="E33" s="27" t="e">
        <f t="array" ref="E33">SUM(IF('Assessments Input'!#REF!=$B33,IF('Assessments Input'!$C$2:$C$194=E$23,IF('Assessments Input'!#REF!&lt;2,IF('Assessments Input'!#REF!&lt;2,1,0)))))</f>
        <v>#REF!</v>
      </c>
      <c r="F33" s="27" t="e">
        <f t="array" ref="F33">SUM(IF('Assessments Input'!#REF!=$B33,IF('Assessments Input'!$C$2:$C$194=F$23,IF('Assessments Input'!#REF!&lt;2,IF('Assessments Input'!#REF!&lt;2,1,0)))))</f>
        <v>#REF!</v>
      </c>
      <c r="G33" s="27" t="e">
        <f t="array" ref="G33">SUM(IF('Assessments Input'!#REF!=$B33,IF('Assessments Input'!$C$2:$C$194=G$23,IF('Assessments Input'!#REF!&lt;2,IF('Assessments Input'!#REF!&lt;2,1,0)))))</f>
        <v>#REF!</v>
      </c>
      <c r="H33" s="27" t="e">
        <f t="array" ref="H33">SUM(IF('Assessments Input'!#REF!=$B33,IF('Assessments Input'!$C$2:$C$194=H$23,IF('Assessments Input'!#REF!&lt;2,IF('Assessments Input'!#REF!&lt;2,1,0)))))</f>
        <v>#REF!</v>
      </c>
      <c r="I33" s="27" t="e">
        <f t="array" ref="I33">SUM(IF('Assessments Input'!#REF!=$B33,IF('Assessments Input'!$C$2:$C$194=I$23,IF('Assessments Input'!#REF!&lt;2,IF('Assessments Input'!#REF!&lt;2,1,0)))))</f>
        <v>#REF!</v>
      </c>
      <c r="J33" s="27" t="e">
        <f t="shared" si="8"/>
        <v>#REF!</v>
      </c>
      <c r="K33" s="27">
        <f t="shared" si="7"/>
        <v>15</v>
      </c>
      <c r="L33" s="4" t="e">
        <f t="shared" si="9"/>
        <v>#REF!</v>
      </c>
    </row>
    <row r="34" spans="2:13" x14ac:dyDescent="0.2">
      <c r="B34" s="158" t="s">
        <v>9</v>
      </c>
      <c r="C34" s="26"/>
      <c r="D34" s="114" t="e">
        <f t="array" ref="D34">SUM(IF('Assessments Input'!#REF!=$B34,IF('Assessments Input'!$C$2:$C$194=D$23,IF('Assessments Input'!#REF!&lt;2,IF('Assessments Input'!#REF!&lt;2,1,0)))))</f>
        <v>#REF!</v>
      </c>
      <c r="E34" s="114" t="e">
        <f t="array" ref="E34">SUM(IF('Assessments Input'!#REF!=$B34,IF('Assessments Input'!$C$2:$C$194=E$23,IF('Assessments Input'!#REF!&lt;2,IF('Assessments Input'!#REF!&lt;2,1,0)))))</f>
        <v>#REF!</v>
      </c>
      <c r="F34" s="114" t="e">
        <f t="array" ref="F34">SUM(IF('Assessments Input'!#REF!=$B34,IF('Assessments Input'!$C$2:$C$194=F$23,IF('Assessments Input'!#REF!&lt;2,IF('Assessments Input'!#REF!&lt;2,1,0)))))</f>
        <v>#REF!</v>
      </c>
      <c r="G34" s="114" t="e">
        <f t="array" ref="G34">SUM(IF('Assessments Input'!#REF!=$B34,IF('Assessments Input'!$C$2:$C$194=G$23,IF('Assessments Input'!#REF!&lt;2,IF('Assessments Input'!#REF!&lt;2,1,0)))))</f>
        <v>#REF!</v>
      </c>
      <c r="H34" s="114" t="e">
        <f t="array" ref="H34">SUM(IF('Assessments Input'!#REF!=$B34,IF('Assessments Input'!$C$2:$C$194=H$23,IF('Assessments Input'!#REF!&lt;2,IF('Assessments Input'!#REF!&lt;2,1,0)))))</f>
        <v>#REF!</v>
      </c>
      <c r="I34" s="114" t="e">
        <f t="array" ref="I34">SUM(IF('Assessments Input'!#REF!=$B34,IF('Assessments Input'!$C$2:$C$194=I$23,IF('Assessments Input'!#REF!&lt;2,IF('Assessments Input'!#REF!&lt;2,1,0)))))</f>
        <v>#REF!</v>
      </c>
      <c r="J34" s="27" t="e">
        <f t="shared" si="8"/>
        <v>#REF!</v>
      </c>
      <c r="K34" s="114">
        <f t="shared" si="7"/>
        <v>18</v>
      </c>
      <c r="L34" s="155" t="e">
        <f t="shared" si="9"/>
        <v>#REF!</v>
      </c>
    </row>
    <row r="35" spans="2:13" ht="13.5" thickBot="1" x14ac:dyDescent="0.25">
      <c r="B35" s="156"/>
      <c r="C35" s="43"/>
      <c r="D35" s="157" t="e">
        <f t="shared" ref="D35:K35" si="10">SUM(D25:D34)</f>
        <v>#REF!</v>
      </c>
      <c r="E35" s="157" t="e">
        <f t="shared" si="10"/>
        <v>#REF!</v>
      </c>
      <c r="F35" s="157" t="e">
        <f t="shared" si="10"/>
        <v>#REF!</v>
      </c>
      <c r="G35" s="157" t="e">
        <f t="shared" si="10"/>
        <v>#REF!</v>
      </c>
      <c r="H35" s="157" t="e">
        <f t="shared" si="10"/>
        <v>#REF!</v>
      </c>
      <c r="I35" s="157" t="e">
        <f t="shared" si="10"/>
        <v>#REF!</v>
      </c>
      <c r="J35" s="205" t="e">
        <f t="shared" si="10"/>
        <v>#REF!</v>
      </c>
      <c r="K35" s="157">
        <f t="shared" si="10"/>
        <v>248</v>
      </c>
      <c r="L35" s="5" t="e">
        <f>IF(J35=K35,"ok","error")</f>
        <v>#REF!</v>
      </c>
    </row>
    <row r="36" spans="2:13" x14ac:dyDescent="0.2">
      <c r="D36" s="3"/>
      <c r="E36" s="137"/>
    </row>
    <row r="37" spans="2:13" x14ac:dyDescent="0.2">
      <c r="D37" s="3"/>
      <c r="E37" s="137"/>
    </row>
    <row r="38" spans="2:13" x14ac:dyDescent="0.2">
      <c r="B38" s="188" t="s">
        <v>364</v>
      </c>
      <c r="D38" s="3"/>
      <c r="E38" s="137"/>
    </row>
    <row r="39" spans="2:13" ht="6" customHeight="1" thickBot="1" x14ac:dyDescent="0.25">
      <c r="B39" s="1"/>
      <c r="C39" s="1"/>
      <c r="D39" s="1"/>
      <c r="E39" s="1"/>
      <c r="F39" s="113"/>
    </row>
    <row r="40" spans="2:13" ht="18.75" customHeight="1" x14ac:dyDescent="0.2">
      <c r="B40" s="169"/>
      <c r="C40" s="170"/>
      <c r="D40" s="308" t="s">
        <v>402</v>
      </c>
      <c r="E40" s="309"/>
      <c r="F40" s="310"/>
      <c r="G40" s="171"/>
      <c r="H40" s="171"/>
      <c r="I40" s="171"/>
      <c r="J40" s="171"/>
      <c r="K40" s="171"/>
      <c r="L40" s="171"/>
      <c r="M40" s="171"/>
    </row>
    <row r="41" spans="2:13" ht="3.75" customHeight="1" x14ac:dyDescent="0.2">
      <c r="B41" s="172"/>
      <c r="C41" s="173"/>
      <c r="D41" s="173"/>
      <c r="E41" s="173"/>
      <c r="F41" s="174"/>
      <c r="G41" s="171"/>
      <c r="H41" s="175"/>
      <c r="I41" s="171"/>
      <c r="J41" s="171"/>
      <c r="K41" s="171"/>
      <c r="L41" s="171"/>
      <c r="M41" s="171"/>
    </row>
    <row r="42" spans="2:13" ht="48.75" customHeight="1" x14ac:dyDescent="0.2">
      <c r="B42" s="176" t="s">
        <v>1</v>
      </c>
      <c r="C42" s="173"/>
      <c r="D42" s="177" t="s">
        <v>360</v>
      </c>
      <c r="E42" s="177" t="s">
        <v>361</v>
      </c>
      <c r="F42" s="178" t="s">
        <v>362</v>
      </c>
      <c r="G42" s="171"/>
      <c r="H42" s="171"/>
      <c r="I42" s="196" t="s">
        <v>362</v>
      </c>
      <c r="J42" s="171"/>
      <c r="K42" s="171"/>
      <c r="L42" s="171"/>
      <c r="M42" s="171"/>
    </row>
    <row r="43" spans="2:13" ht="22.5" customHeight="1" x14ac:dyDescent="0.2">
      <c r="B43" s="176" t="s">
        <v>350</v>
      </c>
      <c r="C43" s="179"/>
      <c r="D43" s="180" t="e">
        <f t="shared" ref="D43:D52" si="11">I7</f>
        <v>#REF!</v>
      </c>
      <c r="E43" s="181" t="e">
        <f t="shared" ref="E43:E52" si="12">L7</f>
        <v>#REF!</v>
      </c>
      <c r="F43" s="182" t="e">
        <f t="shared" ref="F43:F52" si="13">K7</f>
        <v>#REF!</v>
      </c>
      <c r="G43" s="171"/>
      <c r="H43" s="197" t="s">
        <v>375</v>
      </c>
      <c r="I43" s="198" t="e">
        <f>SUM(#REF!)/SUM(#REF!)</f>
        <v>#REF!</v>
      </c>
      <c r="J43" s="171"/>
      <c r="K43" s="171"/>
      <c r="L43" s="171"/>
      <c r="M43" s="171"/>
    </row>
    <row r="44" spans="2:13" ht="22.5" customHeight="1" x14ac:dyDescent="0.2">
      <c r="B44" s="176" t="s">
        <v>359</v>
      </c>
      <c r="C44" s="179"/>
      <c r="D44" s="180" t="e">
        <f t="shared" si="11"/>
        <v>#REF!</v>
      </c>
      <c r="E44" s="181" t="e">
        <f t="shared" si="12"/>
        <v>#REF!</v>
      </c>
      <c r="F44" s="182" t="e">
        <f t="shared" si="13"/>
        <v>#REF!</v>
      </c>
      <c r="G44" s="171"/>
      <c r="H44" s="197" t="s">
        <v>376</v>
      </c>
      <c r="I44" s="198" t="e">
        <f>SUM(#REF!)/SUM(#REF!)</f>
        <v>#REF!</v>
      </c>
      <c r="J44" s="171"/>
      <c r="K44" s="171"/>
      <c r="L44" s="171"/>
      <c r="M44" s="171"/>
    </row>
    <row r="45" spans="2:13" ht="22.5" customHeight="1" x14ac:dyDescent="0.2">
      <c r="B45" s="176" t="s">
        <v>351</v>
      </c>
      <c r="C45" s="179"/>
      <c r="D45" s="180" t="e">
        <f t="shared" si="11"/>
        <v>#REF!</v>
      </c>
      <c r="E45" s="181" t="e">
        <f t="shared" si="12"/>
        <v>#REF!</v>
      </c>
      <c r="F45" s="182" t="e">
        <f t="shared" si="13"/>
        <v>#REF!</v>
      </c>
      <c r="G45" s="171"/>
      <c r="H45" s="197" t="s">
        <v>377</v>
      </c>
      <c r="I45" s="198" t="e">
        <f>SUM(#REF!)/SUM(#REF!)</f>
        <v>#REF!</v>
      </c>
      <c r="J45" s="171"/>
      <c r="K45" s="171"/>
      <c r="L45" s="171"/>
      <c r="M45" s="171"/>
    </row>
    <row r="46" spans="2:13" ht="22.5" customHeight="1" x14ac:dyDescent="0.2">
      <c r="B46" s="176" t="s">
        <v>352</v>
      </c>
      <c r="C46" s="179"/>
      <c r="D46" s="180" t="e">
        <f t="shared" si="11"/>
        <v>#REF!</v>
      </c>
      <c r="E46" s="181" t="e">
        <f t="shared" si="12"/>
        <v>#REF!</v>
      </c>
      <c r="F46" s="182" t="e">
        <f t="shared" si="13"/>
        <v>#REF!</v>
      </c>
      <c r="G46" s="171"/>
      <c r="H46" s="197" t="s">
        <v>378</v>
      </c>
      <c r="I46" s="198" t="e">
        <f>SUM(#REF!)/SUM(#REF!)</f>
        <v>#REF!</v>
      </c>
      <c r="J46" s="171"/>
      <c r="K46" s="171"/>
      <c r="L46" s="171"/>
      <c r="M46" s="171"/>
    </row>
    <row r="47" spans="2:13" ht="22.5" customHeight="1" x14ac:dyDescent="0.2">
      <c r="B47" s="176" t="s">
        <v>353</v>
      </c>
      <c r="C47" s="179"/>
      <c r="D47" s="180" t="e">
        <f t="shared" si="11"/>
        <v>#REF!</v>
      </c>
      <c r="E47" s="181" t="e">
        <f t="shared" si="12"/>
        <v>#REF!</v>
      </c>
      <c r="F47" s="182" t="e">
        <f t="shared" si="13"/>
        <v>#REF!</v>
      </c>
      <c r="G47" s="171"/>
      <c r="H47" s="197" t="s">
        <v>379</v>
      </c>
      <c r="I47" s="198" t="e">
        <f>SUM(#REF!)/SUM(#REF!)</f>
        <v>#REF!</v>
      </c>
      <c r="J47" s="171"/>
      <c r="K47" s="171"/>
      <c r="L47" s="171"/>
      <c r="M47" s="171"/>
    </row>
    <row r="48" spans="2:13" ht="22.5" customHeight="1" x14ac:dyDescent="0.2">
      <c r="B48" s="176" t="s">
        <v>354</v>
      </c>
      <c r="C48" s="179"/>
      <c r="D48" s="180" t="e">
        <f t="shared" si="11"/>
        <v>#REF!</v>
      </c>
      <c r="E48" s="181" t="e">
        <f t="shared" si="12"/>
        <v>#REF!</v>
      </c>
      <c r="F48" s="182" t="e">
        <f t="shared" si="13"/>
        <v>#REF!</v>
      </c>
      <c r="G48" s="171"/>
      <c r="H48" s="197" t="s">
        <v>380</v>
      </c>
      <c r="I48" s="198" t="e">
        <f>SUM(#REF!)/SUM(#REF!)</f>
        <v>#REF!</v>
      </c>
      <c r="J48" s="171"/>
      <c r="K48" s="171"/>
      <c r="L48" s="171"/>
      <c r="M48" s="171"/>
    </row>
    <row r="49" spans="2:13" ht="22.5" customHeight="1" x14ac:dyDescent="0.2">
      <c r="B49" s="176" t="s">
        <v>355</v>
      </c>
      <c r="C49" s="179"/>
      <c r="D49" s="180" t="e">
        <f t="shared" si="11"/>
        <v>#REF!</v>
      </c>
      <c r="E49" s="181" t="e">
        <f t="shared" si="12"/>
        <v>#REF!</v>
      </c>
      <c r="F49" s="182" t="e">
        <f t="shared" si="13"/>
        <v>#REF!</v>
      </c>
      <c r="G49" s="171"/>
      <c r="H49" s="197" t="s">
        <v>381</v>
      </c>
      <c r="I49" s="198" t="e">
        <f>SUM(#REF!)/SUM(#REF!)</f>
        <v>#REF!</v>
      </c>
      <c r="J49" s="171"/>
      <c r="K49" s="171"/>
      <c r="L49" s="171"/>
      <c r="M49" s="171"/>
    </row>
    <row r="50" spans="2:13" ht="22.5" customHeight="1" x14ac:dyDescent="0.2">
      <c r="B50" s="176" t="s">
        <v>356</v>
      </c>
      <c r="C50" s="179"/>
      <c r="D50" s="180" t="e">
        <f t="shared" si="11"/>
        <v>#REF!</v>
      </c>
      <c r="E50" s="181" t="e">
        <f t="shared" si="12"/>
        <v>#REF!</v>
      </c>
      <c r="F50" s="182" t="e">
        <f t="shared" si="13"/>
        <v>#REF!</v>
      </c>
      <c r="G50" s="171"/>
      <c r="H50" s="196"/>
      <c r="I50" s="171"/>
      <c r="J50" s="171"/>
      <c r="K50" s="171"/>
      <c r="L50" s="171"/>
      <c r="M50" s="171"/>
    </row>
    <row r="51" spans="2:13" ht="22.5" customHeight="1" x14ac:dyDescent="0.2">
      <c r="B51" s="176" t="s">
        <v>357</v>
      </c>
      <c r="C51" s="179"/>
      <c r="D51" s="180" t="e">
        <f t="shared" si="11"/>
        <v>#REF!</v>
      </c>
      <c r="E51" s="181" t="e">
        <f t="shared" si="12"/>
        <v>#REF!</v>
      </c>
      <c r="F51" s="182" t="e">
        <f t="shared" si="13"/>
        <v>#REF!</v>
      </c>
      <c r="G51" s="171"/>
      <c r="H51" s="171"/>
      <c r="I51" s="171"/>
      <c r="J51" s="171"/>
      <c r="K51" s="171"/>
      <c r="L51" s="171"/>
      <c r="M51" s="171"/>
    </row>
    <row r="52" spans="2:13" ht="22.5" customHeight="1" thickBot="1" x14ac:dyDescent="0.25">
      <c r="B52" s="183" t="s">
        <v>358</v>
      </c>
      <c r="C52" s="184"/>
      <c r="D52" s="185" t="e">
        <f t="shared" si="11"/>
        <v>#REF!</v>
      </c>
      <c r="E52" s="186" t="e">
        <f t="shared" si="12"/>
        <v>#REF!</v>
      </c>
      <c r="F52" s="187" t="e">
        <f t="shared" si="13"/>
        <v>#REF!</v>
      </c>
      <c r="G52" s="171"/>
      <c r="H52" s="171"/>
      <c r="I52" s="171"/>
      <c r="J52" s="171"/>
      <c r="K52" s="171"/>
      <c r="L52" s="171"/>
      <c r="M52" s="171"/>
    </row>
    <row r="53" spans="2:13" ht="13.5" thickBot="1" x14ac:dyDescent="0.25">
      <c r="B53" s="189" t="s">
        <v>211</v>
      </c>
      <c r="C53" s="190"/>
      <c r="D53" s="191" t="e">
        <f>SUM(D43:D52)</f>
        <v>#REF!</v>
      </c>
      <c r="E53" s="192" t="e">
        <f>D53/F17</f>
        <v>#REF!</v>
      </c>
      <c r="F53" s="193" t="e">
        <f>#REF!</f>
        <v>#REF!</v>
      </c>
      <c r="G53" s="171"/>
      <c r="H53" s="171"/>
      <c r="I53" s="171"/>
      <c r="J53" s="171"/>
      <c r="K53" s="171"/>
      <c r="L53" s="171"/>
      <c r="M53" s="171"/>
    </row>
  </sheetData>
  <mergeCells count="2">
    <mergeCell ref="D40:F40"/>
    <mergeCell ref="M5:Q5"/>
  </mergeCells>
  <conditionalFormatting sqref="F43:F52 K7:K16">
    <cfRule type="cellIs" dxfId="5" priority="9" stopIfTrue="1" operator="greaterThan">
      <formula>0.6</formula>
    </cfRule>
    <cfRule type="cellIs" dxfId="4" priority="10" stopIfTrue="1" operator="lessThan">
      <formula>0.6</formula>
    </cfRule>
    <cfRule type="cellIs" dxfId="3" priority="11" stopIfTrue="1" operator="greaterThan">
      <formula>60</formula>
    </cfRule>
  </conditionalFormatting>
  <conditionalFormatting sqref="L7:L16 E43:E52">
    <cfRule type="cellIs" dxfId="2" priority="7" stopIfTrue="1" operator="lessThan">
      <formula>0.5</formula>
    </cfRule>
    <cfRule type="cellIs" dxfId="1" priority="8" stopIfTrue="1" operator="greaterThan">
      <formula>0.5</formula>
    </cfRule>
  </conditionalFormatting>
  <conditionalFormatting sqref="L25:L35">
    <cfRule type="cellIs" dxfId="0" priority="6" stopIfTrue="1" operator="equal">
      <formula>"ok"</formula>
    </cfRule>
  </conditionalFormatting>
  <pageMargins left="0.25" right="0.25" top="0.75" bottom="0.75" header="0.3" footer="0.3"/>
  <pageSetup paperSize="9" scale="50" orientation="landscape" r:id="rId1"/>
  <ignoredErrors>
    <ignoredError sqref="E43:E52"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8F9EC0EBC78C4C9DF9B7224917BD7D" ma:contentTypeVersion="0" ma:contentTypeDescription="Create a new document." ma:contentTypeScope="" ma:versionID="c8eeed8bd052b9547e77b96f4a558d7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AE123-A774-4C98-A195-2BDAA136DAB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C23CA97-0258-4BDB-B863-55D77DCF0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B4BE38-45FB-4864-9B0C-88CF1665C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Input instructions</vt:lpstr>
      <vt:lpstr>Definitions</vt:lpstr>
      <vt:lpstr>Reconciliation</vt:lpstr>
      <vt:lpstr>Assessments Input</vt:lpstr>
      <vt:lpstr>Trust Exceptions notes</vt:lpstr>
      <vt:lpstr>1st time pass rate</vt:lpstr>
      <vt:lpstr>Pie</vt:lpstr>
      <vt:lpstr>SHA</vt:lpstr>
      <vt:lpstr>'Assessments Input'!Print_Area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2018-08-09T11:16:30Z</cp:lastPrinted>
  <dcterms:created xsi:type="dcterms:W3CDTF">2008-07-02T13:40:24Z</dcterms:created>
  <dcterms:modified xsi:type="dcterms:W3CDTF">2018-08-16T11:19:34Z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0x010100328F9EC0EBC78C4C9DF9B7224917BD7D</vt:lpwstr>
  </property>
  <property fmtid="{D5CDD505-2E9C-101B-9397-08002B2CF9AE}" pid="4" name="Monitor document type">
    <vt:lpwstr>947;#Administration|c461a7e6-942d-4cc3-9e4b-327cfef85de5</vt:lpwstr>
  </property>
  <property fmtid="{D5CDD505-2E9C-101B-9397-08002B2CF9AE}" pid="5" name="Assessment_x0020_Categorisation">
    <vt:lpwstr/>
  </property>
  <property fmtid="{D5CDD505-2E9C-101B-9397-08002B2CF9AE}" pid="6" name="Assessment Categorisation">
    <vt:lpwstr/>
  </property>
</Properties>
</file>